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0783_student_uwtsd_ac_uk/Documents/Documents/1.University/Year 2/ACHA5010 Alternative Propulsion Systems/"/>
    </mc:Choice>
  </mc:AlternateContent>
  <xr:revisionPtr revIDLastSave="1305" documentId="8_{650DE027-FA00-9A4F-9689-792BC76832EC}" xr6:coauthVersionLast="47" xr6:coauthVersionMax="47" xr10:uidLastSave="{0D4B362B-AB96-0241-9212-0FE54D47034E}"/>
  <bookViews>
    <workbookView xWindow="4800" yWindow="500" windowWidth="28800" windowHeight="16360" activeTab="8" xr2:uid="{F9638C19-85D6-B346-BF06-E8B5D4FA6614}"/>
  </bookViews>
  <sheets>
    <sheet name="Bike Data" sheetId="1" r:id="rId1"/>
    <sheet name="WLTP Calcs" sheetId="2" r:id="rId2"/>
    <sheet name="KERS Calcs" sheetId="12" r:id="rId3"/>
    <sheet name="Resistive Forces" sheetId="7" r:id="rId4"/>
    <sheet name="Accelaration Force" sheetId="8" r:id="rId5"/>
    <sheet name="Power" sheetId="9" r:id="rId6"/>
    <sheet name="Energy" sheetId="11" r:id="rId7"/>
    <sheet name="Cumulative Energy" sheetId="10" r:id="rId8"/>
    <sheet name="Energy Losses" sheetId="13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0" i="12" l="1"/>
  <c r="B30" i="12"/>
  <c r="B27" i="12"/>
  <c r="B13" i="12"/>
  <c r="F14" i="12"/>
  <c r="F30" i="12"/>
  <c r="C10" i="1"/>
  <c r="C4" i="1"/>
  <c r="I30" i="2" s="1"/>
  <c r="I27" i="2"/>
  <c r="I59" i="2"/>
  <c r="I85" i="2"/>
  <c r="I107" i="2"/>
  <c r="I126" i="2"/>
  <c r="I142" i="2"/>
  <c r="I158" i="2"/>
  <c r="I174" i="2"/>
  <c r="I190" i="2"/>
  <c r="I206" i="2"/>
  <c r="I222" i="2"/>
  <c r="I238" i="2"/>
  <c r="I253" i="2"/>
  <c r="I267" i="2"/>
  <c r="I278" i="2"/>
  <c r="I292" i="2"/>
  <c r="I304" i="2"/>
  <c r="I317" i="2"/>
  <c r="I331" i="2"/>
  <c r="I342" i="2"/>
  <c r="I356" i="2"/>
  <c r="I368" i="2"/>
  <c r="I381" i="2"/>
  <c r="I395" i="2"/>
  <c r="I406" i="2"/>
  <c r="I420" i="2"/>
  <c r="I432" i="2"/>
  <c r="I445" i="2"/>
  <c r="I456" i="2"/>
  <c r="I459" i="2"/>
  <c r="I469" i="2"/>
  <c r="I470" i="2"/>
  <c r="I483" i="2"/>
  <c r="I484" i="2"/>
  <c r="I494" i="2"/>
  <c r="I496" i="2"/>
  <c r="I508" i="2"/>
  <c r="I509" i="2"/>
  <c r="I518" i="2"/>
  <c r="I520" i="2"/>
  <c r="I529" i="2"/>
  <c r="I531" i="2"/>
  <c r="I540" i="2"/>
  <c r="I541" i="2"/>
  <c r="I550" i="2"/>
  <c r="I552" i="2"/>
  <c r="I561" i="2"/>
  <c r="I563" i="2"/>
  <c r="I572" i="2"/>
  <c r="I573" i="2"/>
  <c r="I582" i="2"/>
  <c r="I584" i="2"/>
  <c r="I593" i="2"/>
  <c r="I595" i="2"/>
  <c r="I604" i="2"/>
  <c r="I605" i="2"/>
  <c r="I614" i="2"/>
  <c r="I616" i="2"/>
  <c r="I625" i="2"/>
  <c r="I627" i="2"/>
  <c r="I636" i="2"/>
  <c r="I637" i="2"/>
  <c r="I646" i="2"/>
  <c r="I647" i="2"/>
  <c r="I655" i="2"/>
  <c r="I656" i="2"/>
  <c r="I664" i="2"/>
  <c r="I665" i="2"/>
  <c r="I673" i="2"/>
  <c r="I675" i="2"/>
  <c r="I683" i="2"/>
  <c r="I684" i="2"/>
  <c r="I691" i="2"/>
  <c r="I692" i="2"/>
  <c r="I699" i="2"/>
  <c r="I700" i="2"/>
  <c r="I707" i="2"/>
  <c r="I708" i="2"/>
  <c r="I715" i="2"/>
  <c r="I716" i="2"/>
  <c r="I723" i="2"/>
  <c r="I724" i="2"/>
  <c r="I731" i="2"/>
  <c r="I732" i="2"/>
  <c r="I739" i="2"/>
  <c r="I740" i="2"/>
  <c r="I747" i="2"/>
  <c r="I748" i="2"/>
  <c r="I755" i="2"/>
  <c r="I756" i="2"/>
  <c r="I763" i="2"/>
  <c r="I764" i="2"/>
  <c r="I771" i="2"/>
  <c r="I772" i="2"/>
  <c r="I779" i="2"/>
  <c r="I780" i="2"/>
  <c r="I787" i="2"/>
  <c r="I788" i="2"/>
  <c r="I795" i="2"/>
  <c r="I796" i="2"/>
  <c r="I802" i="2"/>
  <c r="I803" i="2"/>
  <c r="I804" i="2"/>
  <c r="I809" i="2"/>
  <c r="I810" i="2"/>
  <c r="I811" i="2"/>
  <c r="I812" i="2"/>
  <c r="I817" i="2"/>
  <c r="I818" i="2"/>
  <c r="I819" i="2"/>
  <c r="I820" i="2"/>
  <c r="I825" i="2"/>
  <c r="I826" i="2"/>
  <c r="I827" i="2"/>
  <c r="I828" i="2"/>
  <c r="I833" i="2"/>
  <c r="I834" i="2"/>
  <c r="I835" i="2"/>
  <c r="I836" i="2"/>
  <c r="I841" i="2"/>
  <c r="I842" i="2"/>
  <c r="I843" i="2"/>
  <c r="I844" i="2"/>
  <c r="I849" i="2"/>
  <c r="I850" i="2"/>
  <c r="I851" i="2"/>
  <c r="I852" i="2"/>
  <c r="I857" i="2"/>
  <c r="I858" i="2"/>
  <c r="I859" i="2"/>
  <c r="I860" i="2"/>
  <c r="I865" i="2"/>
  <c r="I866" i="2"/>
  <c r="I867" i="2"/>
  <c r="I868" i="2"/>
  <c r="I873" i="2"/>
  <c r="I874" i="2"/>
  <c r="I875" i="2"/>
  <c r="I876" i="2"/>
  <c r="I881" i="2"/>
  <c r="I882" i="2"/>
  <c r="I883" i="2"/>
  <c r="I884" i="2"/>
  <c r="I889" i="2"/>
  <c r="I890" i="2"/>
  <c r="I891" i="2"/>
  <c r="I892" i="2"/>
  <c r="I897" i="2"/>
  <c r="I898" i="2"/>
  <c r="I899" i="2"/>
  <c r="I900" i="2"/>
  <c r="I905" i="2"/>
  <c r="I906" i="2"/>
  <c r="I907" i="2"/>
  <c r="I908" i="2"/>
  <c r="I913" i="2"/>
  <c r="I914" i="2"/>
  <c r="I915" i="2"/>
  <c r="I916" i="2"/>
  <c r="I921" i="2"/>
  <c r="I922" i="2"/>
  <c r="I923" i="2"/>
  <c r="I924" i="2"/>
  <c r="I929" i="2"/>
  <c r="I930" i="2"/>
  <c r="I931" i="2"/>
  <c r="I932" i="2"/>
  <c r="I937" i="2"/>
  <c r="I938" i="2"/>
  <c r="I939" i="2"/>
  <c r="I940" i="2"/>
  <c r="I945" i="2"/>
  <c r="I946" i="2"/>
  <c r="I947" i="2"/>
  <c r="I948" i="2"/>
  <c r="I953" i="2"/>
  <c r="I954" i="2"/>
  <c r="I955" i="2"/>
  <c r="I956" i="2"/>
  <c r="I961" i="2"/>
  <c r="I962" i="2"/>
  <c r="I963" i="2"/>
  <c r="I964" i="2"/>
  <c r="I965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I1009" i="2"/>
  <c r="I1010" i="2"/>
  <c r="I1011" i="2"/>
  <c r="I1012" i="2"/>
  <c r="I1013" i="2"/>
  <c r="I1014" i="2"/>
  <c r="I1015" i="2"/>
  <c r="I1016" i="2"/>
  <c r="I1017" i="2"/>
  <c r="I1018" i="2"/>
  <c r="I1019" i="2"/>
  <c r="I1020" i="2"/>
  <c r="I1021" i="2"/>
  <c r="I1022" i="2"/>
  <c r="I1023" i="2"/>
  <c r="I1024" i="2"/>
  <c r="I1025" i="2"/>
  <c r="I1026" i="2"/>
  <c r="I1027" i="2"/>
  <c r="I1028" i="2"/>
  <c r="I1029" i="2"/>
  <c r="I1030" i="2"/>
  <c r="I1031" i="2"/>
  <c r="I1032" i="2"/>
  <c r="I1033" i="2"/>
  <c r="I1034" i="2"/>
  <c r="I1035" i="2"/>
  <c r="I1036" i="2"/>
  <c r="I1037" i="2"/>
  <c r="I1038" i="2"/>
  <c r="I1039" i="2"/>
  <c r="I1040" i="2"/>
  <c r="I1041" i="2"/>
  <c r="I1042" i="2"/>
  <c r="I1043" i="2"/>
  <c r="I1044" i="2"/>
  <c r="I1045" i="2"/>
  <c r="I1046" i="2"/>
  <c r="I1047" i="2"/>
  <c r="I1048" i="2"/>
  <c r="I1049" i="2"/>
  <c r="I1050" i="2"/>
  <c r="I1051" i="2"/>
  <c r="I1052" i="2"/>
  <c r="I1053" i="2"/>
  <c r="I1054" i="2"/>
  <c r="I1055" i="2"/>
  <c r="I1056" i="2"/>
  <c r="I1057" i="2"/>
  <c r="I1058" i="2"/>
  <c r="I1059" i="2"/>
  <c r="I1060" i="2"/>
  <c r="I1061" i="2"/>
  <c r="I1062" i="2"/>
  <c r="I1063" i="2"/>
  <c r="I1064" i="2"/>
  <c r="I1065" i="2"/>
  <c r="I1066" i="2"/>
  <c r="I1067" i="2"/>
  <c r="I1068" i="2"/>
  <c r="I1069" i="2"/>
  <c r="I1070" i="2"/>
  <c r="I1071" i="2"/>
  <c r="I1072" i="2"/>
  <c r="I1073" i="2"/>
  <c r="I1074" i="2"/>
  <c r="I1075" i="2"/>
  <c r="I1076" i="2"/>
  <c r="I1077" i="2"/>
  <c r="I1078" i="2"/>
  <c r="I1079" i="2"/>
  <c r="I1080" i="2"/>
  <c r="I1081" i="2"/>
  <c r="I1082" i="2"/>
  <c r="I1083" i="2"/>
  <c r="I1084" i="2"/>
  <c r="I1085" i="2"/>
  <c r="I1086" i="2"/>
  <c r="I1087" i="2"/>
  <c r="I1088" i="2"/>
  <c r="I1089" i="2"/>
  <c r="I1090" i="2"/>
  <c r="I1091" i="2"/>
  <c r="I1092" i="2"/>
  <c r="I1093" i="2"/>
  <c r="I1094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09" i="2"/>
  <c r="I1110" i="2"/>
  <c r="I1111" i="2"/>
  <c r="I1112" i="2"/>
  <c r="I1113" i="2"/>
  <c r="I1114" i="2"/>
  <c r="I1115" i="2"/>
  <c r="I1116" i="2"/>
  <c r="I1117" i="2"/>
  <c r="I1118" i="2"/>
  <c r="I1119" i="2"/>
  <c r="I1120" i="2"/>
  <c r="I1121" i="2"/>
  <c r="I1122" i="2"/>
  <c r="I1123" i="2"/>
  <c r="I1124" i="2"/>
  <c r="I1125" i="2"/>
  <c r="I1126" i="2"/>
  <c r="I1127" i="2"/>
  <c r="I1128" i="2"/>
  <c r="I1129" i="2"/>
  <c r="I1130" i="2"/>
  <c r="I1131" i="2"/>
  <c r="I1132" i="2"/>
  <c r="I1133" i="2"/>
  <c r="I1134" i="2"/>
  <c r="I1135" i="2"/>
  <c r="I1136" i="2"/>
  <c r="I1137" i="2"/>
  <c r="I1138" i="2"/>
  <c r="I1139" i="2"/>
  <c r="I1140" i="2"/>
  <c r="I1141" i="2"/>
  <c r="I1142" i="2"/>
  <c r="I1143" i="2"/>
  <c r="I1144" i="2"/>
  <c r="I1145" i="2"/>
  <c r="I1146" i="2"/>
  <c r="I1147" i="2"/>
  <c r="I1148" i="2"/>
  <c r="I1149" i="2"/>
  <c r="I1150" i="2"/>
  <c r="I1151" i="2"/>
  <c r="I1152" i="2"/>
  <c r="I1153" i="2"/>
  <c r="I1154" i="2"/>
  <c r="I1155" i="2"/>
  <c r="I1156" i="2"/>
  <c r="I1157" i="2"/>
  <c r="I1158" i="2"/>
  <c r="I1159" i="2"/>
  <c r="I1160" i="2"/>
  <c r="I1161" i="2"/>
  <c r="I1162" i="2"/>
  <c r="I1163" i="2"/>
  <c r="I1164" i="2"/>
  <c r="I1165" i="2"/>
  <c r="I1166" i="2"/>
  <c r="I1167" i="2"/>
  <c r="I1168" i="2"/>
  <c r="I1169" i="2"/>
  <c r="I1170" i="2"/>
  <c r="I1171" i="2"/>
  <c r="I1172" i="2"/>
  <c r="I1173" i="2"/>
  <c r="I1174" i="2"/>
  <c r="I1175" i="2"/>
  <c r="I1176" i="2"/>
  <c r="I1177" i="2"/>
  <c r="I1178" i="2"/>
  <c r="I1179" i="2"/>
  <c r="I1180" i="2"/>
  <c r="I1181" i="2"/>
  <c r="I1182" i="2"/>
  <c r="I1183" i="2"/>
  <c r="I1184" i="2"/>
  <c r="I1185" i="2"/>
  <c r="I1186" i="2"/>
  <c r="I1187" i="2"/>
  <c r="I1188" i="2"/>
  <c r="I1189" i="2"/>
  <c r="I1190" i="2"/>
  <c r="I1191" i="2"/>
  <c r="I1192" i="2"/>
  <c r="I1193" i="2"/>
  <c r="I1194" i="2"/>
  <c r="I1195" i="2"/>
  <c r="I1196" i="2"/>
  <c r="I1197" i="2"/>
  <c r="I1198" i="2"/>
  <c r="I1199" i="2"/>
  <c r="I1200" i="2"/>
  <c r="I1201" i="2"/>
  <c r="I1202" i="2"/>
  <c r="I1203" i="2"/>
  <c r="I1204" i="2"/>
  <c r="I1205" i="2"/>
  <c r="I1206" i="2"/>
  <c r="I1207" i="2"/>
  <c r="I1208" i="2"/>
  <c r="I1209" i="2"/>
  <c r="I1210" i="2"/>
  <c r="I1211" i="2"/>
  <c r="I1212" i="2"/>
  <c r="I1213" i="2"/>
  <c r="I1214" i="2"/>
  <c r="I1215" i="2"/>
  <c r="I1216" i="2"/>
  <c r="I1217" i="2"/>
  <c r="I1218" i="2"/>
  <c r="I1219" i="2"/>
  <c r="I1220" i="2"/>
  <c r="I1221" i="2"/>
  <c r="I1222" i="2"/>
  <c r="I1223" i="2"/>
  <c r="I1224" i="2"/>
  <c r="I1225" i="2"/>
  <c r="I1226" i="2"/>
  <c r="I1227" i="2"/>
  <c r="I1228" i="2"/>
  <c r="I1229" i="2"/>
  <c r="I1230" i="2"/>
  <c r="I1231" i="2"/>
  <c r="I1232" i="2"/>
  <c r="I1233" i="2"/>
  <c r="I1234" i="2"/>
  <c r="I1235" i="2"/>
  <c r="I1236" i="2"/>
  <c r="I1237" i="2"/>
  <c r="I1238" i="2"/>
  <c r="I1239" i="2"/>
  <c r="I1240" i="2"/>
  <c r="I1241" i="2"/>
  <c r="I1242" i="2"/>
  <c r="I1243" i="2"/>
  <c r="I1244" i="2"/>
  <c r="I1245" i="2"/>
  <c r="I1246" i="2"/>
  <c r="I1247" i="2"/>
  <c r="I1248" i="2"/>
  <c r="I1249" i="2"/>
  <c r="I1250" i="2"/>
  <c r="I1251" i="2"/>
  <c r="I1252" i="2"/>
  <c r="I1253" i="2"/>
  <c r="I1254" i="2"/>
  <c r="I1255" i="2"/>
  <c r="I1256" i="2"/>
  <c r="I1257" i="2"/>
  <c r="I1258" i="2"/>
  <c r="I1259" i="2"/>
  <c r="I1260" i="2"/>
  <c r="I1261" i="2"/>
  <c r="I1262" i="2"/>
  <c r="I1263" i="2"/>
  <c r="I1264" i="2"/>
  <c r="I1265" i="2"/>
  <c r="I1266" i="2"/>
  <c r="I1267" i="2"/>
  <c r="I1268" i="2"/>
  <c r="I1269" i="2"/>
  <c r="I1270" i="2"/>
  <c r="I1271" i="2"/>
  <c r="I1272" i="2"/>
  <c r="I1273" i="2"/>
  <c r="I1274" i="2"/>
  <c r="I1275" i="2"/>
  <c r="I1276" i="2"/>
  <c r="I1277" i="2"/>
  <c r="I1278" i="2"/>
  <c r="I1279" i="2"/>
  <c r="I1280" i="2"/>
  <c r="I1281" i="2"/>
  <c r="I1282" i="2"/>
  <c r="I1283" i="2"/>
  <c r="I1284" i="2"/>
  <c r="I1285" i="2"/>
  <c r="I1286" i="2"/>
  <c r="I1287" i="2"/>
  <c r="I1288" i="2"/>
  <c r="I1289" i="2"/>
  <c r="I1290" i="2"/>
  <c r="I1291" i="2"/>
  <c r="I1292" i="2"/>
  <c r="I1293" i="2"/>
  <c r="I1294" i="2"/>
  <c r="I1295" i="2"/>
  <c r="I1296" i="2"/>
  <c r="I1297" i="2"/>
  <c r="I1298" i="2"/>
  <c r="I1299" i="2"/>
  <c r="I1300" i="2"/>
  <c r="I1301" i="2"/>
  <c r="I1302" i="2"/>
  <c r="I1303" i="2"/>
  <c r="I1304" i="2"/>
  <c r="I1305" i="2"/>
  <c r="I1306" i="2"/>
  <c r="I1307" i="2"/>
  <c r="I1308" i="2"/>
  <c r="I1309" i="2"/>
  <c r="I1310" i="2"/>
  <c r="I1311" i="2"/>
  <c r="I1312" i="2"/>
  <c r="I1313" i="2"/>
  <c r="I1314" i="2"/>
  <c r="I1315" i="2"/>
  <c r="I1316" i="2"/>
  <c r="I1317" i="2"/>
  <c r="I1318" i="2"/>
  <c r="I1319" i="2"/>
  <c r="I1320" i="2"/>
  <c r="I1321" i="2"/>
  <c r="I1322" i="2"/>
  <c r="I1323" i="2"/>
  <c r="I1324" i="2"/>
  <c r="I1325" i="2"/>
  <c r="I1326" i="2"/>
  <c r="I1327" i="2"/>
  <c r="I1328" i="2"/>
  <c r="I1329" i="2"/>
  <c r="I1330" i="2"/>
  <c r="I1331" i="2"/>
  <c r="I1332" i="2"/>
  <c r="I1333" i="2"/>
  <c r="I1334" i="2"/>
  <c r="I1335" i="2"/>
  <c r="I1336" i="2"/>
  <c r="I1337" i="2"/>
  <c r="I1338" i="2"/>
  <c r="I1339" i="2"/>
  <c r="I1340" i="2"/>
  <c r="I1341" i="2"/>
  <c r="I1342" i="2"/>
  <c r="I1343" i="2"/>
  <c r="I1344" i="2"/>
  <c r="I1345" i="2"/>
  <c r="I1346" i="2"/>
  <c r="I1347" i="2"/>
  <c r="I1348" i="2"/>
  <c r="I1349" i="2"/>
  <c r="I1350" i="2"/>
  <c r="I1351" i="2"/>
  <c r="I1352" i="2"/>
  <c r="I1353" i="2"/>
  <c r="I1354" i="2"/>
  <c r="I1355" i="2"/>
  <c r="I1356" i="2"/>
  <c r="I1357" i="2"/>
  <c r="I1358" i="2"/>
  <c r="I1359" i="2"/>
  <c r="I1360" i="2"/>
  <c r="I1361" i="2"/>
  <c r="I1362" i="2"/>
  <c r="I1363" i="2"/>
  <c r="I1364" i="2"/>
  <c r="I1365" i="2"/>
  <c r="I1366" i="2"/>
  <c r="I1367" i="2"/>
  <c r="I1368" i="2"/>
  <c r="I1369" i="2"/>
  <c r="I1370" i="2"/>
  <c r="I1371" i="2"/>
  <c r="I1372" i="2"/>
  <c r="I1373" i="2"/>
  <c r="I1374" i="2"/>
  <c r="I1375" i="2"/>
  <c r="I1376" i="2"/>
  <c r="I1377" i="2"/>
  <c r="I1378" i="2"/>
  <c r="I1379" i="2"/>
  <c r="I1380" i="2"/>
  <c r="I1381" i="2"/>
  <c r="I1382" i="2"/>
  <c r="I1383" i="2"/>
  <c r="I1384" i="2"/>
  <c r="I1385" i="2"/>
  <c r="I1386" i="2"/>
  <c r="I1387" i="2"/>
  <c r="I1388" i="2"/>
  <c r="I1389" i="2"/>
  <c r="I1390" i="2"/>
  <c r="I1391" i="2"/>
  <c r="I1392" i="2"/>
  <c r="I1393" i="2"/>
  <c r="I1394" i="2"/>
  <c r="I1395" i="2"/>
  <c r="I1396" i="2"/>
  <c r="I1397" i="2"/>
  <c r="I1398" i="2"/>
  <c r="I1399" i="2"/>
  <c r="I1400" i="2"/>
  <c r="I1401" i="2"/>
  <c r="I1402" i="2"/>
  <c r="I1403" i="2"/>
  <c r="I1404" i="2"/>
  <c r="I1405" i="2"/>
  <c r="I1406" i="2"/>
  <c r="I1407" i="2"/>
  <c r="I1408" i="2"/>
  <c r="I1409" i="2"/>
  <c r="I1410" i="2"/>
  <c r="I1411" i="2"/>
  <c r="I1412" i="2"/>
  <c r="I1413" i="2"/>
  <c r="I1414" i="2"/>
  <c r="I1415" i="2"/>
  <c r="I1416" i="2"/>
  <c r="I1417" i="2"/>
  <c r="I1418" i="2"/>
  <c r="I1419" i="2"/>
  <c r="I1420" i="2"/>
  <c r="I1421" i="2"/>
  <c r="I1422" i="2"/>
  <c r="I1423" i="2"/>
  <c r="I1424" i="2"/>
  <c r="I1425" i="2"/>
  <c r="I1426" i="2"/>
  <c r="I1427" i="2"/>
  <c r="I1428" i="2"/>
  <c r="I1429" i="2"/>
  <c r="I1430" i="2"/>
  <c r="I1431" i="2"/>
  <c r="I1432" i="2"/>
  <c r="I1433" i="2"/>
  <c r="I1434" i="2"/>
  <c r="I1435" i="2"/>
  <c r="I1436" i="2"/>
  <c r="I1437" i="2"/>
  <c r="I1438" i="2"/>
  <c r="I1439" i="2"/>
  <c r="I1440" i="2"/>
  <c r="I1441" i="2"/>
  <c r="I1442" i="2"/>
  <c r="I1443" i="2"/>
  <c r="I1444" i="2"/>
  <c r="I1445" i="2"/>
  <c r="I1446" i="2"/>
  <c r="I1447" i="2"/>
  <c r="I1448" i="2"/>
  <c r="I1449" i="2"/>
  <c r="I1450" i="2"/>
  <c r="I1451" i="2"/>
  <c r="I1452" i="2"/>
  <c r="I1453" i="2"/>
  <c r="I1454" i="2"/>
  <c r="I1455" i="2"/>
  <c r="I1456" i="2"/>
  <c r="I1457" i="2"/>
  <c r="I1458" i="2"/>
  <c r="I1459" i="2"/>
  <c r="I1460" i="2"/>
  <c r="I1461" i="2"/>
  <c r="I1462" i="2"/>
  <c r="I1463" i="2"/>
  <c r="I1464" i="2"/>
  <c r="I1465" i="2"/>
  <c r="I1466" i="2"/>
  <c r="I1467" i="2"/>
  <c r="I1468" i="2"/>
  <c r="I1469" i="2"/>
  <c r="I1470" i="2"/>
  <c r="I1471" i="2"/>
  <c r="I1472" i="2"/>
  <c r="I1473" i="2"/>
  <c r="I1474" i="2"/>
  <c r="I1475" i="2"/>
  <c r="I1476" i="2"/>
  <c r="I1477" i="2"/>
  <c r="I1478" i="2"/>
  <c r="I1479" i="2"/>
  <c r="I1480" i="2"/>
  <c r="I1481" i="2"/>
  <c r="I1482" i="2"/>
  <c r="I1483" i="2"/>
  <c r="I1484" i="2"/>
  <c r="I1485" i="2"/>
  <c r="I1486" i="2"/>
  <c r="I1487" i="2"/>
  <c r="I1488" i="2"/>
  <c r="I1489" i="2"/>
  <c r="I1490" i="2"/>
  <c r="I1491" i="2"/>
  <c r="I1492" i="2"/>
  <c r="I1493" i="2"/>
  <c r="I1494" i="2"/>
  <c r="I1495" i="2"/>
  <c r="I1496" i="2"/>
  <c r="I1497" i="2"/>
  <c r="I1498" i="2"/>
  <c r="I1499" i="2"/>
  <c r="I1500" i="2"/>
  <c r="I1501" i="2"/>
  <c r="I1502" i="2"/>
  <c r="I1503" i="2"/>
  <c r="I1504" i="2"/>
  <c r="I1505" i="2"/>
  <c r="I1506" i="2"/>
  <c r="I1507" i="2"/>
  <c r="I1508" i="2"/>
  <c r="I1509" i="2"/>
  <c r="I1510" i="2"/>
  <c r="I1511" i="2"/>
  <c r="I1512" i="2"/>
  <c r="I1513" i="2"/>
  <c r="I1514" i="2"/>
  <c r="I1515" i="2"/>
  <c r="I1516" i="2"/>
  <c r="I1517" i="2"/>
  <c r="I1518" i="2"/>
  <c r="I1519" i="2"/>
  <c r="I1520" i="2"/>
  <c r="I1521" i="2"/>
  <c r="I1522" i="2"/>
  <c r="I1523" i="2"/>
  <c r="I1524" i="2"/>
  <c r="I1525" i="2"/>
  <c r="I1526" i="2"/>
  <c r="I1527" i="2"/>
  <c r="I1528" i="2"/>
  <c r="I1529" i="2"/>
  <c r="I1530" i="2"/>
  <c r="I1531" i="2"/>
  <c r="I1532" i="2"/>
  <c r="I1533" i="2"/>
  <c r="I1534" i="2"/>
  <c r="I1535" i="2"/>
  <c r="I1536" i="2"/>
  <c r="I1537" i="2"/>
  <c r="I1538" i="2"/>
  <c r="I1539" i="2"/>
  <c r="I1540" i="2"/>
  <c r="I1541" i="2"/>
  <c r="I1542" i="2"/>
  <c r="I1543" i="2"/>
  <c r="I1544" i="2"/>
  <c r="I1545" i="2"/>
  <c r="I1546" i="2"/>
  <c r="I1547" i="2"/>
  <c r="I1548" i="2"/>
  <c r="I1549" i="2"/>
  <c r="I1550" i="2"/>
  <c r="I1551" i="2"/>
  <c r="I1552" i="2"/>
  <c r="I1553" i="2"/>
  <c r="I1554" i="2"/>
  <c r="I1555" i="2"/>
  <c r="I1556" i="2"/>
  <c r="I1557" i="2"/>
  <c r="I1558" i="2"/>
  <c r="I1559" i="2"/>
  <c r="I1560" i="2"/>
  <c r="I1561" i="2"/>
  <c r="I1562" i="2"/>
  <c r="I1563" i="2"/>
  <c r="I1564" i="2"/>
  <c r="I1565" i="2"/>
  <c r="I1566" i="2"/>
  <c r="I1567" i="2"/>
  <c r="I1568" i="2"/>
  <c r="I1569" i="2"/>
  <c r="I1570" i="2"/>
  <c r="I1571" i="2"/>
  <c r="I1572" i="2"/>
  <c r="I1573" i="2"/>
  <c r="I1574" i="2"/>
  <c r="I1575" i="2"/>
  <c r="I1576" i="2"/>
  <c r="I1577" i="2"/>
  <c r="I1578" i="2"/>
  <c r="I1579" i="2"/>
  <c r="I1580" i="2"/>
  <c r="I1581" i="2"/>
  <c r="I1582" i="2"/>
  <c r="I1583" i="2"/>
  <c r="I1584" i="2"/>
  <c r="I1585" i="2"/>
  <c r="I1586" i="2"/>
  <c r="I1587" i="2"/>
  <c r="I1588" i="2"/>
  <c r="I1589" i="2"/>
  <c r="I1590" i="2"/>
  <c r="I1591" i="2"/>
  <c r="I1592" i="2"/>
  <c r="I1593" i="2"/>
  <c r="I1594" i="2"/>
  <c r="I1595" i="2"/>
  <c r="I1596" i="2"/>
  <c r="I1597" i="2"/>
  <c r="I1598" i="2"/>
  <c r="I1599" i="2"/>
  <c r="I1600" i="2"/>
  <c r="I1601" i="2"/>
  <c r="I1602" i="2"/>
  <c r="I1603" i="2"/>
  <c r="I1604" i="2"/>
  <c r="I1605" i="2"/>
  <c r="I1606" i="2"/>
  <c r="I1607" i="2"/>
  <c r="I1608" i="2"/>
  <c r="I1609" i="2"/>
  <c r="I1610" i="2"/>
  <c r="I1611" i="2"/>
  <c r="I1612" i="2"/>
  <c r="I1613" i="2"/>
  <c r="I1614" i="2"/>
  <c r="I1615" i="2"/>
  <c r="I1616" i="2"/>
  <c r="I1617" i="2"/>
  <c r="I1618" i="2"/>
  <c r="I1619" i="2"/>
  <c r="I1620" i="2"/>
  <c r="I1621" i="2"/>
  <c r="I1622" i="2"/>
  <c r="I1623" i="2"/>
  <c r="I1624" i="2"/>
  <c r="I1625" i="2"/>
  <c r="I1626" i="2"/>
  <c r="I1627" i="2"/>
  <c r="I1628" i="2"/>
  <c r="I1629" i="2"/>
  <c r="I1630" i="2"/>
  <c r="I1631" i="2"/>
  <c r="I1632" i="2"/>
  <c r="I1633" i="2"/>
  <c r="I1634" i="2"/>
  <c r="I1635" i="2"/>
  <c r="I1636" i="2"/>
  <c r="I1637" i="2"/>
  <c r="I1638" i="2"/>
  <c r="I1639" i="2"/>
  <c r="I1640" i="2"/>
  <c r="I1641" i="2"/>
  <c r="I1642" i="2"/>
  <c r="I1643" i="2"/>
  <c r="I1644" i="2"/>
  <c r="I1645" i="2"/>
  <c r="I1646" i="2"/>
  <c r="I1647" i="2"/>
  <c r="I1648" i="2"/>
  <c r="I1649" i="2"/>
  <c r="I1650" i="2"/>
  <c r="I1651" i="2"/>
  <c r="I1652" i="2"/>
  <c r="I1653" i="2"/>
  <c r="I1654" i="2"/>
  <c r="I1655" i="2"/>
  <c r="I1656" i="2"/>
  <c r="I1657" i="2"/>
  <c r="I1658" i="2"/>
  <c r="I1659" i="2"/>
  <c r="I1660" i="2"/>
  <c r="I1661" i="2"/>
  <c r="I1662" i="2"/>
  <c r="I1663" i="2"/>
  <c r="I1664" i="2"/>
  <c r="I1665" i="2"/>
  <c r="I1666" i="2"/>
  <c r="I1667" i="2"/>
  <c r="I1668" i="2"/>
  <c r="I1669" i="2"/>
  <c r="I1670" i="2"/>
  <c r="I1671" i="2"/>
  <c r="I1672" i="2"/>
  <c r="I1673" i="2"/>
  <c r="I1674" i="2"/>
  <c r="I1675" i="2"/>
  <c r="I1676" i="2"/>
  <c r="I1677" i="2"/>
  <c r="I1678" i="2"/>
  <c r="I1679" i="2"/>
  <c r="I1680" i="2"/>
  <c r="I1681" i="2"/>
  <c r="I1682" i="2"/>
  <c r="I1683" i="2"/>
  <c r="I1684" i="2"/>
  <c r="I1685" i="2"/>
  <c r="I1686" i="2"/>
  <c r="I1687" i="2"/>
  <c r="I1688" i="2"/>
  <c r="I1689" i="2"/>
  <c r="I1690" i="2"/>
  <c r="I1691" i="2"/>
  <c r="I1692" i="2"/>
  <c r="I1693" i="2"/>
  <c r="I1694" i="2"/>
  <c r="I1695" i="2"/>
  <c r="I1696" i="2"/>
  <c r="I1697" i="2"/>
  <c r="I1698" i="2"/>
  <c r="I1699" i="2"/>
  <c r="I1700" i="2"/>
  <c r="I1701" i="2"/>
  <c r="I1702" i="2"/>
  <c r="I1703" i="2"/>
  <c r="I1704" i="2"/>
  <c r="I1705" i="2"/>
  <c r="I1706" i="2"/>
  <c r="I1707" i="2"/>
  <c r="I1708" i="2"/>
  <c r="I1709" i="2"/>
  <c r="I1710" i="2"/>
  <c r="I1711" i="2"/>
  <c r="I1712" i="2"/>
  <c r="I1713" i="2"/>
  <c r="I1714" i="2"/>
  <c r="I1715" i="2"/>
  <c r="I1716" i="2"/>
  <c r="I1717" i="2"/>
  <c r="I1718" i="2"/>
  <c r="I1719" i="2"/>
  <c r="I1720" i="2"/>
  <c r="I1721" i="2"/>
  <c r="I1722" i="2"/>
  <c r="I1723" i="2"/>
  <c r="I1724" i="2"/>
  <c r="I1725" i="2"/>
  <c r="I1726" i="2"/>
  <c r="I1727" i="2"/>
  <c r="I1728" i="2"/>
  <c r="I1729" i="2"/>
  <c r="I1730" i="2"/>
  <c r="I1731" i="2"/>
  <c r="I1732" i="2"/>
  <c r="I1733" i="2"/>
  <c r="I1734" i="2"/>
  <c r="I1735" i="2"/>
  <c r="I1736" i="2"/>
  <c r="I1737" i="2"/>
  <c r="I1738" i="2"/>
  <c r="I1739" i="2"/>
  <c r="I1740" i="2"/>
  <c r="I1741" i="2"/>
  <c r="I1742" i="2"/>
  <c r="I1743" i="2"/>
  <c r="I1744" i="2"/>
  <c r="I1745" i="2"/>
  <c r="I1746" i="2"/>
  <c r="I1747" i="2"/>
  <c r="I1748" i="2"/>
  <c r="I1749" i="2"/>
  <c r="I1750" i="2"/>
  <c r="I1751" i="2"/>
  <c r="I1752" i="2"/>
  <c r="I1753" i="2"/>
  <c r="I1754" i="2"/>
  <c r="I1755" i="2"/>
  <c r="I1756" i="2"/>
  <c r="I1757" i="2"/>
  <c r="I1758" i="2"/>
  <c r="I1759" i="2"/>
  <c r="I1760" i="2"/>
  <c r="I1761" i="2"/>
  <c r="I1762" i="2"/>
  <c r="I1763" i="2"/>
  <c r="I1764" i="2"/>
  <c r="I1765" i="2"/>
  <c r="I1766" i="2"/>
  <c r="I1767" i="2"/>
  <c r="I1768" i="2"/>
  <c r="I1769" i="2"/>
  <c r="I1770" i="2"/>
  <c r="I1771" i="2"/>
  <c r="I1772" i="2"/>
  <c r="I1773" i="2"/>
  <c r="I1774" i="2"/>
  <c r="I1775" i="2"/>
  <c r="I1776" i="2"/>
  <c r="I1777" i="2"/>
  <c r="I1778" i="2"/>
  <c r="I1779" i="2"/>
  <c r="I1780" i="2"/>
  <c r="I1781" i="2"/>
  <c r="I1782" i="2"/>
  <c r="I1783" i="2"/>
  <c r="I1784" i="2"/>
  <c r="I1785" i="2"/>
  <c r="I1786" i="2"/>
  <c r="I1787" i="2"/>
  <c r="I1788" i="2"/>
  <c r="I1789" i="2"/>
  <c r="I1790" i="2"/>
  <c r="I1791" i="2"/>
  <c r="I1792" i="2"/>
  <c r="I1793" i="2"/>
  <c r="I1794" i="2"/>
  <c r="I1795" i="2"/>
  <c r="I1796" i="2"/>
  <c r="I1797" i="2"/>
  <c r="I1798" i="2"/>
  <c r="I1799" i="2"/>
  <c r="I1800" i="2"/>
  <c r="I1801" i="2"/>
  <c r="I1802" i="2"/>
  <c r="I1803" i="2"/>
  <c r="I444" i="2" l="1"/>
  <c r="I430" i="2"/>
  <c r="I419" i="2"/>
  <c r="I405" i="2"/>
  <c r="I392" i="2"/>
  <c r="I380" i="2"/>
  <c r="I366" i="2"/>
  <c r="I355" i="2"/>
  <c r="I341" i="2"/>
  <c r="I328" i="2"/>
  <c r="I316" i="2"/>
  <c r="I302" i="2"/>
  <c r="I291" i="2"/>
  <c r="I277" i="2"/>
  <c r="I264" i="2"/>
  <c r="I252" i="2"/>
  <c r="I237" i="2"/>
  <c r="I221" i="2"/>
  <c r="I205" i="2"/>
  <c r="I189" i="2"/>
  <c r="I173" i="2"/>
  <c r="I157" i="2"/>
  <c r="I141" i="2"/>
  <c r="I125" i="2"/>
  <c r="I102" i="2"/>
  <c r="I83" i="2"/>
  <c r="I54" i="2"/>
  <c r="I22" i="2"/>
  <c r="I794" i="2"/>
  <c r="I786" i="2"/>
  <c r="I778" i="2"/>
  <c r="I770" i="2"/>
  <c r="I762" i="2"/>
  <c r="I754" i="2"/>
  <c r="I746" i="2"/>
  <c r="I738" i="2"/>
  <c r="I730" i="2"/>
  <c r="I722" i="2"/>
  <c r="I714" i="2"/>
  <c r="I706" i="2"/>
  <c r="I698" i="2"/>
  <c r="I690" i="2"/>
  <c r="I681" i="2"/>
  <c r="I672" i="2"/>
  <c r="I663" i="2"/>
  <c r="I654" i="2"/>
  <c r="I645" i="2"/>
  <c r="I635" i="2"/>
  <c r="I624" i="2"/>
  <c r="I613" i="2"/>
  <c r="I603" i="2"/>
  <c r="I592" i="2"/>
  <c r="I581" i="2"/>
  <c r="I571" i="2"/>
  <c r="I560" i="2"/>
  <c r="I549" i="2"/>
  <c r="I539" i="2"/>
  <c r="I528" i="2"/>
  <c r="I517" i="2"/>
  <c r="I507" i="2"/>
  <c r="I493" i="2"/>
  <c r="I480" i="2"/>
  <c r="I468" i="2"/>
  <c r="I454" i="2"/>
  <c r="I443" i="2"/>
  <c r="I429" i="2"/>
  <c r="I416" i="2"/>
  <c r="I404" i="2"/>
  <c r="I390" i="2"/>
  <c r="I379" i="2"/>
  <c r="I365" i="2"/>
  <c r="I352" i="2"/>
  <c r="I340" i="2"/>
  <c r="I326" i="2"/>
  <c r="I315" i="2"/>
  <c r="I301" i="2"/>
  <c r="I288" i="2"/>
  <c r="I276" i="2"/>
  <c r="I262" i="2"/>
  <c r="I251" i="2"/>
  <c r="I235" i="2"/>
  <c r="I219" i="2"/>
  <c r="I203" i="2"/>
  <c r="I187" i="2"/>
  <c r="I171" i="2"/>
  <c r="I155" i="2"/>
  <c r="I139" i="2"/>
  <c r="I123" i="2"/>
  <c r="I101" i="2"/>
  <c r="I78" i="2"/>
  <c r="I51" i="2"/>
  <c r="I19" i="2"/>
  <c r="I801" i="2"/>
  <c r="I793" i="2"/>
  <c r="I785" i="2"/>
  <c r="I777" i="2"/>
  <c r="I769" i="2"/>
  <c r="I761" i="2"/>
  <c r="I753" i="2"/>
  <c r="I745" i="2"/>
  <c r="I737" i="2"/>
  <c r="I729" i="2"/>
  <c r="I721" i="2"/>
  <c r="I713" i="2"/>
  <c r="I705" i="2"/>
  <c r="I697" i="2"/>
  <c r="I689" i="2"/>
  <c r="I680" i="2"/>
  <c r="I671" i="2"/>
  <c r="I662" i="2"/>
  <c r="I653" i="2"/>
  <c r="I644" i="2"/>
  <c r="I633" i="2"/>
  <c r="I622" i="2"/>
  <c r="I612" i="2"/>
  <c r="I601" i="2"/>
  <c r="I590" i="2"/>
  <c r="I580" i="2"/>
  <c r="I569" i="2"/>
  <c r="I558" i="2"/>
  <c r="I548" i="2"/>
  <c r="I537" i="2"/>
  <c r="I526" i="2"/>
  <c r="I516" i="2"/>
  <c r="I504" i="2"/>
  <c r="I492" i="2"/>
  <c r="I478" i="2"/>
  <c r="I467" i="2"/>
  <c r="I453" i="2"/>
  <c r="I440" i="2"/>
  <c r="I428" i="2"/>
  <c r="I414" i="2"/>
  <c r="I403" i="2"/>
  <c r="I389" i="2"/>
  <c r="I376" i="2"/>
  <c r="I364" i="2"/>
  <c r="I350" i="2"/>
  <c r="I339" i="2"/>
  <c r="I325" i="2"/>
  <c r="I312" i="2"/>
  <c r="I300" i="2"/>
  <c r="I286" i="2"/>
  <c r="I275" i="2"/>
  <c r="I261" i="2"/>
  <c r="I248" i="2"/>
  <c r="I232" i="2"/>
  <c r="I216" i="2"/>
  <c r="I200" i="2"/>
  <c r="I184" i="2"/>
  <c r="I168" i="2"/>
  <c r="I152" i="2"/>
  <c r="I136" i="2"/>
  <c r="I118" i="2"/>
  <c r="I99" i="2"/>
  <c r="I77" i="2"/>
  <c r="I46" i="2"/>
  <c r="I4" i="2"/>
  <c r="I960" i="2"/>
  <c r="I952" i="2"/>
  <c r="I944" i="2"/>
  <c r="I936" i="2"/>
  <c r="I928" i="2"/>
  <c r="I920" i="2"/>
  <c r="I912" i="2"/>
  <c r="I904" i="2"/>
  <c r="I896" i="2"/>
  <c r="I888" i="2"/>
  <c r="I880" i="2"/>
  <c r="I872" i="2"/>
  <c r="I864" i="2"/>
  <c r="I856" i="2"/>
  <c r="I848" i="2"/>
  <c r="I840" i="2"/>
  <c r="I832" i="2"/>
  <c r="I824" i="2"/>
  <c r="I816" i="2"/>
  <c r="I808" i="2"/>
  <c r="I800" i="2"/>
  <c r="I792" i="2"/>
  <c r="I784" i="2"/>
  <c r="I776" i="2"/>
  <c r="I768" i="2"/>
  <c r="I760" i="2"/>
  <c r="I752" i="2"/>
  <c r="I744" i="2"/>
  <c r="I736" i="2"/>
  <c r="I728" i="2"/>
  <c r="I720" i="2"/>
  <c r="I712" i="2"/>
  <c r="I704" i="2"/>
  <c r="I696" i="2"/>
  <c r="I688" i="2"/>
  <c r="I679" i="2"/>
  <c r="I670" i="2"/>
  <c r="I661" i="2"/>
  <c r="I652" i="2"/>
  <c r="I643" i="2"/>
  <c r="I632" i="2"/>
  <c r="I621" i="2"/>
  <c r="I611" i="2"/>
  <c r="I600" i="2"/>
  <c r="I589" i="2"/>
  <c r="I579" i="2"/>
  <c r="I568" i="2"/>
  <c r="I557" i="2"/>
  <c r="I547" i="2"/>
  <c r="I536" i="2"/>
  <c r="I525" i="2"/>
  <c r="I515" i="2"/>
  <c r="I502" i="2"/>
  <c r="I491" i="2"/>
  <c r="I477" i="2"/>
  <c r="I464" i="2"/>
  <c r="I452" i="2"/>
  <c r="I438" i="2"/>
  <c r="I427" i="2"/>
  <c r="I413" i="2"/>
  <c r="I400" i="2"/>
  <c r="I388" i="2"/>
  <c r="I374" i="2"/>
  <c r="I363" i="2"/>
  <c r="I349" i="2"/>
  <c r="I336" i="2"/>
  <c r="I324" i="2"/>
  <c r="I310" i="2"/>
  <c r="I299" i="2"/>
  <c r="I285" i="2"/>
  <c r="I272" i="2"/>
  <c r="I260" i="2"/>
  <c r="I246" i="2"/>
  <c r="I230" i="2"/>
  <c r="I214" i="2"/>
  <c r="I198" i="2"/>
  <c r="I182" i="2"/>
  <c r="I166" i="2"/>
  <c r="I150" i="2"/>
  <c r="I134" i="2"/>
  <c r="I117" i="2"/>
  <c r="I94" i="2"/>
  <c r="I75" i="2"/>
  <c r="I43" i="2"/>
  <c r="G3" i="2"/>
  <c r="I959" i="2"/>
  <c r="I951" i="2"/>
  <c r="I943" i="2"/>
  <c r="I935" i="2"/>
  <c r="I927" i="2"/>
  <c r="I919" i="2"/>
  <c r="I911" i="2"/>
  <c r="I903" i="2"/>
  <c r="I895" i="2"/>
  <c r="I887" i="2"/>
  <c r="I879" i="2"/>
  <c r="I871" i="2"/>
  <c r="I863" i="2"/>
  <c r="I855" i="2"/>
  <c r="I847" i="2"/>
  <c r="I839" i="2"/>
  <c r="I831" i="2"/>
  <c r="I823" i="2"/>
  <c r="I815" i="2"/>
  <c r="I807" i="2"/>
  <c r="I799" i="2"/>
  <c r="I791" i="2"/>
  <c r="I783" i="2"/>
  <c r="I775" i="2"/>
  <c r="I767" i="2"/>
  <c r="I759" i="2"/>
  <c r="I751" i="2"/>
  <c r="I743" i="2"/>
  <c r="I735" i="2"/>
  <c r="I727" i="2"/>
  <c r="I719" i="2"/>
  <c r="I711" i="2"/>
  <c r="I703" i="2"/>
  <c r="I695" i="2"/>
  <c r="I687" i="2"/>
  <c r="I678" i="2"/>
  <c r="I669" i="2"/>
  <c r="I660" i="2"/>
  <c r="I651" i="2"/>
  <c r="I641" i="2"/>
  <c r="I630" i="2"/>
  <c r="I620" i="2"/>
  <c r="I609" i="2"/>
  <c r="I598" i="2"/>
  <c r="I588" i="2"/>
  <c r="I577" i="2"/>
  <c r="I566" i="2"/>
  <c r="I556" i="2"/>
  <c r="I545" i="2"/>
  <c r="I534" i="2"/>
  <c r="I524" i="2"/>
  <c r="I513" i="2"/>
  <c r="I501" i="2"/>
  <c r="I488" i="2"/>
  <c r="I476" i="2"/>
  <c r="I462" i="2"/>
  <c r="I451" i="2"/>
  <c r="I437" i="2"/>
  <c r="I424" i="2"/>
  <c r="I412" i="2"/>
  <c r="I398" i="2"/>
  <c r="I387" i="2"/>
  <c r="I373" i="2"/>
  <c r="I360" i="2"/>
  <c r="I348" i="2"/>
  <c r="I334" i="2"/>
  <c r="I323" i="2"/>
  <c r="I309" i="2"/>
  <c r="I296" i="2"/>
  <c r="I284" i="2"/>
  <c r="I270" i="2"/>
  <c r="I259" i="2"/>
  <c r="I245" i="2"/>
  <c r="I229" i="2"/>
  <c r="I213" i="2"/>
  <c r="I197" i="2"/>
  <c r="I181" i="2"/>
  <c r="I165" i="2"/>
  <c r="I149" i="2"/>
  <c r="I133" i="2"/>
  <c r="I115" i="2"/>
  <c r="I93" i="2"/>
  <c r="I70" i="2"/>
  <c r="I38" i="2"/>
  <c r="I3" i="2"/>
  <c r="I966" i="2"/>
  <c r="I958" i="2"/>
  <c r="I950" i="2"/>
  <c r="I942" i="2"/>
  <c r="I934" i="2"/>
  <c r="I926" i="2"/>
  <c r="I918" i="2"/>
  <c r="I910" i="2"/>
  <c r="I902" i="2"/>
  <c r="I894" i="2"/>
  <c r="I886" i="2"/>
  <c r="I878" i="2"/>
  <c r="I870" i="2"/>
  <c r="I862" i="2"/>
  <c r="I854" i="2"/>
  <c r="I846" i="2"/>
  <c r="I838" i="2"/>
  <c r="I830" i="2"/>
  <c r="I822" i="2"/>
  <c r="I814" i="2"/>
  <c r="I806" i="2"/>
  <c r="I798" i="2"/>
  <c r="I790" i="2"/>
  <c r="I782" i="2"/>
  <c r="I774" i="2"/>
  <c r="I766" i="2"/>
  <c r="I758" i="2"/>
  <c r="I750" i="2"/>
  <c r="I742" i="2"/>
  <c r="I734" i="2"/>
  <c r="I726" i="2"/>
  <c r="I718" i="2"/>
  <c r="I710" i="2"/>
  <c r="I702" i="2"/>
  <c r="I694" i="2"/>
  <c r="I686" i="2"/>
  <c r="I677" i="2"/>
  <c r="I668" i="2"/>
  <c r="I659" i="2"/>
  <c r="I649" i="2"/>
  <c r="I640" i="2"/>
  <c r="I629" i="2"/>
  <c r="I619" i="2"/>
  <c r="I608" i="2"/>
  <c r="I597" i="2"/>
  <c r="I587" i="2"/>
  <c r="I576" i="2"/>
  <c r="I565" i="2"/>
  <c r="I555" i="2"/>
  <c r="I544" i="2"/>
  <c r="I533" i="2"/>
  <c r="I523" i="2"/>
  <c r="I512" i="2"/>
  <c r="I500" i="2"/>
  <c r="I486" i="2"/>
  <c r="I475" i="2"/>
  <c r="I461" i="2"/>
  <c r="I448" i="2"/>
  <c r="I436" i="2"/>
  <c r="I422" i="2"/>
  <c r="I411" i="2"/>
  <c r="I397" i="2"/>
  <c r="I384" i="2"/>
  <c r="I372" i="2"/>
  <c r="I358" i="2"/>
  <c r="I347" i="2"/>
  <c r="I333" i="2"/>
  <c r="I320" i="2"/>
  <c r="I308" i="2"/>
  <c r="I294" i="2"/>
  <c r="I283" i="2"/>
  <c r="I269" i="2"/>
  <c r="I256" i="2"/>
  <c r="I243" i="2"/>
  <c r="I227" i="2"/>
  <c r="I211" i="2"/>
  <c r="I195" i="2"/>
  <c r="I179" i="2"/>
  <c r="I163" i="2"/>
  <c r="I147" i="2"/>
  <c r="I131" i="2"/>
  <c r="I110" i="2"/>
  <c r="I91" i="2"/>
  <c r="I67" i="2"/>
  <c r="I35" i="2"/>
  <c r="I957" i="2"/>
  <c r="I949" i="2"/>
  <c r="I941" i="2"/>
  <c r="I933" i="2"/>
  <c r="I925" i="2"/>
  <c r="I917" i="2"/>
  <c r="I909" i="2"/>
  <c r="I901" i="2"/>
  <c r="I893" i="2"/>
  <c r="I885" i="2"/>
  <c r="I877" i="2"/>
  <c r="I869" i="2"/>
  <c r="I861" i="2"/>
  <c r="I853" i="2"/>
  <c r="I845" i="2"/>
  <c r="I837" i="2"/>
  <c r="I829" i="2"/>
  <c r="I821" i="2"/>
  <c r="I813" i="2"/>
  <c r="I805" i="2"/>
  <c r="I797" i="2"/>
  <c r="I789" i="2"/>
  <c r="I781" i="2"/>
  <c r="I773" i="2"/>
  <c r="I765" i="2"/>
  <c r="I757" i="2"/>
  <c r="I749" i="2"/>
  <c r="I741" i="2"/>
  <c r="I733" i="2"/>
  <c r="I725" i="2"/>
  <c r="I717" i="2"/>
  <c r="I709" i="2"/>
  <c r="I701" i="2"/>
  <c r="I693" i="2"/>
  <c r="I685" i="2"/>
  <c r="I676" i="2"/>
  <c r="I667" i="2"/>
  <c r="I657" i="2"/>
  <c r="I648" i="2"/>
  <c r="I638" i="2"/>
  <c r="I628" i="2"/>
  <c r="I617" i="2"/>
  <c r="I606" i="2"/>
  <c r="I596" i="2"/>
  <c r="I585" i="2"/>
  <c r="I574" i="2"/>
  <c r="I564" i="2"/>
  <c r="I553" i="2"/>
  <c r="I542" i="2"/>
  <c r="I532" i="2"/>
  <c r="I521" i="2"/>
  <c r="I510" i="2"/>
  <c r="I499" i="2"/>
  <c r="I485" i="2"/>
  <c r="I472" i="2"/>
  <c r="I460" i="2"/>
  <c r="I446" i="2"/>
  <c r="I435" i="2"/>
  <c r="I421" i="2"/>
  <c r="I408" i="2"/>
  <c r="I396" i="2"/>
  <c r="I382" i="2"/>
  <c r="I371" i="2"/>
  <c r="I357" i="2"/>
  <c r="I344" i="2"/>
  <c r="I332" i="2"/>
  <c r="I318" i="2"/>
  <c r="I307" i="2"/>
  <c r="I293" i="2"/>
  <c r="I280" i="2"/>
  <c r="I268" i="2"/>
  <c r="I254" i="2"/>
  <c r="I240" i="2"/>
  <c r="I224" i="2"/>
  <c r="I208" i="2"/>
  <c r="I192" i="2"/>
  <c r="I176" i="2"/>
  <c r="I160" i="2"/>
  <c r="I144" i="2"/>
  <c r="I128" i="2"/>
  <c r="I109" i="2"/>
  <c r="I86" i="2"/>
  <c r="I62" i="2"/>
  <c r="I14" i="2"/>
  <c r="I11" i="2"/>
  <c r="I682" i="2"/>
  <c r="I674" i="2"/>
  <c r="I666" i="2"/>
  <c r="I658" i="2"/>
  <c r="I650" i="2"/>
  <c r="I642" i="2"/>
  <c r="I634" i="2"/>
  <c r="I626" i="2"/>
  <c r="I618" i="2"/>
  <c r="I610" i="2"/>
  <c r="I602" i="2"/>
  <c r="I594" i="2"/>
  <c r="I586" i="2"/>
  <c r="I578" i="2"/>
  <c r="I570" i="2"/>
  <c r="I562" i="2"/>
  <c r="I554" i="2"/>
  <c r="I546" i="2"/>
  <c r="I538" i="2"/>
  <c r="I530" i="2"/>
  <c r="I522" i="2"/>
  <c r="I514" i="2"/>
  <c r="I506" i="2"/>
  <c r="I498" i="2"/>
  <c r="I490" i="2"/>
  <c r="I482" i="2"/>
  <c r="I474" i="2"/>
  <c r="I466" i="2"/>
  <c r="I458" i="2"/>
  <c r="I450" i="2"/>
  <c r="I442" i="2"/>
  <c r="I434" i="2"/>
  <c r="I426" i="2"/>
  <c r="I418" i="2"/>
  <c r="I410" i="2"/>
  <c r="I402" i="2"/>
  <c r="I394" i="2"/>
  <c r="I386" i="2"/>
  <c r="I378" i="2"/>
  <c r="I370" i="2"/>
  <c r="I362" i="2"/>
  <c r="I354" i="2"/>
  <c r="I346" i="2"/>
  <c r="I338" i="2"/>
  <c r="I330" i="2"/>
  <c r="I322" i="2"/>
  <c r="I314" i="2"/>
  <c r="I306" i="2"/>
  <c r="I298" i="2"/>
  <c r="I290" i="2"/>
  <c r="I282" i="2"/>
  <c r="I274" i="2"/>
  <c r="I266" i="2"/>
  <c r="I258" i="2"/>
  <c r="I250" i="2"/>
  <c r="I242" i="2"/>
  <c r="I234" i="2"/>
  <c r="I226" i="2"/>
  <c r="I218" i="2"/>
  <c r="I210" i="2"/>
  <c r="I202" i="2"/>
  <c r="I194" i="2"/>
  <c r="I186" i="2"/>
  <c r="I178" i="2"/>
  <c r="I170" i="2"/>
  <c r="I162" i="2"/>
  <c r="I154" i="2"/>
  <c r="I146" i="2"/>
  <c r="I138" i="2"/>
  <c r="I130" i="2"/>
  <c r="I122" i="2"/>
  <c r="I114" i="2"/>
  <c r="I106" i="2"/>
  <c r="I98" i="2"/>
  <c r="I90" i="2"/>
  <c r="I82" i="2"/>
  <c r="I74" i="2"/>
  <c r="I66" i="2"/>
  <c r="I58" i="2"/>
  <c r="I50" i="2"/>
  <c r="I42" i="2"/>
  <c r="I34" i="2"/>
  <c r="I26" i="2"/>
  <c r="I18" i="2"/>
  <c r="I10" i="2"/>
  <c r="I505" i="2"/>
  <c r="I497" i="2"/>
  <c r="I489" i="2"/>
  <c r="I481" i="2"/>
  <c r="I473" i="2"/>
  <c r="I465" i="2"/>
  <c r="I457" i="2"/>
  <c r="I449" i="2"/>
  <c r="I441" i="2"/>
  <c r="I433" i="2"/>
  <c r="I425" i="2"/>
  <c r="I417" i="2"/>
  <c r="I409" i="2"/>
  <c r="I401" i="2"/>
  <c r="I393" i="2"/>
  <c r="I385" i="2"/>
  <c r="I377" i="2"/>
  <c r="I369" i="2"/>
  <c r="I361" i="2"/>
  <c r="I353" i="2"/>
  <c r="I345" i="2"/>
  <c r="I337" i="2"/>
  <c r="I329" i="2"/>
  <c r="I321" i="2"/>
  <c r="I313" i="2"/>
  <c r="I305" i="2"/>
  <c r="I297" i="2"/>
  <c r="I289" i="2"/>
  <c r="I281" i="2"/>
  <c r="I273" i="2"/>
  <c r="I265" i="2"/>
  <c r="I257" i="2"/>
  <c r="I249" i="2"/>
  <c r="I241" i="2"/>
  <c r="I233" i="2"/>
  <c r="I225" i="2"/>
  <c r="I217" i="2"/>
  <c r="I209" i="2"/>
  <c r="I201" i="2"/>
  <c r="I193" i="2"/>
  <c r="I185" i="2"/>
  <c r="I177" i="2"/>
  <c r="I169" i="2"/>
  <c r="I161" i="2"/>
  <c r="I153" i="2"/>
  <c r="I145" i="2"/>
  <c r="I137" i="2"/>
  <c r="I129" i="2"/>
  <c r="I121" i="2"/>
  <c r="I113" i="2"/>
  <c r="I105" i="2"/>
  <c r="I97" i="2"/>
  <c r="I89" i="2"/>
  <c r="I81" i="2"/>
  <c r="I73" i="2"/>
  <c r="I65" i="2"/>
  <c r="I57" i="2"/>
  <c r="I49" i="2"/>
  <c r="I41" i="2"/>
  <c r="I33" i="2"/>
  <c r="I25" i="2"/>
  <c r="I17" i="2"/>
  <c r="I9" i="2"/>
  <c r="I120" i="2"/>
  <c r="I112" i="2"/>
  <c r="I104" i="2"/>
  <c r="I96" i="2"/>
  <c r="I88" i="2"/>
  <c r="I80" i="2"/>
  <c r="I72" i="2"/>
  <c r="I64" i="2"/>
  <c r="I56" i="2"/>
  <c r="I48" i="2"/>
  <c r="I40" i="2"/>
  <c r="I32" i="2"/>
  <c r="I24" i="2"/>
  <c r="I16" i="2"/>
  <c r="I8" i="2"/>
  <c r="I639" i="2"/>
  <c r="I631" i="2"/>
  <c r="I623" i="2"/>
  <c r="I615" i="2"/>
  <c r="I607" i="2"/>
  <c r="I599" i="2"/>
  <c r="I591" i="2"/>
  <c r="I583" i="2"/>
  <c r="I575" i="2"/>
  <c r="I567" i="2"/>
  <c r="I559" i="2"/>
  <c r="I551" i="2"/>
  <c r="I543" i="2"/>
  <c r="I535" i="2"/>
  <c r="I527" i="2"/>
  <c r="I519" i="2"/>
  <c r="I511" i="2"/>
  <c r="I503" i="2"/>
  <c r="I495" i="2"/>
  <c r="I487" i="2"/>
  <c r="I479" i="2"/>
  <c r="I471" i="2"/>
  <c r="I463" i="2"/>
  <c r="I455" i="2"/>
  <c r="I447" i="2"/>
  <c r="I439" i="2"/>
  <c r="I431" i="2"/>
  <c r="I423" i="2"/>
  <c r="I415" i="2"/>
  <c r="I407" i="2"/>
  <c r="I399" i="2"/>
  <c r="I391" i="2"/>
  <c r="I383" i="2"/>
  <c r="I375" i="2"/>
  <c r="I367" i="2"/>
  <c r="I359" i="2"/>
  <c r="I351" i="2"/>
  <c r="I343" i="2"/>
  <c r="I335" i="2"/>
  <c r="I327" i="2"/>
  <c r="I319" i="2"/>
  <c r="I311" i="2"/>
  <c r="I303" i="2"/>
  <c r="I295" i="2"/>
  <c r="I287" i="2"/>
  <c r="I279" i="2"/>
  <c r="I271" i="2"/>
  <c r="I263" i="2"/>
  <c r="I255" i="2"/>
  <c r="I247" i="2"/>
  <c r="I239" i="2"/>
  <c r="I231" i="2"/>
  <c r="I223" i="2"/>
  <c r="I215" i="2"/>
  <c r="I207" i="2"/>
  <c r="I199" i="2"/>
  <c r="I191" i="2"/>
  <c r="I183" i="2"/>
  <c r="I175" i="2"/>
  <c r="I167" i="2"/>
  <c r="I159" i="2"/>
  <c r="I151" i="2"/>
  <c r="I143" i="2"/>
  <c r="I135" i="2"/>
  <c r="I127" i="2"/>
  <c r="I119" i="2"/>
  <c r="I111" i="2"/>
  <c r="I103" i="2"/>
  <c r="I95" i="2"/>
  <c r="I87" i="2"/>
  <c r="I79" i="2"/>
  <c r="I71" i="2"/>
  <c r="I63" i="2"/>
  <c r="I55" i="2"/>
  <c r="I47" i="2"/>
  <c r="I39" i="2"/>
  <c r="I31" i="2"/>
  <c r="I23" i="2"/>
  <c r="I15" i="2"/>
  <c r="I7" i="2"/>
  <c r="I6" i="2"/>
  <c r="I69" i="2"/>
  <c r="I61" i="2"/>
  <c r="I53" i="2"/>
  <c r="I45" i="2"/>
  <c r="I37" i="2"/>
  <c r="I29" i="2"/>
  <c r="I21" i="2"/>
  <c r="I13" i="2"/>
  <c r="I5" i="2"/>
  <c r="I244" i="2"/>
  <c r="I236" i="2"/>
  <c r="I228" i="2"/>
  <c r="I220" i="2"/>
  <c r="I212" i="2"/>
  <c r="I204" i="2"/>
  <c r="I196" i="2"/>
  <c r="I188" i="2"/>
  <c r="I180" i="2"/>
  <c r="I172" i="2"/>
  <c r="I164" i="2"/>
  <c r="I156" i="2"/>
  <c r="I148" i="2"/>
  <c r="I140" i="2"/>
  <c r="I132" i="2"/>
  <c r="I124" i="2"/>
  <c r="I116" i="2"/>
  <c r="I108" i="2"/>
  <c r="I100" i="2"/>
  <c r="I92" i="2"/>
  <c r="I84" i="2"/>
  <c r="I76" i="2"/>
  <c r="I68" i="2"/>
  <c r="I60" i="2"/>
  <c r="I52" i="2"/>
  <c r="I44" i="2"/>
  <c r="I36" i="2"/>
  <c r="I28" i="2"/>
  <c r="I20" i="2"/>
  <c r="I12" i="2"/>
  <c r="E3" i="2" a="1"/>
  <c r="E3" i="2" l="1"/>
  <c r="H6" i="2"/>
  <c r="M6" i="2" s="1"/>
  <c r="H14" i="2"/>
  <c r="M14" i="2" s="1"/>
  <c r="H22" i="2"/>
  <c r="M22" i="2" s="1"/>
  <c r="H30" i="2"/>
  <c r="M30" i="2" s="1"/>
  <c r="H38" i="2"/>
  <c r="M38" i="2" s="1"/>
  <c r="H46" i="2"/>
  <c r="M46" i="2" s="1"/>
  <c r="H54" i="2"/>
  <c r="M54" i="2" s="1"/>
  <c r="H62" i="2"/>
  <c r="M62" i="2" s="1"/>
  <c r="H70" i="2"/>
  <c r="M70" i="2" s="1"/>
  <c r="H78" i="2"/>
  <c r="M78" i="2" s="1"/>
  <c r="H86" i="2"/>
  <c r="M86" i="2" s="1"/>
  <c r="H94" i="2"/>
  <c r="M94" i="2" s="1"/>
  <c r="H102" i="2"/>
  <c r="M102" i="2" s="1"/>
  <c r="H110" i="2"/>
  <c r="M110" i="2" s="1"/>
  <c r="H118" i="2"/>
  <c r="M118" i="2" s="1"/>
  <c r="H126" i="2"/>
  <c r="M126" i="2" s="1"/>
  <c r="H134" i="2"/>
  <c r="M134" i="2" s="1"/>
  <c r="H142" i="2"/>
  <c r="M142" i="2" s="1"/>
  <c r="H150" i="2"/>
  <c r="M150" i="2" s="1"/>
  <c r="H158" i="2"/>
  <c r="M158" i="2" s="1"/>
  <c r="H166" i="2"/>
  <c r="M166" i="2" s="1"/>
  <c r="H174" i="2"/>
  <c r="M174" i="2" s="1"/>
  <c r="H182" i="2"/>
  <c r="M182" i="2" s="1"/>
  <c r="H190" i="2"/>
  <c r="M190" i="2" s="1"/>
  <c r="H198" i="2"/>
  <c r="M198" i="2" s="1"/>
  <c r="H206" i="2"/>
  <c r="M206" i="2" s="1"/>
  <c r="H214" i="2"/>
  <c r="M214" i="2" s="1"/>
  <c r="H222" i="2"/>
  <c r="M222" i="2" s="1"/>
  <c r="H230" i="2"/>
  <c r="M230" i="2" s="1"/>
  <c r="H238" i="2"/>
  <c r="M238" i="2" s="1"/>
  <c r="H246" i="2"/>
  <c r="M246" i="2" s="1"/>
  <c r="H254" i="2"/>
  <c r="M254" i="2" s="1"/>
  <c r="H262" i="2"/>
  <c r="M262" i="2" s="1"/>
  <c r="H270" i="2"/>
  <c r="M270" i="2" s="1"/>
  <c r="H278" i="2"/>
  <c r="M278" i="2" s="1"/>
  <c r="H286" i="2"/>
  <c r="M286" i="2" s="1"/>
  <c r="H294" i="2"/>
  <c r="M294" i="2" s="1"/>
  <c r="H302" i="2"/>
  <c r="M302" i="2" s="1"/>
  <c r="H310" i="2"/>
  <c r="M310" i="2" s="1"/>
  <c r="H318" i="2"/>
  <c r="M318" i="2" s="1"/>
  <c r="H326" i="2"/>
  <c r="M326" i="2" s="1"/>
  <c r="H334" i="2"/>
  <c r="M334" i="2" s="1"/>
  <c r="H342" i="2"/>
  <c r="M342" i="2" s="1"/>
  <c r="H350" i="2"/>
  <c r="M350" i="2" s="1"/>
  <c r="H358" i="2"/>
  <c r="M358" i="2" s="1"/>
  <c r="H366" i="2"/>
  <c r="M366" i="2" s="1"/>
  <c r="H374" i="2"/>
  <c r="M374" i="2" s="1"/>
  <c r="H382" i="2"/>
  <c r="M382" i="2" s="1"/>
  <c r="H390" i="2"/>
  <c r="M390" i="2" s="1"/>
  <c r="H398" i="2"/>
  <c r="M398" i="2" s="1"/>
  <c r="H406" i="2"/>
  <c r="M406" i="2" s="1"/>
  <c r="H414" i="2"/>
  <c r="M414" i="2" s="1"/>
  <c r="H422" i="2"/>
  <c r="M422" i="2" s="1"/>
  <c r="H430" i="2"/>
  <c r="M430" i="2" s="1"/>
  <c r="H438" i="2"/>
  <c r="M438" i="2" s="1"/>
  <c r="H446" i="2"/>
  <c r="M446" i="2" s="1"/>
  <c r="H454" i="2"/>
  <c r="M454" i="2" s="1"/>
  <c r="H462" i="2"/>
  <c r="M462" i="2" s="1"/>
  <c r="H470" i="2"/>
  <c r="M470" i="2" s="1"/>
  <c r="H478" i="2"/>
  <c r="M478" i="2" s="1"/>
  <c r="H486" i="2"/>
  <c r="M486" i="2" s="1"/>
  <c r="H494" i="2"/>
  <c r="M494" i="2" s="1"/>
  <c r="H502" i="2"/>
  <c r="M502" i="2" s="1"/>
  <c r="H510" i="2"/>
  <c r="M510" i="2" s="1"/>
  <c r="H518" i="2"/>
  <c r="M518" i="2" s="1"/>
  <c r="H526" i="2"/>
  <c r="M526" i="2" s="1"/>
  <c r="H534" i="2"/>
  <c r="M534" i="2" s="1"/>
  <c r="H542" i="2"/>
  <c r="M542" i="2" s="1"/>
  <c r="H550" i="2"/>
  <c r="M550" i="2" s="1"/>
  <c r="H558" i="2"/>
  <c r="M558" i="2" s="1"/>
  <c r="H7" i="2"/>
  <c r="M7" i="2" s="1"/>
  <c r="H15" i="2"/>
  <c r="M15" i="2" s="1"/>
  <c r="H23" i="2"/>
  <c r="M23" i="2" s="1"/>
  <c r="H31" i="2"/>
  <c r="M31" i="2" s="1"/>
  <c r="H39" i="2"/>
  <c r="M39" i="2" s="1"/>
  <c r="H47" i="2"/>
  <c r="M47" i="2" s="1"/>
  <c r="H55" i="2"/>
  <c r="M55" i="2" s="1"/>
  <c r="H63" i="2"/>
  <c r="M63" i="2" s="1"/>
  <c r="H71" i="2"/>
  <c r="M71" i="2" s="1"/>
  <c r="H79" i="2"/>
  <c r="M79" i="2" s="1"/>
  <c r="H87" i="2"/>
  <c r="M87" i="2" s="1"/>
  <c r="H95" i="2"/>
  <c r="M95" i="2" s="1"/>
  <c r="H103" i="2"/>
  <c r="M103" i="2" s="1"/>
  <c r="H111" i="2"/>
  <c r="M111" i="2" s="1"/>
  <c r="H119" i="2"/>
  <c r="M119" i="2" s="1"/>
  <c r="H127" i="2"/>
  <c r="M127" i="2" s="1"/>
  <c r="H135" i="2"/>
  <c r="M135" i="2" s="1"/>
  <c r="H143" i="2"/>
  <c r="M143" i="2" s="1"/>
  <c r="H151" i="2"/>
  <c r="M151" i="2" s="1"/>
  <c r="H159" i="2"/>
  <c r="M159" i="2" s="1"/>
  <c r="H167" i="2"/>
  <c r="M167" i="2" s="1"/>
  <c r="H175" i="2"/>
  <c r="M175" i="2" s="1"/>
  <c r="H183" i="2"/>
  <c r="M183" i="2" s="1"/>
  <c r="H191" i="2"/>
  <c r="M191" i="2" s="1"/>
  <c r="H199" i="2"/>
  <c r="M199" i="2" s="1"/>
  <c r="H207" i="2"/>
  <c r="M207" i="2" s="1"/>
  <c r="H215" i="2"/>
  <c r="M215" i="2" s="1"/>
  <c r="H223" i="2"/>
  <c r="M223" i="2" s="1"/>
  <c r="H231" i="2"/>
  <c r="M231" i="2" s="1"/>
  <c r="H239" i="2"/>
  <c r="M239" i="2" s="1"/>
  <c r="H247" i="2"/>
  <c r="M247" i="2" s="1"/>
  <c r="H255" i="2"/>
  <c r="M255" i="2" s="1"/>
  <c r="H263" i="2"/>
  <c r="M263" i="2" s="1"/>
  <c r="H271" i="2"/>
  <c r="M271" i="2" s="1"/>
  <c r="H279" i="2"/>
  <c r="M279" i="2" s="1"/>
  <c r="H287" i="2"/>
  <c r="M287" i="2" s="1"/>
  <c r="H295" i="2"/>
  <c r="M295" i="2" s="1"/>
  <c r="H303" i="2"/>
  <c r="M303" i="2" s="1"/>
  <c r="H311" i="2"/>
  <c r="M311" i="2" s="1"/>
  <c r="H319" i="2"/>
  <c r="M319" i="2" s="1"/>
  <c r="H327" i="2"/>
  <c r="M327" i="2" s="1"/>
  <c r="H335" i="2"/>
  <c r="M335" i="2" s="1"/>
  <c r="H343" i="2"/>
  <c r="M343" i="2" s="1"/>
  <c r="H351" i="2"/>
  <c r="M351" i="2" s="1"/>
  <c r="H359" i="2"/>
  <c r="M359" i="2" s="1"/>
  <c r="H367" i="2"/>
  <c r="M367" i="2" s="1"/>
  <c r="H375" i="2"/>
  <c r="M375" i="2" s="1"/>
  <c r="H383" i="2"/>
  <c r="M383" i="2" s="1"/>
  <c r="H391" i="2"/>
  <c r="M391" i="2" s="1"/>
  <c r="H399" i="2"/>
  <c r="M399" i="2" s="1"/>
  <c r="H407" i="2"/>
  <c r="M407" i="2" s="1"/>
  <c r="H415" i="2"/>
  <c r="M415" i="2" s="1"/>
  <c r="H8" i="2"/>
  <c r="M8" i="2" s="1"/>
  <c r="H16" i="2"/>
  <c r="M16" i="2" s="1"/>
  <c r="H24" i="2"/>
  <c r="M24" i="2" s="1"/>
  <c r="H32" i="2"/>
  <c r="M32" i="2" s="1"/>
  <c r="H40" i="2"/>
  <c r="M40" i="2" s="1"/>
  <c r="H48" i="2"/>
  <c r="M48" i="2" s="1"/>
  <c r="H56" i="2"/>
  <c r="M56" i="2" s="1"/>
  <c r="H64" i="2"/>
  <c r="M64" i="2" s="1"/>
  <c r="H72" i="2"/>
  <c r="M72" i="2" s="1"/>
  <c r="H80" i="2"/>
  <c r="M80" i="2" s="1"/>
  <c r="H88" i="2"/>
  <c r="M88" i="2" s="1"/>
  <c r="H96" i="2"/>
  <c r="M96" i="2" s="1"/>
  <c r="H104" i="2"/>
  <c r="M104" i="2" s="1"/>
  <c r="H112" i="2"/>
  <c r="M112" i="2" s="1"/>
  <c r="H120" i="2"/>
  <c r="M120" i="2" s="1"/>
  <c r="H128" i="2"/>
  <c r="M128" i="2" s="1"/>
  <c r="H136" i="2"/>
  <c r="M136" i="2" s="1"/>
  <c r="H144" i="2"/>
  <c r="M144" i="2" s="1"/>
  <c r="H152" i="2"/>
  <c r="M152" i="2" s="1"/>
  <c r="H160" i="2"/>
  <c r="M160" i="2" s="1"/>
  <c r="H168" i="2"/>
  <c r="M168" i="2" s="1"/>
  <c r="H176" i="2"/>
  <c r="M176" i="2" s="1"/>
  <c r="H184" i="2"/>
  <c r="M184" i="2" s="1"/>
  <c r="H192" i="2"/>
  <c r="M192" i="2" s="1"/>
  <c r="H200" i="2"/>
  <c r="M200" i="2" s="1"/>
  <c r="H208" i="2"/>
  <c r="M208" i="2" s="1"/>
  <c r="H216" i="2"/>
  <c r="M216" i="2" s="1"/>
  <c r="H224" i="2"/>
  <c r="M224" i="2" s="1"/>
  <c r="H232" i="2"/>
  <c r="M232" i="2" s="1"/>
  <c r="H240" i="2"/>
  <c r="M240" i="2" s="1"/>
  <c r="H248" i="2"/>
  <c r="M248" i="2" s="1"/>
  <c r="H256" i="2"/>
  <c r="M256" i="2" s="1"/>
  <c r="H264" i="2"/>
  <c r="M264" i="2" s="1"/>
  <c r="H272" i="2"/>
  <c r="M272" i="2" s="1"/>
  <c r="H280" i="2"/>
  <c r="M280" i="2" s="1"/>
  <c r="H288" i="2"/>
  <c r="M288" i="2" s="1"/>
  <c r="H296" i="2"/>
  <c r="M296" i="2" s="1"/>
  <c r="H304" i="2"/>
  <c r="M304" i="2" s="1"/>
  <c r="H312" i="2"/>
  <c r="M312" i="2" s="1"/>
  <c r="H320" i="2"/>
  <c r="M320" i="2" s="1"/>
  <c r="H328" i="2"/>
  <c r="M328" i="2" s="1"/>
  <c r="H336" i="2"/>
  <c r="M336" i="2" s="1"/>
  <c r="H344" i="2"/>
  <c r="M344" i="2" s="1"/>
  <c r="H352" i="2"/>
  <c r="M352" i="2" s="1"/>
  <c r="H360" i="2"/>
  <c r="M360" i="2" s="1"/>
  <c r="H368" i="2"/>
  <c r="M368" i="2" s="1"/>
  <c r="H376" i="2"/>
  <c r="M376" i="2" s="1"/>
  <c r="H384" i="2"/>
  <c r="M384" i="2" s="1"/>
  <c r="H392" i="2"/>
  <c r="M392" i="2" s="1"/>
  <c r="H400" i="2"/>
  <c r="M400" i="2" s="1"/>
  <c r="H408" i="2"/>
  <c r="M408" i="2" s="1"/>
  <c r="H4" i="2"/>
  <c r="H12" i="2"/>
  <c r="M12" i="2" s="1"/>
  <c r="H20" i="2"/>
  <c r="M20" i="2" s="1"/>
  <c r="H28" i="2"/>
  <c r="M28" i="2" s="1"/>
  <c r="H36" i="2"/>
  <c r="M36" i="2" s="1"/>
  <c r="H44" i="2"/>
  <c r="M44" i="2" s="1"/>
  <c r="H52" i="2"/>
  <c r="M52" i="2" s="1"/>
  <c r="H60" i="2"/>
  <c r="M60" i="2" s="1"/>
  <c r="H68" i="2"/>
  <c r="M68" i="2" s="1"/>
  <c r="H76" i="2"/>
  <c r="M76" i="2" s="1"/>
  <c r="H84" i="2"/>
  <c r="M84" i="2" s="1"/>
  <c r="H92" i="2"/>
  <c r="M92" i="2" s="1"/>
  <c r="H100" i="2"/>
  <c r="M100" i="2" s="1"/>
  <c r="H108" i="2"/>
  <c r="M108" i="2" s="1"/>
  <c r="H116" i="2"/>
  <c r="M116" i="2" s="1"/>
  <c r="H124" i="2"/>
  <c r="M124" i="2" s="1"/>
  <c r="H132" i="2"/>
  <c r="M132" i="2" s="1"/>
  <c r="H140" i="2"/>
  <c r="M140" i="2" s="1"/>
  <c r="H148" i="2"/>
  <c r="M148" i="2" s="1"/>
  <c r="H156" i="2"/>
  <c r="M156" i="2" s="1"/>
  <c r="H164" i="2"/>
  <c r="M164" i="2" s="1"/>
  <c r="H172" i="2"/>
  <c r="M172" i="2" s="1"/>
  <c r="H180" i="2"/>
  <c r="M180" i="2" s="1"/>
  <c r="H188" i="2"/>
  <c r="M188" i="2" s="1"/>
  <c r="H196" i="2"/>
  <c r="M196" i="2" s="1"/>
  <c r="H204" i="2"/>
  <c r="M204" i="2" s="1"/>
  <c r="H212" i="2"/>
  <c r="M212" i="2" s="1"/>
  <c r="H220" i="2"/>
  <c r="M220" i="2" s="1"/>
  <c r="H228" i="2"/>
  <c r="M228" i="2" s="1"/>
  <c r="H236" i="2"/>
  <c r="M236" i="2" s="1"/>
  <c r="H244" i="2"/>
  <c r="M244" i="2" s="1"/>
  <c r="H252" i="2"/>
  <c r="M252" i="2" s="1"/>
  <c r="H260" i="2"/>
  <c r="M260" i="2" s="1"/>
  <c r="H268" i="2"/>
  <c r="M268" i="2" s="1"/>
  <c r="H276" i="2"/>
  <c r="M276" i="2" s="1"/>
  <c r="H284" i="2"/>
  <c r="M284" i="2" s="1"/>
  <c r="H292" i="2"/>
  <c r="M292" i="2" s="1"/>
  <c r="H300" i="2"/>
  <c r="M300" i="2" s="1"/>
  <c r="H308" i="2"/>
  <c r="M308" i="2" s="1"/>
  <c r="H316" i="2"/>
  <c r="M316" i="2" s="1"/>
  <c r="H324" i="2"/>
  <c r="M324" i="2" s="1"/>
  <c r="H332" i="2"/>
  <c r="M332" i="2" s="1"/>
  <c r="H340" i="2"/>
  <c r="M340" i="2" s="1"/>
  <c r="H348" i="2"/>
  <c r="M348" i="2" s="1"/>
  <c r="H356" i="2"/>
  <c r="M356" i="2" s="1"/>
  <c r="H364" i="2"/>
  <c r="M364" i="2" s="1"/>
  <c r="H372" i="2"/>
  <c r="M372" i="2" s="1"/>
  <c r="H380" i="2"/>
  <c r="M380" i="2" s="1"/>
  <c r="H388" i="2"/>
  <c r="M388" i="2" s="1"/>
  <c r="H396" i="2"/>
  <c r="M396" i="2" s="1"/>
  <c r="H404" i="2"/>
  <c r="M404" i="2" s="1"/>
  <c r="H412" i="2"/>
  <c r="M412" i="2" s="1"/>
  <c r="H10" i="2"/>
  <c r="M10" i="2" s="1"/>
  <c r="H26" i="2"/>
  <c r="M26" i="2" s="1"/>
  <c r="H42" i="2"/>
  <c r="M42" i="2" s="1"/>
  <c r="H58" i="2"/>
  <c r="M58" i="2" s="1"/>
  <c r="H74" i="2"/>
  <c r="M74" i="2" s="1"/>
  <c r="H90" i="2"/>
  <c r="M90" i="2" s="1"/>
  <c r="H106" i="2"/>
  <c r="M106" i="2" s="1"/>
  <c r="H122" i="2"/>
  <c r="M122" i="2" s="1"/>
  <c r="H138" i="2"/>
  <c r="M138" i="2" s="1"/>
  <c r="H154" i="2"/>
  <c r="M154" i="2" s="1"/>
  <c r="H170" i="2"/>
  <c r="M170" i="2" s="1"/>
  <c r="H186" i="2"/>
  <c r="M186" i="2" s="1"/>
  <c r="H202" i="2"/>
  <c r="M202" i="2" s="1"/>
  <c r="H218" i="2"/>
  <c r="M218" i="2" s="1"/>
  <c r="H234" i="2"/>
  <c r="M234" i="2" s="1"/>
  <c r="H250" i="2"/>
  <c r="M250" i="2" s="1"/>
  <c r="H266" i="2"/>
  <c r="M266" i="2" s="1"/>
  <c r="H282" i="2"/>
  <c r="M282" i="2" s="1"/>
  <c r="H298" i="2"/>
  <c r="M298" i="2" s="1"/>
  <c r="H314" i="2"/>
  <c r="M314" i="2" s="1"/>
  <c r="H330" i="2"/>
  <c r="M330" i="2" s="1"/>
  <c r="H346" i="2"/>
  <c r="M346" i="2" s="1"/>
  <c r="H362" i="2"/>
  <c r="M362" i="2" s="1"/>
  <c r="H378" i="2"/>
  <c r="M378" i="2" s="1"/>
  <c r="H394" i="2"/>
  <c r="M394" i="2" s="1"/>
  <c r="H410" i="2"/>
  <c r="M410" i="2" s="1"/>
  <c r="H421" i="2"/>
  <c r="M421" i="2" s="1"/>
  <c r="H431" i="2"/>
  <c r="M431" i="2" s="1"/>
  <c r="H440" i="2"/>
  <c r="M440" i="2" s="1"/>
  <c r="H449" i="2"/>
  <c r="M449" i="2" s="1"/>
  <c r="H458" i="2"/>
  <c r="M458" i="2" s="1"/>
  <c r="H467" i="2"/>
  <c r="M467" i="2" s="1"/>
  <c r="H476" i="2"/>
  <c r="M476" i="2" s="1"/>
  <c r="H485" i="2"/>
  <c r="M485" i="2" s="1"/>
  <c r="H495" i="2"/>
  <c r="M495" i="2" s="1"/>
  <c r="H504" i="2"/>
  <c r="M504" i="2" s="1"/>
  <c r="H513" i="2"/>
  <c r="M513" i="2" s="1"/>
  <c r="H522" i="2"/>
  <c r="M522" i="2" s="1"/>
  <c r="H531" i="2"/>
  <c r="M531" i="2" s="1"/>
  <c r="H540" i="2"/>
  <c r="M540" i="2" s="1"/>
  <c r="H549" i="2"/>
  <c r="M549" i="2" s="1"/>
  <c r="H559" i="2"/>
  <c r="M559" i="2" s="1"/>
  <c r="H567" i="2"/>
  <c r="M567" i="2" s="1"/>
  <c r="H575" i="2"/>
  <c r="M575" i="2" s="1"/>
  <c r="H583" i="2"/>
  <c r="M583" i="2" s="1"/>
  <c r="H591" i="2"/>
  <c r="M591" i="2" s="1"/>
  <c r="H599" i="2"/>
  <c r="M599" i="2" s="1"/>
  <c r="H607" i="2"/>
  <c r="M607" i="2" s="1"/>
  <c r="H615" i="2"/>
  <c r="M615" i="2" s="1"/>
  <c r="H623" i="2"/>
  <c r="M623" i="2" s="1"/>
  <c r="H631" i="2"/>
  <c r="M631" i="2" s="1"/>
  <c r="H639" i="2"/>
  <c r="M639" i="2" s="1"/>
  <c r="H647" i="2"/>
  <c r="M647" i="2" s="1"/>
  <c r="H655" i="2"/>
  <c r="M655" i="2" s="1"/>
  <c r="H663" i="2"/>
  <c r="M663" i="2" s="1"/>
  <c r="H671" i="2"/>
  <c r="M671" i="2" s="1"/>
  <c r="H679" i="2"/>
  <c r="M679" i="2" s="1"/>
  <c r="H687" i="2"/>
  <c r="M687" i="2" s="1"/>
  <c r="H695" i="2"/>
  <c r="M695" i="2" s="1"/>
  <c r="H703" i="2"/>
  <c r="M703" i="2" s="1"/>
  <c r="H711" i="2"/>
  <c r="M711" i="2" s="1"/>
  <c r="H719" i="2"/>
  <c r="M719" i="2" s="1"/>
  <c r="H727" i="2"/>
  <c r="M727" i="2" s="1"/>
  <c r="H735" i="2"/>
  <c r="M735" i="2" s="1"/>
  <c r="H743" i="2"/>
  <c r="M743" i="2" s="1"/>
  <c r="H751" i="2"/>
  <c r="M751" i="2" s="1"/>
  <c r="H759" i="2"/>
  <c r="M759" i="2" s="1"/>
  <c r="H767" i="2"/>
  <c r="M767" i="2" s="1"/>
  <c r="H775" i="2"/>
  <c r="M775" i="2" s="1"/>
  <c r="H783" i="2"/>
  <c r="M783" i="2" s="1"/>
  <c r="H791" i="2"/>
  <c r="M791" i="2" s="1"/>
  <c r="H799" i="2"/>
  <c r="M799" i="2" s="1"/>
  <c r="H807" i="2"/>
  <c r="M807" i="2" s="1"/>
  <c r="H815" i="2"/>
  <c r="M815" i="2" s="1"/>
  <c r="H823" i="2"/>
  <c r="M823" i="2" s="1"/>
  <c r="H831" i="2"/>
  <c r="M831" i="2" s="1"/>
  <c r="H839" i="2"/>
  <c r="M839" i="2" s="1"/>
  <c r="H847" i="2"/>
  <c r="M847" i="2" s="1"/>
  <c r="H855" i="2"/>
  <c r="M855" i="2" s="1"/>
  <c r="H863" i="2"/>
  <c r="M863" i="2" s="1"/>
  <c r="H871" i="2"/>
  <c r="M871" i="2" s="1"/>
  <c r="H879" i="2"/>
  <c r="M879" i="2" s="1"/>
  <c r="H887" i="2"/>
  <c r="M887" i="2" s="1"/>
  <c r="H895" i="2"/>
  <c r="M895" i="2" s="1"/>
  <c r="H903" i="2"/>
  <c r="M903" i="2" s="1"/>
  <c r="H911" i="2"/>
  <c r="M911" i="2" s="1"/>
  <c r="H919" i="2"/>
  <c r="M919" i="2" s="1"/>
  <c r="H927" i="2"/>
  <c r="M927" i="2" s="1"/>
  <c r="H935" i="2"/>
  <c r="M935" i="2" s="1"/>
  <c r="H943" i="2"/>
  <c r="M943" i="2" s="1"/>
  <c r="H951" i="2"/>
  <c r="M951" i="2" s="1"/>
  <c r="H959" i="2"/>
  <c r="M959" i="2" s="1"/>
  <c r="H967" i="2"/>
  <c r="M967" i="2" s="1"/>
  <c r="H975" i="2"/>
  <c r="M975" i="2" s="1"/>
  <c r="H983" i="2"/>
  <c r="M983" i="2" s="1"/>
  <c r="H991" i="2"/>
  <c r="M991" i="2" s="1"/>
  <c r="H999" i="2"/>
  <c r="M999" i="2" s="1"/>
  <c r="H1007" i="2"/>
  <c r="M1007" i="2" s="1"/>
  <c r="H1015" i="2"/>
  <c r="M1015" i="2" s="1"/>
  <c r="H1023" i="2"/>
  <c r="M1023" i="2" s="1"/>
  <c r="H1031" i="2"/>
  <c r="M1031" i="2" s="1"/>
  <c r="H1039" i="2"/>
  <c r="M1039" i="2" s="1"/>
  <c r="H1047" i="2"/>
  <c r="M1047" i="2" s="1"/>
  <c r="H1055" i="2"/>
  <c r="M1055" i="2" s="1"/>
  <c r="H1063" i="2"/>
  <c r="M1063" i="2" s="1"/>
  <c r="H1071" i="2"/>
  <c r="M1071" i="2" s="1"/>
  <c r="H1079" i="2"/>
  <c r="M1079" i="2" s="1"/>
  <c r="H1087" i="2"/>
  <c r="M1087" i="2" s="1"/>
  <c r="H1095" i="2"/>
  <c r="M1095" i="2" s="1"/>
  <c r="H1103" i="2"/>
  <c r="M1103" i="2" s="1"/>
  <c r="H1111" i="2"/>
  <c r="M1111" i="2" s="1"/>
  <c r="H1119" i="2"/>
  <c r="M1119" i="2" s="1"/>
  <c r="H1127" i="2"/>
  <c r="M1127" i="2" s="1"/>
  <c r="H1135" i="2"/>
  <c r="M1135" i="2" s="1"/>
  <c r="H1143" i="2"/>
  <c r="M1143" i="2" s="1"/>
  <c r="H1151" i="2"/>
  <c r="M1151" i="2" s="1"/>
  <c r="H1159" i="2"/>
  <c r="M1159" i="2" s="1"/>
  <c r="H1167" i="2"/>
  <c r="M1167" i="2" s="1"/>
  <c r="H1175" i="2"/>
  <c r="M1175" i="2" s="1"/>
  <c r="H1183" i="2"/>
  <c r="M1183" i="2" s="1"/>
  <c r="H1191" i="2"/>
  <c r="M1191" i="2" s="1"/>
  <c r="H1199" i="2"/>
  <c r="M1199" i="2" s="1"/>
  <c r="H1207" i="2"/>
  <c r="M1207" i="2" s="1"/>
  <c r="H1215" i="2"/>
  <c r="M1215" i="2" s="1"/>
  <c r="H1223" i="2"/>
  <c r="M1223" i="2" s="1"/>
  <c r="H1231" i="2"/>
  <c r="M1231" i="2" s="1"/>
  <c r="H1239" i="2"/>
  <c r="M1239" i="2" s="1"/>
  <c r="H1247" i="2"/>
  <c r="M1247" i="2" s="1"/>
  <c r="H1255" i="2"/>
  <c r="M1255" i="2" s="1"/>
  <c r="H1263" i="2"/>
  <c r="M1263" i="2" s="1"/>
  <c r="H1271" i="2"/>
  <c r="M1271" i="2" s="1"/>
  <c r="H1279" i="2"/>
  <c r="M1279" i="2" s="1"/>
  <c r="H1287" i="2"/>
  <c r="M1287" i="2" s="1"/>
  <c r="H1295" i="2"/>
  <c r="M1295" i="2" s="1"/>
  <c r="H1303" i="2"/>
  <c r="M1303" i="2" s="1"/>
  <c r="H1311" i="2"/>
  <c r="M1311" i="2" s="1"/>
  <c r="H1319" i="2"/>
  <c r="M1319" i="2" s="1"/>
  <c r="H1327" i="2"/>
  <c r="M1327" i="2" s="1"/>
  <c r="H1335" i="2"/>
  <c r="M1335" i="2" s="1"/>
  <c r="H1343" i="2"/>
  <c r="M1343" i="2" s="1"/>
  <c r="H1351" i="2"/>
  <c r="M1351" i="2" s="1"/>
  <c r="H1359" i="2"/>
  <c r="M1359" i="2" s="1"/>
  <c r="H1367" i="2"/>
  <c r="M1367" i="2" s="1"/>
  <c r="H1375" i="2"/>
  <c r="M1375" i="2" s="1"/>
  <c r="H1383" i="2"/>
  <c r="M1383" i="2" s="1"/>
  <c r="H1391" i="2"/>
  <c r="M1391" i="2" s="1"/>
  <c r="H1399" i="2"/>
  <c r="M1399" i="2" s="1"/>
  <c r="H1407" i="2"/>
  <c r="M1407" i="2" s="1"/>
  <c r="H1415" i="2"/>
  <c r="M1415" i="2" s="1"/>
  <c r="H1423" i="2"/>
  <c r="M1423" i="2" s="1"/>
  <c r="H1431" i="2"/>
  <c r="M1431" i="2" s="1"/>
  <c r="H1439" i="2"/>
  <c r="M1439" i="2" s="1"/>
  <c r="H1447" i="2"/>
  <c r="M1447" i="2" s="1"/>
  <c r="H1455" i="2"/>
  <c r="M1455" i="2" s="1"/>
  <c r="H1463" i="2"/>
  <c r="M1463" i="2" s="1"/>
  <c r="H1471" i="2"/>
  <c r="M1471" i="2" s="1"/>
  <c r="H1479" i="2"/>
  <c r="M1479" i="2" s="1"/>
  <c r="H1487" i="2"/>
  <c r="M1487" i="2" s="1"/>
  <c r="H1495" i="2"/>
  <c r="M1495" i="2" s="1"/>
  <c r="H1503" i="2"/>
  <c r="M1503" i="2" s="1"/>
  <c r="H1511" i="2"/>
  <c r="M1511" i="2" s="1"/>
  <c r="H1519" i="2"/>
  <c r="M1519" i="2" s="1"/>
  <c r="H1527" i="2"/>
  <c r="M1527" i="2" s="1"/>
  <c r="H1535" i="2"/>
  <c r="M1535" i="2" s="1"/>
  <c r="H1543" i="2"/>
  <c r="M1543" i="2" s="1"/>
  <c r="H1551" i="2"/>
  <c r="M1551" i="2" s="1"/>
  <c r="H1559" i="2"/>
  <c r="M1559" i="2" s="1"/>
  <c r="H1567" i="2"/>
  <c r="M1567" i="2" s="1"/>
  <c r="H1575" i="2"/>
  <c r="M1575" i="2" s="1"/>
  <c r="H1583" i="2"/>
  <c r="M1583" i="2" s="1"/>
  <c r="H1591" i="2"/>
  <c r="M1591" i="2" s="1"/>
  <c r="H1599" i="2"/>
  <c r="M1599" i="2" s="1"/>
  <c r="H1607" i="2"/>
  <c r="M1607" i="2" s="1"/>
  <c r="H1615" i="2"/>
  <c r="M1615" i="2" s="1"/>
  <c r="H1623" i="2"/>
  <c r="M1623" i="2" s="1"/>
  <c r="H1631" i="2"/>
  <c r="M1631" i="2" s="1"/>
  <c r="H1639" i="2"/>
  <c r="M1639" i="2" s="1"/>
  <c r="H1647" i="2"/>
  <c r="M1647" i="2" s="1"/>
  <c r="H1655" i="2"/>
  <c r="M1655" i="2" s="1"/>
  <c r="H1663" i="2"/>
  <c r="M1663" i="2" s="1"/>
  <c r="H1671" i="2"/>
  <c r="M1671" i="2" s="1"/>
  <c r="H1679" i="2"/>
  <c r="M1679" i="2" s="1"/>
  <c r="H1687" i="2"/>
  <c r="M1687" i="2" s="1"/>
  <c r="H1695" i="2"/>
  <c r="M1695" i="2" s="1"/>
  <c r="H1703" i="2"/>
  <c r="M1703" i="2" s="1"/>
  <c r="H1711" i="2"/>
  <c r="M1711" i="2" s="1"/>
  <c r="H1719" i="2"/>
  <c r="M1719" i="2" s="1"/>
  <c r="H1727" i="2"/>
  <c r="M1727" i="2" s="1"/>
  <c r="H1735" i="2"/>
  <c r="M1735" i="2" s="1"/>
  <c r="H1743" i="2"/>
  <c r="M1743" i="2" s="1"/>
  <c r="H1751" i="2"/>
  <c r="M1751" i="2" s="1"/>
  <c r="H1759" i="2"/>
  <c r="M1759" i="2" s="1"/>
  <c r="H1767" i="2"/>
  <c r="M1767" i="2" s="1"/>
  <c r="H1775" i="2"/>
  <c r="M1775" i="2" s="1"/>
  <c r="H1783" i="2"/>
  <c r="M1783" i="2" s="1"/>
  <c r="H1791" i="2"/>
  <c r="M1791" i="2" s="1"/>
  <c r="H1799" i="2"/>
  <c r="M1799" i="2" s="1"/>
  <c r="G5" i="2"/>
  <c r="G13" i="2"/>
  <c r="G21" i="2"/>
  <c r="G29" i="2"/>
  <c r="G37" i="2"/>
  <c r="G45" i="2"/>
  <c r="G53" i="2"/>
  <c r="G61" i="2"/>
  <c r="G69" i="2"/>
  <c r="G77" i="2"/>
  <c r="G85" i="2"/>
  <c r="G93" i="2"/>
  <c r="G101" i="2"/>
  <c r="G109" i="2"/>
  <c r="G117" i="2"/>
  <c r="G125" i="2"/>
  <c r="G133" i="2"/>
  <c r="G141" i="2"/>
  <c r="G149" i="2"/>
  <c r="G157" i="2"/>
  <c r="G165" i="2"/>
  <c r="G173" i="2"/>
  <c r="G181" i="2"/>
  <c r="G197" i="2"/>
  <c r="G205" i="2"/>
  <c r="G213" i="2"/>
  <c r="G221" i="2"/>
  <c r="G229" i="2"/>
  <c r="G237" i="2"/>
  <c r="G245" i="2"/>
  <c r="G253" i="2"/>
  <c r="G261" i="2"/>
  <c r="G269" i="2"/>
  <c r="G277" i="2"/>
  <c r="G285" i="2"/>
  <c r="G293" i="2"/>
  <c r="G301" i="2"/>
  <c r="G309" i="2"/>
  <c r="G317" i="2"/>
  <c r="G325" i="2"/>
  <c r="G333" i="2"/>
  <c r="G341" i="2"/>
  <c r="G349" i="2"/>
  <c r="G357" i="2"/>
  <c r="G373" i="2"/>
  <c r="G381" i="2"/>
  <c r="G389" i="2"/>
  <c r="G397" i="2"/>
  <c r="G405" i="2"/>
  <c r="G413" i="2"/>
  <c r="G421" i="2"/>
  <c r="G429" i="2"/>
  <c r="G437" i="2"/>
  <c r="G445" i="2"/>
  <c r="G453" i="2"/>
  <c r="G461" i="2"/>
  <c r="G469" i="2"/>
  <c r="G477" i="2"/>
  <c r="G485" i="2"/>
  <c r="G493" i="2"/>
  <c r="G501" i="2"/>
  <c r="G509" i="2"/>
  <c r="G517" i="2"/>
  <c r="G525" i="2"/>
  <c r="G533" i="2"/>
  <c r="G541" i="2"/>
  <c r="G549" i="2"/>
  <c r="J549" i="2" s="1"/>
  <c r="G557" i="2"/>
  <c r="G565" i="2"/>
  <c r="G573" i="2"/>
  <c r="G581" i="2"/>
  <c r="G589" i="2"/>
  <c r="G597" i="2"/>
  <c r="G605" i="2"/>
  <c r="G613" i="2"/>
  <c r="G621" i="2"/>
  <c r="G629" i="2"/>
  <c r="G637" i="2"/>
  <c r="G645" i="2"/>
  <c r="G653" i="2"/>
  <c r="G661" i="2"/>
  <c r="G669" i="2"/>
  <c r="G677" i="2"/>
  <c r="G685" i="2"/>
  <c r="G693" i="2"/>
  <c r="G701" i="2"/>
  <c r="G709" i="2"/>
  <c r="G717" i="2"/>
  <c r="G725" i="2"/>
  <c r="G733" i="2"/>
  <c r="G741" i="2"/>
  <c r="H11" i="2"/>
  <c r="M11" i="2" s="1"/>
  <c r="H27" i="2"/>
  <c r="M27" i="2" s="1"/>
  <c r="H43" i="2"/>
  <c r="M43" i="2" s="1"/>
  <c r="H59" i="2"/>
  <c r="M59" i="2" s="1"/>
  <c r="H75" i="2"/>
  <c r="M75" i="2" s="1"/>
  <c r="H91" i="2"/>
  <c r="M91" i="2" s="1"/>
  <c r="H107" i="2"/>
  <c r="M107" i="2" s="1"/>
  <c r="H123" i="2"/>
  <c r="M123" i="2" s="1"/>
  <c r="H139" i="2"/>
  <c r="M139" i="2" s="1"/>
  <c r="H155" i="2"/>
  <c r="M155" i="2" s="1"/>
  <c r="H171" i="2"/>
  <c r="M171" i="2" s="1"/>
  <c r="H187" i="2"/>
  <c r="M187" i="2" s="1"/>
  <c r="H203" i="2"/>
  <c r="M203" i="2" s="1"/>
  <c r="H219" i="2"/>
  <c r="M219" i="2" s="1"/>
  <c r="H235" i="2"/>
  <c r="M235" i="2" s="1"/>
  <c r="H251" i="2"/>
  <c r="M251" i="2" s="1"/>
  <c r="H267" i="2"/>
  <c r="M267" i="2" s="1"/>
  <c r="H283" i="2"/>
  <c r="M283" i="2" s="1"/>
  <c r="H299" i="2"/>
  <c r="M299" i="2" s="1"/>
  <c r="H315" i="2"/>
  <c r="M315" i="2" s="1"/>
  <c r="H331" i="2"/>
  <c r="M331" i="2" s="1"/>
  <c r="H347" i="2"/>
  <c r="M347" i="2" s="1"/>
  <c r="H363" i="2"/>
  <c r="M363" i="2" s="1"/>
  <c r="H379" i="2"/>
  <c r="M379" i="2" s="1"/>
  <c r="H395" i="2"/>
  <c r="M395" i="2" s="1"/>
  <c r="H411" i="2"/>
  <c r="M411" i="2" s="1"/>
  <c r="H423" i="2"/>
  <c r="M423" i="2" s="1"/>
  <c r="H432" i="2"/>
  <c r="M432" i="2" s="1"/>
  <c r="H441" i="2"/>
  <c r="M441" i="2" s="1"/>
  <c r="H450" i="2"/>
  <c r="M450" i="2" s="1"/>
  <c r="H459" i="2"/>
  <c r="M459" i="2" s="1"/>
  <c r="H468" i="2"/>
  <c r="M468" i="2" s="1"/>
  <c r="H477" i="2"/>
  <c r="M477" i="2" s="1"/>
  <c r="H487" i="2"/>
  <c r="M487" i="2" s="1"/>
  <c r="H496" i="2"/>
  <c r="M496" i="2" s="1"/>
  <c r="H505" i="2"/>
  <c r="M505" i="2" s="1"/>
  <c r="H514" i="2"/>
  <c r="M514" i="2" s="1"/>
  <c r="H523" i="2"/>
  <c r="M523" i="2" s="1"/>
  <c r="H532" i="2"/>
  <c r="M532" i="2" s="1"/>
  <c r="H541" i="2"/>
  <c r="M541" i="2" s="1"/>
  <c r="H551" i="2"/>
  <c r="M551" i="2" s="1"/>
  <c r="H560" i="2"/>
  <c r="M560" i="2" s="1"/>
  <c r="H568" i="2"/>
  <c r="M568" i="2" s="1"/>
  <c r="H576" i="2"/>
  <c r="M576" i="2" s="1"/>
  <c r="H584" i="2"/>
  <c r="M584" i="2" s="1"/>
  <c r="H592" i="2"/>
  <c r="M592" i="2" s="1"/>
  <c r="H600" i="2"/>
  <c r="M600" i="2" s="1"/>
  <c r="H608" i="2"/>
  <c r="M608" i="2" s="1"/>
  <c r="H616" i="2"/>
  <c r="M616" i="2" s="1"/>
  <c r="H624" i="2"/>
  <c r="M624" i="2" s="1"/>
  <c r="H632" i="2"/>
  <c r="M632" i="2" s="1"/>
  <c r="H640" i="2"/>
  <c r="M640" i="2" s="1"/>
  <c r="H648" i="2"/>
  <c r="M648" i="2" s="1"/>
  <c r="H656" i="2"/>
  <c r="M656" i="2" s="1"/>
  <c r="H664" i="2"/>
  <c r="M664" i="2" s="1"/>
  <c r="H672" i="2"/>
  <c r="M672" i="2" s="1"/>
  <c r="H680" i="2"/>
  <c r="M680" i="2" s="1"/>
  <c r="H688" i="2"/>
  <c r="M688" i="2" s="1"/>
  <c r="H696" i="2"/>
  <c r="M696" i="2" s="1"/>
  <c r="H704" i="2"/>
  <c r="M704" i="2" s="1"/>
  <c r="H712" i="2"/>
  <c r="M712" i="2" s="1"/>
  <c r="H720" i="2"/>
  <c r="M720" i="2" s="1"/>
  <c r="H728" i="2"/>
  <c r="M728" i="2" s="1"/>
  <c r="H736" i="2"/>
  <c r="M736" i="2" s="1"/>
  <c r="H744" i="2"/>
  <c r="M744" i="2" s="1"/>
  <c r="H752" i="2"/>
  <c r="M752" i="2" s="1"/>
  <c r="H760" i="2"/>
  <c r="M760" i="2" s="1"/>
  <c r="H768" i="2"/>
  <c r="M768" i="2" s="1"/>
  <c r="H776" i="2"/>
  <c r="M776" i="2" s="1"/>
  <c r="H784" i="2"/>
  <c r="M784" i="2" s="1"/>
  <c r="H792" i="2"/>
  <c r="M792" i="2" s="1"/>
  <c r="H800" i="2"/>
  <c r="M800" i="2" s="1"/>
  <c r="H808" i="2"/>
  <c r="M808" i="2" s="1"/>
  <c r="H816" i="2"/>
  <c r="M816" i="2" s="1"/>
  <c r="H824" i="2"/>
  <c r="M824" i="2" s="1"/>
  <c r="H832" i="2"/>
  <c r="M832" i="2" s="1"/>
  <c r="H840" i="2"/>
  <c r="M840" i="2" s="1"/>
  <c r="H848" i="2"/>
  <c r="M848" i="2" s="1"/>
  <c r="H856" i="2"/>
  <c r="M856" i="2" s="1"/>
  <c r="H864" i="2"/>
  <c r="M864" i="2" s="1"/>
  <c r="H872" i="2"/>
  <c r="M872" i="2" s="1"/>
  <c r="H880" i="2"/>
  <c r="M880" i="2" s="1"/>
  <c r="H888" i="2"/>
  <c r="M888" i="2" s="1"/>
  <c r="H896" i="2"/>
  <c r="M896" i="2" s="1"/>
  <c r="H904" i="2"/>
  <c r="M904" i="2" s="1"/>
  <c r="H912" i="2"/>
  <c r="M912" i="2" s="1"/>
  <c r="H920" i="2"/>
  <c r="M920" i="2" s="1"/>
  <c r="H928" i="2"/>
  <c r="M928" i="2" s="1"/>
  <c r="H936" i="2"/>
  <c r="M936" i="2" s="1"/>
  <c r="H944" i="2"/>
  <c r="M944" i="2" s="1"/>
  <c r="H952" i="2"/>
  <c r="M952" i="2" s="1"/>
  <c r="H960" i="2"/>
  <c r="M960" i="2" s="1"/>
  <c r="H968" i="2"/>
  <c r="M968" i="2" s="1"/>
  <c r="H976" i="2"/>
  <c r="M976" i="2" s="1"/>
  <c r="H984" i="2"/>
  <c r="M984" i="2" s="1"/>
  <c r="H992" i="2"/>
  <c r="M992" i="2" s="1"/>
  <c r="H1000" i="2"/>
  <c r="M1000" i="2" s="1"/>
  <c r="H1008" i="2"/>
  <c r="M1008" i="2" s="1"/>
  <c r="H1016" i="2"/>
  <c r="M1016" i="2" s="1"/>
  <c r="H1024" i="2"/>
  <c r="M1024" i="2" s="1"/>
  <c r="H1032" i="2"/>
  <c r="M1032" i="2" s="1"/>
  <c r="H1040" i="2"/>
  <c r="M1040" i="2" s="1"/>
  <c r="H1048" i="2"/>
  <c r="M1048" i="2" s="1"/>
  <c r="H1056" i="2"/>
  <c r="M1056" i="2" s="1"/>
  <c r="H1064" i="2"/>
  <c r="M1064" i="2" s="1"/>
  <c r="H1072" i="2"/>
  <c r="M1072" i="2" s="1"/>
  <c r="H1080" i="2"/>
  <c r="M1080" i="2" s="1"/>
  <c r="H1088" i="2"/>
  <c r="M1088" i="2" s="1"/>
  <c r="H1096" i="2"/>
  <c r="M1096" i="2" s="1"/>
  <c r="H1104" i="2"/>
  <c r="M1104" i="2" s="1"/>
  <c r="H1112" i="2"/>
  <c r="M1112" i="2" s="1"/>
  <c r="H1120" i="2"/>
  <c r="M1120" i="2" s="1"/>
  <c r="H1128" i="2"/>
  <c r="M1128" i="2" s="1"/>
  <c r="H1136" i="2"/>
  <c r="M1136" i="2" s="1"/>
  <c r="H1144" i="2"/>
  <c r="M1144" i="2" s="1"/>
  <c r="H1152" i="2"/>
  <c r="M1152" i="2" s="1"/>
  <c r="H1160" i="2"/>
  <c r="M1160" i="2" s="1"/>
  <c r="H1168" i="2"/>
  <c r="M1168" i="2" s="1"/>
  <c r="H1176" i="2"/>
  <c r="M1176" i="2" s="1"/>
  <c r="H1184" i="2"/>
  <c r="M1184" i="2" s="1"/>
  <c r="H1192" i="2"/>
  <c r="M1192" i="2" s="1"/>
  <c r="H1200" i="2"/>
  <c r="M1200" i="2" s="1"/>
  <c r="H1208" i="2"/>
  <c r="M1208" i="2" s="1"/>
  <c r="H1216" i="2"/>
  <c r="M1216" i="2" s="1"/>
  <c r="H1224" i="2"/>
  <c r="M1224" i="2" s="1"/>
  <c r="H1232" i="2"/>
  <c r="M1232" i="2" s="1"/>
  <c r="H1240" i="2"/>
  <c r="M1240" i="2" s="1"/>
  <c r="H1248" i="2"/>
  <c r="M1248" i="2" s="1"/>
  <c r="H1256" i="2"/>
  <c r="M1256" i="2" s="1"/>
  <c r="H1264" i="2"/>
  <c r="M1264" i="2" s="1"/>
  <c r="H1272" i="2"/>
  <c r="M1272" i="2" s="1"/>
  <c r="H1280" i="2"/>
  <c r="M1280" i="2" s="1"/>
  <c r="H1288" i="2"/>
  <c r="M1288" i="2" s="1"/>
  <c r="H1296" i="2"/>
  <c r="M1296" i="2" s="1"/>
  <c r="H1304" i="2"/>
  <c r="M1304" i="2" s="1"/>
  <c r="H1312" i="2"/>
  <c r="M1312" i="2" s="1"/>
  <c r="H1320" i="2"/>
  <c r="M1320" i="2" s="1"/>
  <c r="H1328" i="2"/>
  <c r="M1328" i="2" s="1"/>
  <c r="H1336" i="2"/>
  <c r="M1336" i="2" s="1"/>
  <c r="H1344" i="2"/>
  <c r="M1344" i="2" s="1"/>
  <c r="H1352" i="2"/>
  <c r="M1352" i="2" s="1"/>
  <c r="H1360" i="2"/>
  <c r="M1360" i="2" s="1"/>
  <c r="H1368" i="2"/>
  <c r="M1368" i="2" s="1"/>
  <c r="H1376" i="2"/>
  <c r="M1376" i="2" s="1"/>
  <c r="H1384" i="2"/>
  <c r="M1384" i="2" s="1"/>
  <c r="H1392" i="2"/>
  <c r="M1392" i="2" s="1"/>
  <c r="H1400" i="2"/>
  <c r="M1400" i="2" s="1"/>
  <c r="H1408" i="2"/>
  <c r="M1408" i="2" s="1"/>
  <c r="H1416" i="2"/>
  <c r="M1416" i="2" s="1"/>
  <c r="H1424" i="2"/>
  <c r="M1424" i="2" s="1"/>
  <c r="H1432" i="2"/>
  <c r="M1432" i="2" s="1"/>
  <c r="H1440" i="2"/>
  <c r="M1440" i="2" s="1"/>
  <c r="H1448" i="2"/>
  <c r="M1448" i="2" s="1"/>
  <c r="H1456" i="2"/>
  <c r="M1456" i="2" s="1"/>
  <c r="H1464" i="2"/>
  <c r="M1464" i="2" s="1"/>
  <c r="H1472" i="2"/>
  <c r="M1472" i="2" s="1"/>
  <c r="H1480" i="2"/>
  <c r="M1480" i="2" s="1"/>
  <c r="H1488" i="2"/>
  <c r="M1488" i="2" s="1"/>
  <c r="H1496" i="2"/>
  <c r="M1496" i="2" s="1"/>
  <c r="H1504" i="2"/>
  <c r="M1504" i="2" s="1"/>
  <c r="H1512" i="2"/>
  <c r="M1512" i="2" s="1"/>
  <c r="H1520" i="2"/>
  <c r="M1520" i="2" s="1"/>
  <c r="H1528" i="2"/>
  <c r="M1528" i="2" s="1"/>
  <c r="H1536" i="2"/>
  <c r="M1536" i="2" s="1"/>
  <c r="H1544" i="2"/>
  <c r="M1544" i="2" s="1"/>
  <c r="H1552" i="2"/>
  <c r="M1552" i="2" s="1"/>
  <c r="H1560" i="2"/>
  <c r="M1560" i="2" s="1"/>
  <c r="H1568" i="2"/>
  <c r="M1568" i="2" s="1"/>
  <c r="H1576" i="2"/>
  <c r="M1576" i="2" s="1"/>
  <c r="H1584" i="2"/>
  <c r="M1584" i="2" s="1"/>
  <c r="H1592" i="2"/>
  <c r="M1592" i="2" s="1"/>
  <c r="H1600" i="2"/>
  <c r="M1600" i="2" s="1"/>
  <c r="H1608" i="2"/>
  <c r="M1608" i="2" s="1"/>
  <c r="H1616" i="2"/>
  <c r="M1616" i="2" s="1"/>
  <c r="H1624" i="2"/>
  <c r="M1624" i="2" s="1"/>
  <c r="H1632" i="2"/>
  <c r="M1632" i="2" s="1"/>
  <c r="H1640" i="2"/>
  <c r="M1640" i="2" s="1"/>
  <c r="H1648" i="2"/>
  <c r="M1648" i="2" s="1"/>
  <c r="H1656" i="2"/>
  <c r="M1656" i="2" s="1"/>
  <c r="H1664" i="2"/>
  <c r="M1664" i="2" s="1"/>
  <c r="H1672" i="2"/>
  <c r="M1672" i="2" s="1"/>
  <c r="H1680" i="2"/>
  <c r="M1680" i="2" s="1"/>
  <c r="H1688" i="2"/>
  <c r="M1688" i="2" s="1"/>
  <c r="H1696" i="2"/>
  <c r="M1696" i="2" s="1"/>
  <c r="H1704" i="2"/>
  <c r="M1704" i="2" s="1"/>
  <c r="H1712" i="2"/>
  <c r="M1712" i="2" s="1"/>
  <c r="H1720" i="2"/>
  <c r="M1720" i="2" s="1"/>
  <c r="H1728" i="2"/>
  <c r="M1728" i="2" s="1"/>
  <c r="H1736" i="2"/>
  <c r="M1736" i="2" s="1"/>
  <c r="H1744" i="2"/>
  <c r="M1744" i="2" s="1"/>
  <c r="H1752" i="2"/>
  <c r="M1752" i="2" s="1"/>
  <c r="H1760" i="2"/>
  <c r="M1760" i="2" s="1"/>
  <c r="H1768" i="2"/>
  <c r="M1768" i="2" s="1"/>
  <c r="H1776" i="2"/>
  <c r="M1776" i="2" s="1"/>
  <c r="H1784" i="2"/>
  <c r="M1784" i="2" s="1"/>
  <c r="H1792" i="2"/>
  <c r="M1792" i="2" s="1"/>
  <c r="H1800" i="2"/>
  <c r="M1800" i="2" s="1"/>
  <c r="G6" i="2"/>
  <c r="J6" i="2" s="1"/>
  <c r="G14" i="2"/>
  <c r="J14" i="2" s="1"/>
  <c r="G22" i="2"/>
  <c r="G30" i="2"/>
  <c r="J30" i="2" s="1"/>
  <c r="G38" i="2"/>
  <c r="G46" i="2"/>
  <c r="G54" i="2"/>
  <c r="G62" i="2"/>
  <c r="J62" i="2" s="1"/>
  <c r="G70" i="2"/>
  <c r="J70" i="2" s="1"/>
  <c r="G78" i="2"/>
  <c r="J78" i="2" s="1"/>
  <c r="G86" i="2"/>
  <c r="H13" i="2"/>
  <c r="M13" i="2" s="1"/>
  <c r="H29" i="2"/>
  <c r="M29" i="2" s="1"/>
  <c r="H45" i="2"/>
  <c r="M45" i="2" s="1"/>
  <c r="H61" i="2"/>
  <c r="M61" i="2" s="1"/>
  <c r="H77" i="2"/>
  <c r="M77" i="2" s="1"/>
  <c r="H93" i="2"/>
  <c r="M93" i="2" s="1"/>
  <c r="H109" i="2"/>
  <c r="M109" i="2" s="1"/>
  <c r="H125" i="2"/>
  <c r="M125" i="2" s="1"/>
  <c r="H141" i="2"/>
  <c r="M141" i="2" s="1"/>
  <c r="H157" i="2"/>
  <c r="M157" i="2" s="1"/>
  <c r="H173" i="2"/>
  <c r="M173" i="2" s="1"/>
  <c r="H189" i="2"/>
  <c r="M189" i="2" s="1"/>
  <c r="H205" i="2"/>
  <c r="M205" i="2" s="1"/>
  <c r="H221" i="2"/>
  <c r="M221" i="2" s="1"/>
  <c r="H237" i="2"/>
  <c r="M237" i="2" s="1"/>
  <c r="H253" i="2"/>
  <c r="M253" i="2" s="1"/>
  <c r="H269" i="2"/>
  <c r="M269" i="2" s="1"/>
  <c r="H285" i="2"/>
  <c r="M285" i="2" s="1"/>
  <c r="H301" i="2"/>
  <c r="M301" i="2" s="1"/>
  <c r="H317" i="2"/>
  <c r="M317" i="2" s="1"/>
  <c r="H333" i="2"/>
  <c r="M333" i="2" s="1"/>
  <c r="H349" i="2"/>
  <c r="M349" i="2" s="1"/>
  <c r="H365" i="2"/>
  <c r="M365" i="2" s="1"/>
  <c r="H381" i="2"/>
  <c r="M381" i="2" s="1"/>
  <c r="H397" i="2"/>
  <c r="M397" i="2" s="1"/>
  <c r="H413" i="2"/>
  <c r="M413" i="2" s="1"/>
  <c r="H424" i="2"/>
  <c r="M424" i="2" s="1"/>
  <c r="H433" i="2"/>
  <c r="M433" i="2" s="1"/>
  <c r="H442" i="2"/>
  <c r="M442" i="2" s="1"/>
  <c r="H451" i="2"/>
  <c r="M451" i="2" s="1"/>
  <c r="H460" i="2"/>
  <c r="M460" i="2" s="1"/>
  <c r="H469" i="2"/>
  <c r="M469" i="2" s="1"/>
  <c r="H479" i="2"/>
  <c r="M479" i="2" s="1"/>
  <c r="H488" i="2"/>
  <c r="M488" i="2" s="1"/>
  <c r="H497" i="2"/>
  <c r="M497" i="2" s="1"/>
  <c r="H506" i="2"/>
  <c r="M506" i="2" s="1"/>
  <c r="H515" i="2"/>
  <c r="M515" i="2" s="1"/>
  <c r="H524" i="2"/>
  <c r="M524" i="2" s="1"/>
  <c r="H533" i="2"/>
  <c r="M533" i="2" s="1"/>
  <c r="H543" i="2"/>
  <c r="M543" i="2" s="1"/>
  <c r="H552" i="2"/>
  <c r="M552" i="2" s="1"/>
  <c r="H561" i="2"/>
  <c r="M561" i="2" s="1"/>
  <c r="H569" i="2"/>
  <c r="M569" i="2" s="1"/>
  <c r="H577" i="2"/>
  <c r="M577" i="2" s="1"/>
  <c r="H585" i="2"/>
  <c r="M585" i="2" s="1"/>
  <c r="H593" i="2"/>
  <c r="M593" i="2" s="1"/>
  <c r="H601" i="2"/>
  <c r="M601" i="2" s="1"/>
  <c r="H609" i="2"/>
  <c r="M609" i="2" s="1"/>
  <c r="H617" i="2"/>
  <c r="M617" i="2" s="1"/>
  <c r="H625" i="2"/>
  <c r="M625" i="2" s="1"/>
  <c r="H633" i="2"/>
  <c r="M633" i="2" s="1"/>
  <c r="H641" i="2"/>
  <c r="M641" i="2" s="1"/>
  <c r="H649" i="2"/>
  <c r="M649" i="2" s="1"/>
  <c r="H657" i="2"/>
  <c r="M657" i="2" s="1"/>
  <c r="H665" i="2"/>
  <c r="M665" i="2" s="1"/>
  <c r="H673" i="2"/>
  <c r="M673" i="2" s="1"/>
  <c r="H681" i="2"/>
  <c r="M681" i="2" s="1"/>
  <c r="H689" i="2"/>
  <c r="M689" i="2" s="1"/>
  <c r="H697" i="2"/>
  <c r="M697" i="2" s="1"/>
  <c r="H705" i="2"/>
  <c r="M705" i="2" s="1"/>
  <c r="H713" i="2"/>
  <c r="M713" i="2" s="1"/>
  <c r="H721" i="2"/>
  <c r="M721" i="2" s="1"/>
  <c r="H729" i="2"/>
  <c r="M729" i="2" s="1"/>
  <c r="H737" i="2"/>
  <c r="M737" i="2" s="1"/>
  <c r="H745" i="2"/>
  <c r="M745" i="2" s="1"/>
  <c r="H753" i="2"/>
  <c r="M753" i="2" s="1"/>
  <c r="H761" i="2"/>
  <c r="M761" i="2" s="1"/>
  <c r="H769" i="2"/>
  <c r="M769" i="2" s="1"/>
  <c r="H777" i="2"/>
  <c r="M777" i="2" s="1"/>
  <c r="H785" i="2"/>
  <c r="M785" i="2" s="1"/>
  <c r="H793" i="2"/>
  <c r="M793" i="2" s="1"/>
  <c r="H801" i="2"/>
  <c r="M801" i="2" s="1"/>
  <c r="H809" i="2"/>
  <c r="M809" i="2" s="1"/>
  <c r="H817" i="2"/>
  <c r="M817" i="2" s="1"/>
  <c r="H825" i="2"/>
  <c r="M825" i="2" s="1"/>
  <c r="H833" i="2"/>
  <c r="M833" i="2" s="1"/>
  <c r="H841" i="2"/>
  <c r="M841" i="2" s="1"/>
  <c r="H849" i="2"/>
  <c r="M849" i="2" s="1"/>
  <c r="H857" i="2"/>
  <c r="M857" i="2" s="1"/>
  <c r="H865" i="2"/>
  <c r="M865" i="2" s="1"/>
  <c r="H873" i="2"/>
  <c r="M873" i="2" s="1"/>
  <c r="H881" i="2"/>
  <c r="M881" i="2" s="1"/>
  <c r="H889" i="2"/>
  <c r="M889" i="2" s="1"/>
  <c r="H897" i="2"/>
  <c r="M897" i="2" s="1"/>
  <c r="H905" i="2"/>
  <c r="M905" i="2" s="1"/>
  <c r="H913" i="2"/>
  <c r="M913" i="2" s="1"/>
  <c r="H921" i="2"/>
  <c r="M921" i="2" s="1"/>
  <c r="H929" i="2"/>
  <c r="M929" i="2" s="1"/>
  <c r="H937" i="2"/>
  <c r="M937" i="2" s="1"/>
  <c r="H945" i="2"/>
  <c r="M945" i="2" s="1"/>
  <c r="H953" i="2"/>
  <c r="M953" i="2" s="1"/>
  <c r="H961" i="2"/>
  <c r="M961" i="2" s="1"/>
  <c r="H969" i="2"/>
  <c r="M969" i="2" s="1"/>
  <c r="H977" i="2"/>
  <c r="M977" i="2" s="1"/>
  <c r="H985" i="2"/>
  <c r="M985" i="2" s="1"/>
  <c r="H993" i="2"/>
  <c r="M993" i="2" s="1"/>
  <c r="H1001" i="2"/>
  <c r="M1001" i="2" s="1"/>
  <c r="H1009" i="2"/>
  <c r="M1009" i="2" s="1"/>
  <c r="H1017" i="2"/>
  <c r="M1017" i="2" s="1"/>
  <c r="H1025" i="2"/>
  <c r="M1025" i="2" s="1"/>
  <c r="H1033" i="2"/>
  <c r="M1033" i="2" s="1"/>
  <c r="H1041" i="2"/>
  <c r="M1041" i="2" s="1"/>
  <c r="H1049" i="2"/>
  <c r="M1049" i="2" s="1"/>
  <c r="H1057" i="2"/>
  <c r="M1057" i="2" s="1"/>
  <c r="H1065" i="2"/>
  <c r="M1065" i="2" s="1"/>
  <c r="H1073" i="2"/>
  <c r="M1073" i="2" s="1"/>
  <c r="H1081" i="2"/>
  <c r="M1081" i="2" s="1"/>
  <c r="H1089" i="2"/>
  <c r="M1089" i="2" s="1"/>
  <c r="H1097" i="2"/>
  <c r="M1097" i="2" s="1"/>
  <c r="H1105" i="2"/>
  <c r="M1105" i="2" s="1"/>
  <c r="H1113" i="2"/>
  <c r="M1113" i="2" s="1"/>
  <c r="H1121" i="2"/>
  <c r="M1121" i="2" s="1"/>
  <c r="H1129" i="2"/>
  <c r="M1129" i="2" s="1"/>
  <c r="H1137" i="2"/>
  <c r="M1137" i="2" s="1"/>
  <c r="H1145" i="2"/>
  <c r="M1145" i="2" s="1"/>
  <c r="H1153" i="2"/>
  <c r="M1153" i="2" s="1"/>
  <c r="H1161" i="2"/>
  <c r="M1161" i="2" s="1"/>
  <c r="H1169" i="2"/>
  <c r="M1169" i="2" s="1"/>
  <c r="H1177" i="2"/>
  <c r="M1177" i="2" s="1"/>
  <c r="H1185" i="2"/>
  <c r="M1185" i="2" s="1"/>
  <c r="H1193" i="2"/>
  <c r="M1193" i="2" s="1"/>
  <c r="H1201" i="2"/>
  <c r="M1201" i="2" s="1"/>
  <c r="H1209" i="2"/>
  <c r="M1209" i="2" s="1"/>
  <c r="H1217" i="2"/>
  <c r="M1217" i="2" s="1"/>
  <c r="H1225" i="2"/>
  <c r="M1225" i="2" s="1"/>
  <c r="H1233" i="2"/>
  <c r="M1233" i="2" s="1"/>
  <c r="H1241" i="2"/>
  <c r="M1241" i="2" s="1"/>
  <c r="H1249" i="2"/>
  <c r="M1249" i="2" s="1"/>
  <c r="H1257" i="2"/>
  <c r="M1257" i="2" s="1"/>
  <c r="H1265" i="2"/>
  <c r="M1265" i="2" s="1"/>
  <c r="H1273" i="2"/>
  <c r="M1273" i="2" s="1"/>
  <c r="H1281" i="2"/>
  <c r="M1281" i="2" s="1"/>
  <c r="H1289" i="2"/>
  <c r="M1289" i="2" s="1"/>
  <c r="H1297" i="2"/>
  <c r="M1297" i="2" s="1"/>
  <c r="H1305" i="2"/>
  <c r="M1305" i="2" s="1"/>
  <c r="H1313" i="2"/>
  <c r="M1313" i="2" s="1"/>
  <c r="H1321" i="2"/>
  <c r="M1321" i="2" s="1"/>
  <c r="H1329" i="2"/>
  <c r="M1329" i="2" s="1"/>
  <c r="H1337" i="2"/>
  <c r="M1337" i="2" s="1"/>
  <c r="H1345" i="2"/>
  <c r="M1345" i="2" s="1"/>
  <c r="H1353" i="2"/>
  <c r="M1353" i="2" s="1"/>
  <c r="H1361" i="2"/>
  <c r="M1361" i="2" s="1"/>
  <c r="H1369" i="2"/>
  <c r="M1369" i="2" s="1"/>
  <c r="H1377" i="2"/>
  <c r="M1377" i="2" s="1"/>
  <c r="H1385" i="2"/>
  <c r="M1385" i="2" s="1"/>
  <c r="H1393" i="2"/>
  <c r="M1393" i="2" s="1"/>
  <c r="H1401" i="2"/>
  <c r="M1401" i="2" s="1"/>
  <c r="H1409" i="2"/>
  <c r="M1409" i="2" s="1"/>
  <c r="H1417" i="2"/>
  <c r="M1417" i="2" s="1"/>
  <c r="H1425" i="2"/>
  <c r="M1425" i="2" s="1"/>
  <c r="H1433" i="2"/>
  <c r="M1433" i="2" s="1"/>
  <c r="H1441" i="2"/>
  <c r="M1441" i="2" s="1"/>
  <c r="H1449" i="2"/>
  <c r="M1449" i="2" s="1"/>
  <c r="H1457" i="2"/>
  <c r="M1457" i="2" s="1"/>
  <c r="H1465" i="2"/>
  <c r="M1465" i="2" s="1"/>
  <c r="H1473" i="2"/>
  <c r="M1473" i="2" s="1"/>
  <c r="H1481" i="2"/>
  <c r="M1481" i="2" s="1"/>
  <c r="H1489" i="2"/>
  <c r="M1489" i="2" s="1"/>
  <c r="H1497" i="2"/>
  <c r="M1497" i="2" s="1"/>
  <c r="H1505" i="2"/>
  <c r="M1505" i="2" s="1"/>
  <c r="H1513" i="2"/>
  <c r="M1513" i="2" s="1"/>
  <c r="H1521" i="2"/>
  <c r="M1521" i="2" s="1"/>
  <c r="H1529" i="2"/>
  <c r="M1529" i="2" s="1"/>
  <c r="H1537" i="2"/>
  <c r="M1537" i="2" s="1"/>
  <c r="H1545" i="2"/>
  <c r="M1545" i="2" s="1"/>
  <c r="H1553" i="2"/>
  <c r="M1553" i="2" s="1"/>
  <c r="H1561" i="2"/>
  <c r="M1561" i="2" s="1"/>
  <c r="H1569" i="2"/>
  <c r="M1569" i="2" s="1"/>
  <c r="H1577" i="2"/>
  <c r="M1577" i="2" s="1"/>
  <c r="H1585" i="2"/>
  <c r="M1585" i="2" s="1"/>
  <c r="H1593" i="2"/>
  <c r="M1593" i="2" s="1"/>
  <c r="H1601" i="2"/>
  <c r="M1601" i="2" s="1"/>
  <c r="H1609" i="2"/>
  <c r="M1609" i="2" s="1"/>
  <c r="H1617" i="2"/>
  <c r="M1617" i="2" s="1"/>
  <c r="H1625" i="2"/>
  <c r="M1625" i="2" s="1"/>
  <c r="H1633" i="2"/>
  <c r="M1633" i="2" s="1"/>
  <c r="H1641" i="2"/>
  <c r="M1641" i="2" s="1"/>
  <c r="H1649" i="2"/>
  <c r="M1649" i="2" s="1"/>
  <c r="H1657" i="2"/>
  <c r="M1657" i="2" s="1"/>
  <c r="H1665" i="2"/>
  <c r="M1665" i="2" s="1"/>
  <c r="H1673" i="2"/>
  <c r="M1673" i="2" s="1"/>
  <c r="H1681" i="2"/>
  <c r="M1681" i="2" s="1"/>
  <c r="H1689" i="2"/>
  <c r="M1689" i="2" s="1"/>
  <c r="H1697" i="2"/>
  <c r="M1697" i="2" s="1"/>
  <c r="H1705" i="2"/>
  <c r="M1705" i="2" s="1"/>
  <c r="H1713" i="2"/>
  <c r="M1713" i="2" s="1"/>
  <c r="H1721" i="2"/>
  <c r="M1721" i="2" s="1"/>
  <c r="H1729" i="2"/>
  <c r="M1729" i="2" s="1"/>
  <c r="H1737" i="2"/>
  <c r="M1737" i="2" s="1"/>
  <c r="H1745" i="2"/>
  <c r="M1745" i="2" s="1"/>
  <c r="H1753" i="2"/>
  <c r="M1753" i="2" s="1"/>
  <c r="H1761" i="2"/>
  <c r="M1761" i="2" s="1"/>
  <c r="H1769" i="2"/>
  <c r="M1769" i="2" s="1"/>
  <c r="H1777" i="2"/>
  <c r="M1777" i="2" s="1"/>
  <c r="H1785" i="2"/>
  <c r="M1785" i="2" s="1"/>
  <c r="H1793" i="2"/>
  <c r="M1793" i="2" s="1"/>
  <c r="H1801" i="2"/>
  <c r="M1801" i="2" s="1"/>
  <c r="G7" i="2"/>
  <c r="G15" i="2"/>
  <c r="J15" i="2" s="1"/>
  <c r="G23" i="2"/>
  <c r="J23" i="2" s="1"/>
  <c r="G31" i="2"/>
  <c r="J31" i="2" s="1"/>
  <c r="G39" i="2"/>
  <c r="J39" i="2" s="1"/>
  <c r="G47" i="2"/>
  <c r="J47" i="2" s="1"/>
  <c r="G55" i="2"/>
  <c r="G63" i="2"/>
  <c r="G71" i="2"/>
  <c r="G79" i="2"/>
  <c r="J79" i="2" s="1"/>
  <c r="H17" i="2"/>
  <c r="M17" i="2" s="1"/>
  <c r="H18" i="2"/>
  <c r="M18" i="2" s="1"/>
  <c r="H19" i="2"/>
  <c r="M19" i="2" s="1"/>
  <c r="H5" i="2"/>
  <c r="M5" i="2" s="1"/>
  <c r="H21" i="2"/>
  <c r="M21" i="2" s="1"/>
  <c r="H37" i="2"/>
  <c r="M37" i="2" s="1"/>
  <c r="H53" i="2"/>
  <c r="M53" i="2" s="1"/>
  <c r="H69" i="2"/>
  <c r="M69" i="2" s="1"/>
  <c r="H85" i="2"/>
  <c r="M85" i="2" s="1"/>
  <c r="H101" i="2"/>
  <c r="M101" i="2" s="1"/>
  <c r="H117" i="2"/>
  <c r="M117" i="2" s="1"/>
  <c r="H133" i="2"/>
  <c r="M133" i="2" s="1"/>
  <c r="H149" i="2"/>
  <c r="M149" i="2" s="1"/>
  <c r="H165" i="2"/>
  <c r="M165" i="2" s="1"/>
  <c r="H181" i="2"/>
  <c r="M181" i="2" s="1"/>
  <c r="H197" i="2"/>
  <c r="M197" i="2" s="1"/>
  <c r="H213" i="2"/>
  <c r="M213" i="2" s="1"/>
  <c r="H229" i="2"/>
  <c r="M229" i="2" s="1"/>
  <c r="H245" i="2"/>
  <c r="M245" i="2" s="1"/>
  <c r="H261" i="2"/>
  <c r="M261" i="2" s="1"/>
  <c r="H277" i="2"/>
  <c r="M277" i="2" s="1"/>
  <c r="H293" i="2"/>
  <c r="M293" i="2" s="1"/>
  <c r="H309" i="2"/>
  <c r="M309" i="2" s="1"/>
  <c r="H325" i="2"/>
  <c r="M325" i="2" s="1"/>
  <c r="H341" i="2"/>
  <c r="M341" i="2" s="1"/>
  <c r="H357" i="2"/>
  <c r="M357" i="2" s="1"/>
  <c r="H373" i="2"/>
  <c r="M373" i="2" s="1"/>
  <c r="H389" i="2"/>
  <c r="M389" i="2" s="1"/>
  <c r="H405" i="2"/>
  <c r="M405" i="2" s="1"/>
  <c r="H419" i="2"/>
  <c r="M419" i="2" s="1"/>
  <c r="H428" i="2"/>
  <c r="M428" i="2" s="1"/>
  <c r="H437" i="2"/>
  <c r="M437" i="2" s="1"/>
  <c r="H447" i="2"/>
  <c r="M447" i="2" s="1"/>
  <c r="H456" i="2"/>
  <c r="M456" i="2" s="1"/>
  <c r="H465" i="2"/>
  <c r="M465" i="2" s="1"/>
  <c r="H474" i="2"/>
  <c r="M474" i="2" s="1"/>
  <c r="H483" i="2"/>
  <c r="M483" i="2" s="1"/>
  <c r="H492" i="2"/>
  <c r="M492" i="2" s="1"/>
  <c r="H501" i="2"/>
  <c r="M501" i="2" s="1"/>
  <c r="H511" i="2"/>
  <c r="M511" i="2" s="1"/>
  <c r="H520" i="2"/>
  <c r="M520" i="2" s="1"/>
  <c r="H529" i="2"/>
  <c r="M529" i="2" s="1"/>
  <c r="H538" i="2"/>
  <c r="M538" i="2" s="1"/>
  <c r="H547" i="2"/>
  <c r="M547" i="2" s="1"/>
  <c r="H556" i="2"/>
  <c r="M556" i="2" s="1"/>
  <c r="H565" i="2"/>
  <c r="M565" i="2" s="1"/>
  <c r="H573" i="2"/>
  <c r="M573" i="2" s="1"/>
  <c r="H581" i="2"/>
  <c r="M581" i="2" s="1"/>
  <c r="H589" i="2"/>
  <c r="M589" i="2" s="1"/>
  <c r="H597" i="2"/>
  <c r="M597" i="2" s="1"/>
  <c r="H605" i="2"/>
  <c r="M605" i="2" s="1"/>
  <c r="H613" i="2"/>
  <c r="M613" i="2" s="1"/>
  <c r="H621" i="2"/>
  <c r="M621" i="2" s="1"/>
  <c r="H629" i="2"/>
  <c r="M629" i="2" s="1"/>
  <c r="H637" i="2"/>
  <c r="M637" i="2" s="1"/>
  <c r="H645" i="2"/>
  <c r="M645" i="2" s="1"/>
  <c r="H653" i="2"/>
  <c r="M653" i="2" s="1"/>
  <c r="H661" i="2"/>
  <c r="M661" i="2" s="1"/>
  <c r="H669" i="2"/>
  <c r="M669" i="2" s="1"/>
  <c r="H677" i="2"/>
  <c r="M677" i="2" s="1"/>
  <c r="H685" i="2"/>
  <c r="M685" i="2" s="1"/>
  <c r="H693" i="2"/>
  <c r="M693" i="2" s="1"/>
  <c r="H701" i="2"/>
  <c r="M701" i="2" s="1"/>
  <c r="H709" i="2"/>
  <c r="M709" i="2" s="1"/>
  <c r="H717" i="2"/>
  <c r="M717" i="2" s="1"/>
  <c r="H725" i="2"/>
  <c r="M725" i="2" s="1"/>
  <c r="H733" i="2"/>
  <c r="M733" i="2" s="1"/>
  <c r="H741" i="2"/>
  <c r="M741" i="2" s="1"/>
  <c r="H749" i="2"/>
  <c r="M749" i="2" s="1"/>
  <c r="H757" i="2"/>
  <c r="M757" i="2" s="1"/>
  <c r="H765" i="2"/>
  <c r="M765" i="2" s="1"/>
  <c r="H773" i="2"/>
  <c r="M773" i="2" s="1"/>
  <c r="H781" i="2"/>
  <c r="M781" i="2" s="1"/>
  <c r="H789" i="2"/>
  <c r="M789" i="2" s="1"/>
  <c r="H797" i="2"/>
  <c r="M797" i="2" s="1"/>
  <c r="H805" i="2"/>
  <c r="M805" i="2" s="1"/>
  <c r="H813" i="2"/>
  <c r="M813" i="2" s="1"/>
  <c r="H821" i="2"/>
  <c r="M821" i="2" s="1"/>
  <c r="H829" i="2"/>
  <c r="M829" i="2" s="1"/>
  <c r="H837" i="2"/>
  <c r="M837" i="2" s="1"/>
  <c r="H845" i="2"/>
  <c r="M845" i="2" s="1"/>
  <c r="H853" i="2"/>
  <c r="M853" i="2" s="1"/>
  <c r="H861" i="2"/>
  <c r="M861" i="2" s="1"/>
  <c r="H869" i="2"/>
  <c r="M869" i="2" s="1"/>
  <c r="H877" i="2"/>
  <c r="M877" i="2" s="1"/>
  <c r="H885" i="2"/>
  <c r="M885" i="2" s="1"/>
  <c r="H893" i="2"/>
  <c r="M893" i="2" s="1"/>
  <c r="H901" i="2"/>
  <c r="M901" i="2" s="1"/>
  <c r="H909" i="2"/>
  <c r="M909" i="2" s="1"/>
  <c r="H917" i="2"/>
  <c r="M917" i="2" s="1"/>
  <c r="H925" i="2"/>
  <c r="M925" i="2" s="1"/>
  <c r="H933" i="2"/>
  <c r="M933" i="2" s="1"/>
  <c r="H941" i="2"/>
  <c r="M941" i="2" s="1"/>
  <c r="H949" i="2"/>
  <c r="M949" i="2" s="1"/>
  <c r="H957" i="2"/>
  <c r="M957" i="2" s="1"/>
  <c r="H965" i="2"/>
  <c r="M965" i="2" s="1"/>
  <c r="H973" i="2"/>
  <c r="M973" i="2" s="1"/>
  <c r="H981" i="2"/>
  <c r="M981" i="2" s="1"/>
  <c r="H989" i="2"/>
  <c r="M989" i="2" s="1"/>
  <c r="H997" i="2"/>
  <c r="M997" i="2" s="1"/>
  <c r="H1005" i="2"/>
  <c r="M1005" i="2" s="1"/>
  <c r="H1013" i="2"/>
  <c r="M1013" i="2" s="1"/>
  <c r="H1021" i="2"/>
  <c r="M1021" i="2" s="1"/>
  <c r="H1029" i="2"/>
  <c r="M1029" i="2" s="1"/>
  <c r="H1037" i="2"/>
  <c r="M1037" i="2" s="1"/>
  <c r="H1045" i="2"/>
  <c r="M1045" i="2" s="1"/>
  <c r="H1053" i="2"/>
  <c r="M1053" i="2" s="1"/>
  <c r="H1061" i="2"/>
  <c r="M1061" i="2" s="1"/>
  <c r="H1069" i="2"/>
  <c r="M1069" i="2" s="1"/>
  <c r="H1077" i="2"/>
  <c r="M1077" i="2" s="1"/>
  <c r="H1085" i="2"/>
  <c r="M1085" i="2" s="1"/>
  <c r="H1093" i="2"/>
  <c r="M1093" i="2" s="1"/>
  <c r="H1101" i="2"/>
  <c r="M1101" i="2" s="1"/>
  <c r="H1109" i="2"/>
  <c r="M1109" i="2" s="1"/>
  <c r="H1117" i="2"/>
  <c r="M1117" i="2" s="1"/>
  <c r="H1125" i="2"/>
  <c r="M1125" i="2" s="1"/>
  <c r="H1133" i="2"/>
  <c r="M1133" i="2" s="1"/>
  <c r="H1141" i="2"/>
  <c r="M1141" i="2" s="1"/>
  <c r="H1149" i="2"/>
  <c r="M1149" i="2" s="1"/>
  <c r="H1157" i="2"/>
  <c r="M1157" i="2" s="1"/>
  <c r="H1165" i="2"/>
  <c r="M1165" i="2" s="1"/>
  <c r="H1173" i="2"/>
  <c r="M1173" i="2" s="1"/>
  <c r="H1181" i="2"/>
  <c r="M1181" i="2" s="1"/>
  <c r="H1189" i="2"/>
  <c r="M1189" i="2" s="1"/>
  <c r="H1197" i="2"/>
  <c r="M1197" i="2" s="1"/>
  <c r="H1205" i="2"/>
  <c r="M1205" i="2" s="1"/>
  <c r="H1213" i="2"/>
  <c r="M1213" i="2" s="1"/>
  <c r="H1221" i="2"/>
  <c r="M1221" i="2" s="1"/>
  <c r="H1229" i="2"/>
  <c r="M1229" i="2" s="1"/>
  <c r="H1237" i="2"/>
  <c r="M1237" i="2" s="1"/>
  <c r="H1245" i="2"/>
  <c r="M1245" i="2" s="1"/>
  <c r="H1253" i="2"/>
  <c r="M1253" i="2" s="1"/>
  <c r="H1261" i="2"/>
  <c r="M1261" i="2" s="1"/>
  <c r="H1269" i="2"/>
  <c r="M1269" i="2" s="1"/>
  <c r="H1277" i="2"/>
  <c r="M1277" i="2" s="1"/>
  <c r="H1285" i="2"/>
  <c r="M1285" i="2" s="1"/>
  <c r="H1293" i="2"/>
  <c r="M1293" i="2" s="1"/>
  <c r="H1301" i="2"/>
  <c r="M1301" i="2" s="1"/>
  <c r="H1309" i="2"/>
  <c r="M1309" i="2" s="1"/>
  <c r="H1317" i="2"/>
  <c r="M1317" i="2" s="1"/>
  <c r="H1325" i="2"/>
  <c r="M1325" i="2" s="1"/>
  <c r="H1333" i="2"/>
  <c r="M1333" i="2" s="1"/>
  <c r="H1341" i="2"/>
  <c r="M1341" i="2" s="1"/>
  <c r="H1349" i="2"/>
  <c r="M1349" i="2" s="1"/>
  <c r="H1357" i="2"/>
  <c r="M1357" i="2" s="1"/>
  <c r="H1365" i="2"/>
  <c r="M1365" i="2" s="1"/>
  <c r="H1373" i="2"/>
  <c r="M1373" i="2" s="1"/>
  <c r="H1381" i="2"/>
  <c r="M1381" i="2" s="1"/>
  <c r="H1389" i="2"/>
  <c r="M1389" i="2" s="1"/>
  <c r="H1397" i="2"/>
  <c r="M1397" i="2" s="1"/>
  <c r="H1405" i="2"/>
  <c r="M1405" i="2" s="1"/>
  <c r="H1413" i="2"/>
  <c r="M1413" i="2" s="1"/>
  <c r="H1421" i="2"/>
  <c r="M1421" i="2" s="1"/>
  <c r="H1429" i="2"/>
  <c r="M1429" i="2" s="1"/>
  <c r="H1437" i="2"/>
  <c r="M1437" i="2" s="1"/>
  <c r="H1445" i="2"/>
  <c r="M1445" i="2" s="1"/>
  <c r="H1453" i="2"/>
  <c r="M1453" i="2" s="1"/>
  <c r="H1461" i="2"/>
  <c r="M1461" i="2" s="1"/>
  <c r="H1469" i="2"/>
  <c r="M1469" i="2" s="1"/>
  <c r="H1477" i="2"/>
  <c r="M1477" i="2" s="1"/>
  <c r="H1485" i="2"/>
  <c r="M1485" i="2" s="1"/>
  <c r="H1493" i="2"/>
  <c r="M1493" i="2" s="1"/>
  <c r="H1501" i="2"/>
  <c r="M1501" i="2" s="1"/>
  <c r="H1509" i="2"/>
  <c r="M1509" i="2" s="1"/>
  <c r="H1517" i="2"/>
  <c r="M1517" i="2" s="1"/>
  <c r="H1525" i="2"/>
  <c r="M1525" i="2" s="1"/>
  <c r="H1533" i="2"/>
  <c r="M1533" i="2" s="1"/>
  <c r="H1541" i="2"/>
  <c r="M1541" i="2" s="1"/>
  <c r="H1549" i="2"/>
  <c r="M1549" i="2" s="1"/>
  <c r="H1557" i="2"/>
  <c r="M1557" i="2" s="1"/>
  <c r="H1565" i="2"/>
  <c r="M1565" i="2" s="1"/>
  <c r="H1573" i="2"/>
  <c r="M1573" i="2" s="1"/>
  <c r="H1581" i="2"/>
  <c r="M1581" i="2" s="1"/>
  <c r="H1589" i="2"/>
  <c r="M1589" i="2" s="1"/>
  <c r="H1597" i="2"/>
  <c r="M1597" i="2" s="1"/>
  <c r="H1605" i="2"/>
  <c r="M1605" i="2" s="1"/>
  <c r="H1613" i="2"/>
  <c r="M1613" i="2" s="1"/>
  <c r="H1621" i="2"/>
  <c r="M1621" i="2" s="1"/>
  <c r="H1629" i="2"/>
  <c r="M1629" i="2" s="1"/>
  <c r="H1637" i="2"/>
  <c r="M1637" i="2" s="1"/>
  <c r="H1645" i="2"/>
  <c r="M1645" i="2" s="1"/>
  <c r="H1653" i="2"/>
  <c r="M1653" i="2" s="1"/>
  <c r="H1661" i="2"/>
  <c r="M1661" i="2" s="1"/>
  <c r="H1669" i="2"/>
  <c r="M1669" i="2" s="1"/>
  <c r="H1677" i="2"/>
  <c r="M1677" i="2" s="1"/>
  <c r="H1685" i="2"/>
  <c r="M1685" i="2" s="1"/>
  <c r="H1693" i="2"/>
  <c r="M1693" i="2" s="1"/>
  <c r="H1701" i="2"/>
  <c r="M1701" i="2" s="1"/>
  <c r="H1709" i="2"/>
  <c r="M1709" i="2" s="1"/>
  <c r="H1717" i="2"/>
  <c r="M1717" i="2" s="1"/>
  <c r="H1725" i="2"/>
  <c r="M1725" i="2" s="1"/>
  <c r="H1733" i="2"/>
  <c r="M1733" i="2" s="1"/>
  <c r="H1741" i="2"/>
  <c r="M1741" i="2" s="1"/>
  <c r="H1749" i="2"/>
  <c r="M1749" i="2" s="1"/>
  <c r="H1757" i="2"/>
  <c r="M1757" i="2" s="1"/>
  <c r="H1765" i="2"/>
  <c r="M1765" i="2" s="1"/>
  <c r="H1773" i="2"/>
  <c r="M1773" i="2" s="1"/>
  <c r="H1781" i="2"/>
  <c r="M1781" i="2" s="1"/>
  <c r="H1789" i="2"/>
  <c r="M1789" i="2" s="1"/>
  <c r="H1797" i="2"/>
  <c r="M1797" i="2" s="1"/>
  <c r="G11" i="2"/>
  <c r="G19" i="2"/>
  <c r="G27" i="2"/>
  <c r="J27" i="2" s="1"/>
  <c r="G35" i="2"/>
  <c r="G43" i="2"/>
  <c r="G51" i="2"/>
  <c r="G59" i="2"/>
  <c r="G67" i="2"/>
  <c r="G75" i="2"/>
  <c r="G83" i="2"/>
  <c r="G99" i="2"/>
  <c r="H49" i="2"/>
  <c r="M49" i="2" s="1"/>
  <c r="H81" i="2"/>
  <c r="M81" i="2" s="1"/>
  <c r="H113" i="2"/>
  <c r="M113" i="2" s="1"/>
  <c r="H145" i="2"/>
  <c r="M145" i="2" s="1"/>
  <c r="H177" i="2"/>
  <c r="M177" i="2" s="1"/>
  <c r="H209" i="2"/>
  <c r="M209" i="2" s="1"/>
  <c r="H241" i="2"/>
  <c r="M241" i="2" s="1"/>
  <c r="H273" i="2"/>
  <c r="M273" i="2" s="1"/>
  <c r="H305" i="2"/>
  <c r="M305" i="2" s="1"/>
  <c r="H337" i="2"/>
  <c r="M337" i="2" s="1"/>
  <c r="H369" i="2"/>
  <c r="M369" i="2" s="1"/>
  <c r="H401" i="2"/>
  <c r="M401" i="2" s="1"/>
  <c r="H425" i="2"/>
  <c r="M425" i="2" s="1"/>
  <c r="H443" i="2"/>
  <c r="M443" i="2" s="1"/>
  <c r="H461" i="2"/>
  <c r="M461" i="2" s="1"/>
  <c r="H480" i="2"/>
  <c r="M480" i="2" s="1"/>
  <c r="H498" i="2"/>
  <c r="M498" i="2" s="1"/>
  <c r="H516" i="2"/>
  <c r="M516" i="2" s="1"/>
  <c r="H535" i="2"/>
  <c r="M535" i="2" s="1"/>
  <c r="H553" i="2"/>
  <c r="M553" i="2" s="1"/>
  <c r="H570" i="2"/>
  <c r="M570" i="2" s="1"/>
  <c r="H586" i="2"/>
  <c r="M586" i="2" s="1"/>
  <c r="H602" i="2"/>
  <c r="M602" i="2" s="1"/>
  <c r="H618" i="2"/>
  <c r="M618" i="2" s="1"/>
  <c r="H634" i="2"/>
  <c r="M634" i="2" s="1"/>
  <c r="H650" i="2"/>
  <c r="M650" i="2" s="1"/>
  <c r="H666" i="2"/>
  <c r="M666" i="2" s="1"/>
  <c r="H682" i="2"/>
  <c r="M682" i="2" s="1"/>
  <c r="H698" i="2"/>
  <c r="M698" i="2" s="1"/>
  <c r="H714" i="2"/>
  <c r="M714" i="2" s="1"/>
  <c r="H730" i="2"/>
  <c r="M730" i="2" s="1"/>
  <c r="H746" i="2"/>
  <c r="M746" i="2" s="1"/>
  <c r="H762" i="2"/>
  <c r="M762" i="2" s="1"/>
  <c r="H778" i="2"/>
  <c r="M778" i="2" s="1"/>
  <c r="H794" i="2"/>
  <c r="M794" i="2" s="1"/>
  <c r="H810" i="2"/>
  <c r="M810" i="2" s="1"/>
  <c r="H826" i="2"/>
  <c r="M826" i="2" s="1"/>
  <c r="H842" i="2"/>
  <c r="M842" i="2" s="1"/>
  <c r="H858" i="2"/>
  <c r="M858" i="2" s="1"/>
  <c r="H874" i="2"/>
  <c r="M874" i="2" s="1"/>
  <c r="H890" i="2"/>
  <c r="M890" i="2" s="1"/>
  <c r="H906" i="2"/>
  <c r="M906" i="2" s="1"/>
  <c r="H922" i="2"/>
  <c r="M922" i="2" s="1"/>
  <c r="H938" i="2"/>
  <c r="M938" i="2" s="1"/>
  <c r="H954" i="2"/>
  <c r="M954" i="2" s="1"/>
  <c r="H970" i="2"/>
  <c r="M970" i="2" s="1"/>
  <c r="H986" i="2"/>
  <c r="M986" i="2" s="1"/>
  <c r="H1002" i="2"/>
  <c r="M1002" i="2" s="1"/>
  <c r="H1018" i="2"/>
  <c r="M1018" i="2" s="1"/>
  <c r="H1034" i="2"/>
  <c r="M1034" i="2" s="1"/>
  <c r="H1050" i="2"/>
  <c r="M1050" i="2" s="1"/>
  <c r="H1066" i="2"/>
  <c r="M1066" i="2" s="1"/>
  <c r="H1082" i="2"/>
  <c r="M1082" i="2" s="1"/>
  <c r="H1098" i="2"/>
  <c r="M1098" i="2" s="1"/>
  <c r="H1114" i="2"/>
  <c r="M1114" i="2" s="1"/>
  <c r="H1130" i="2"/>
  <c r="M1130" i="2" s="1"/>
  <c r="H1146" i="2"/>
  <c r="M1146" i="2" s="1"/>
  <c r="H1162" i="2"/>
  <c r="M1162" i="2" s="1"/>
  <c r="H1178" i="2"/>
  <c r="M1178" i="2" s="1"/>
  <c r="H1194" i="2"/>
  <c r="M1194" i="2" s="1"/>
  <c r="H1210" i="2"/>
  <c r="M1210" i="2" s="1"/>
  <c r="H1226" i="2"/>
  <c r="M1226" i="2" s="1"/>
  <c r="H1242" i="2"/>
  <c r="M1242" i="2" s="1"/>
  <c r="H1258" i="2"/>
  <c r="M1258" i="2" s="1"/>
  <c r="H1274" i="2"/>
  <c r="M1274" i="2" s="1"/>
  <c r="H1290" i="2"/>
  <c r="M1290" i="2" s="1"/>
  <c r="H1306" i="2"/>
  <c r="M1306" i="2" s="1"/>
  <c r="H1322" i="2"/>
  <c r="M1322" i="2" s="1"/>
  <c r="H1338" i="2"/>
  <c r="M1338" i="2" s="1"/>
  <c r="H1354" i="2"/>
  <c r="M1354" i="2" s="1"/>
  <c r="H1370" i="2"/>
  <c r="M1370" i="2" s="1"/>
  <c r="H1386" i="2"/>
  <c r="M1386" i="2" s="1"/>
  <c r="H1402" i="2"/>
  <c r="M1402" i="2" s="1"/>
  <c r="H1418" i="2"/>
  <c r="M1418" i="2" s="1"/>
  <c r="H1434" i="2"/>
  <c r="M1434" i="2" s="1"/>
  <c r="H1450" i="2"/>
  <c r="M1450" i="2" s="1"/>
  <c r="H1466" i="2"/>
  <c r="M1466" i="2" s="1"/>
  <c r="H1482" i="2"/>
  <c r="M1482" i="2" s="1"/>
  <c r="H1498" i="2"/>
  <c r="M1498" i="2" s="1"/>
  <c r="H1514" i="2"/>
  <c r="M1514" i="2" s="1"/>
  <c r="H1530" i="2"/>
  <c r="M1530" i="2" s="1"/>
  <c r="H1546" i="2"/>
  <c r="M1546" i="2" s="1"/>
  <c r="H1562" i="2"/>
  <c r="M1562" i="2" s="1"/>
  <c r="H1578" i="2"/>
  <c r="M1578" i="2" s="1"/>
  <c r="H1594" i="2"/>
  <c r="M1594" i="2" s="1"/>
  <c r="H1610" i="2"/>
  <c r="M1610" i="2" s="1"/>
  <c r="H1626" i="2"/>
  <c r="M1626" i="2" s="1"/>
  <c r="H1642" i="2"/>
  <c r="M1642" i="2" s="1"/>
  <c r="H1658" i="2"/>
  <c r="M1658" i="2" s="1"/>
  <c r="H1674" i="2"/>
  <c r="M1674" i="2" s="1"/>
  <c r="H1690" i="2"/>
  <c r="M1690" i="2" s="1"/>
  <c r="H1706" i="2"/>
  <c r="M1706" i="2" s="1"/>
  <c r="H1722" i="2"/>
  <c r="M1722" i="2" s="1"/>
  <c r="H1738" i="2"/>
  <c r="M1738" i="2" s="1"/>
  <c r="H1754" i="2"/>
  <c r="M1754" i="2" s="1"/>
  <c r="H1770" i="2"/>
  <c r="M1770" i="2" s="1"/>
  <c r="H1786" i="2"/>
  <c r="M1786" i="2" s="1"/>
  <c r="H1802" i="2"/>
  <c r="M1802" i="2" s="1"/>
  <c r="G12" i="2"/>
  <c r="G28" i="2"/>
  <c r="G44" i="2"/>
  <c r="G60" i="2"/>
  <c r="G76" i="2"/>
  <c r="G90" i="2"/>
  <c r="G102" i="2"/>
  <c r="G111" i="2"/>
  <c r="G120" i="2"/>
  <c r="J120" i="2" s="1"/>
  <c r="G129" i="2"/>
  <c r="G138" i="2"/>
  <c r="J138" i="2" s="1"/>
  <c r="G156" i="2"/>
  <c r="G166" i="2"/>
  <c r="G175" i="2"/>
  <c r="G184" i="2"/>
  <c r="J184" i="2" s="1"/>
  <c r="G193" i="2"/>
  <c r="G202" i="2"/>
  <c r="G211" i="2"/>
  <c r="G230" i="2"/>
  <c r="G239" i="2"/>
  <c r="J239" i="2" s="1"/>
  <c r="G248" i="2"/>
  <c r="J248" i="2" s="1"/>
  <c r="G257" i="2"/>
  <c r="G266" i="2"/>
  <c r="J266" i="2" s="1"/>
  <c r="G275" i="2"/>
  <c r="G284" i="2"/>
  <c r="G294" i="2"/>
  <c r="G303" i="2"/>
  <c r="J303" i="2" s="1"/>
  <c r="G312" i="2"/>
  <c r="J312" i="2" s="1"/>
  <c r="G321" i="2"/>
  <c r="G330" i="2"/>
  <c r="G339" i="2"/>
  <c r="G348" i="2"/>
  <c r="G358" i="2"/>
  <c r="G367" i="2"/>
  <c r="J367" i="2" s="1"/>
  <c r="G376" i="2"/>
  <c r="G385" i="2"/>
  <c r="G394" i="2"/>
  <c r="J394" i="2" s="1"/>
  <c r="G403" i="2"/>
  <c r="G412" i="2"/>
  <c r="G422" i="2"/>
  <c r="G431" i="2"/>
  <c r="G440" i="2"/>
  <c r="G449" i="2"/>
  <c r="G458" i="2"/>
  <c r="G467" i="2"/>
  <c r="J467" i="2" s="1"/>
  <c r="G476" i="2"/>
  <c r="J476" i="2" s="1"/>
  <c r="G486" i="2"/>
  <c r="G495" i="2"/>
  <c r="G504" i="2"/>
  <c r="G513" i="2"/>
  <c r="G522" i="2"/>
  <c r="G540" i="2"/>
  <c r="J540" i="2" s="1"/>
  <c r="G550" i="2"/>
  <c r="G559" i="2"/>
  <c r="G568" i="2"/>
  <c r="G577" i="2"/>
  <c r="G586" i="2"/>
  <c r="G595" i="2"/>
  <c r="G604" i="2"/>
  <c r="G614" i="2"/>
  <c r="G623" i="2"/>
  <c r="G632" i="2"/>
  <c r="G641" i="2"/>
  <c r="G650" i="2"/>
  <c r="G659" i="2"/>
  <c r="G668" i="2"/>
  <c r="G678" i="2"/>
  <c r="G687" i="2"/>
  <c r="G696" i="2"/>
  <c r="G705" i="2"/>
  <c r="G714" i="2"/>
  <c r="G723" i="2"/>
  <c r="G732" i="2"/>
  <c r="G742" i="2"/>
  <c r="G750" i="2"/>
  <c r="G758" i="2"/>
  <c r="G766" i="2"/>
  <c r="G774" i="2"/>
  <c r="G782" i="2"/>
  <c r="G790" i="2"/>
  <c r="G798" i="2"/>
  <c r="G806" i="2"/>
  <c r="G814" i="2"/>
  <c r="G822" i="2"/>
  <c r="G830" i="2"/>
  <c r="G838" i="2"/>
  <c r="G846" i="2"/>
  <c r="G854" i="2"/>
  <c r="G862" i="2"/>
  <c r="G870" i="2"/>
  <c r="G878" i="2"/>
  <c r="G886" i="2"/>
  <c r="G894" i="2"/>
  <c r="G902" i="2"/>
  <c r="G910" i="2"/>
  <c r="G918" i="2"/>
  <c r="G926" i="2"/>
  <c r="G934" i="2"/>
  <c r="G942" i="2"/>
  <c r="G950" i="2"/>
  <c r="G958" i="2"/>
  <c r="G966" i="2"/>
  <c r="G974" i="2"/>
  <c r="G982" i="2"/>
  <c r="G990" i="2"/>
  <c r="G998" i="2"/>
  <c r="G1006" i="2"/>
  <c r="G1014" i="2"/>
  <c r="G1022" i="2"/>
  <c r="G1030" i="2"/>
  <c r="G1038" i="2"/>
  <c r="G1046" i="2"/>
  <c r="G1062" i="2"/>
  <c r="G1070" i="2"/>
  <c r="G1078" i="2"/>
  <c r="G1086" i="2"/>
  <c r="G1094" i="2"/>
  <c r="G1102" i="2"/>
  <c r="G1110" i="2"/>
  <c r="G1118" i="2"/>
  <c r="G1126" i="2"/>
  <c r="G1134" i="2"/>
  <c r="G1142" i="2"/>
  <c r="G1150" i="2"/>
  <c r="G1158" i="2"/>
  <c r="G1166" i="2"/>
  <c r="G1174" i="2"/>
  <c r="G1182" i="2"/>
  <c r="G1190" i="2"/>
  <c r="G1198" i="2"/>
  <c r="G1206" i="2"/>
  <c r="G1214" i="2"/>
  <c r="G1222" i="2"/>
  <c r="G1230" i="2"/>
  <c r="G1238" i="2"/>
  <c r="G1246" i="2"/>
  <c r="G1254" i="2"/>
  <c r="G1262" i="2"/>
  <c r="G1270" i="2"/>
  <c r="G1278" i="2"/>
  <c r="G1286" i="2"/>
  <c r="G1294" i="2"/>
  <c r="G1302" i="2"/>
  <c r="G1310" i="2"/>
  <c r="G1318" i="2"/>
  <c r="G1326" i="2"/>
  <c r="G1334" i="2"/>
  <c r="G1342" i="2"/>
  <c r="G1350" i="2"/>
  <c r="G1358" i="2"/>
  <c r="G1366" i="2"/>
  <c r="G1374" i="2"/>
  <c r="G1382" i="2"/>
  <c r="G1390" i="2"/>
  <c r="G1398" i="2"/>
  <c r="G1406" i="2"/>
  <c r="G1414" i="2"/>
  <c r="G1422" i="2"/>
  <c r="G1430" i="2"/>
  <c r="G1438" i="2"/>
  <c r="G1446" i="2"/>
  <c r="G1454" i="2"/>
  <c r="G1462" i="2"/>
  <c r="G1470" i="2"/>
  <c r="G1478" i="2"/>
  <c r="G1486" i="2"/>
  <c r="G1494" i="2"/>
  <c r="G1502" i="2"/>
  <c r="G1510" i="2"/>
  <c r="G1518" i="2"/>
  <c r="G1526" i="2"/>
  <c r="G1534" i="2"/>
  <c r="G1542" i="2"/>
  <c r="G1550" i="2"/>
  <c r="G1558" i="2"/>
  <c r="G1566" i="2"/>
  <c r="G1574" i="2"/>
  <c r="G1582" i="2"/>
  <c r="G1590" i="2"/>
  <c r="G1598" i="2"/>
  <c r="G1606" i="2"/>
  <c r="G1614" i="2"/>
  <c r="G1622" i="2"/>
  <c r="G1630" i="2"/>
  <c r="G1638" i="2"/>
  <c r="G1646" i="2"/>
  <c r="G1654" i="2"/>
  <c r="G1662" i="2"/>
  <c r="G1670" i="2"/>
  <c r="G1678" i="2"/>
  <c r="G1686" i="2"/>
  <c r="G1694" i="2"/>
  <c r="G1702" i="2"/>
  <c r="G1710" i="2"/>
  <c r="G1718" i="2"/>
  <c r="G1726" i="2"/>
  <c r="G1734" i="2"/>
  <c r="G1742" i="2"/>
  <c r="G1750" i="2"/>
  <c r="G1758" i="2"/>
  <c r="G1766" i="2"/>
  <c r="G1774" i="2"/>
  <c r="G1782" i="2"/>
  <c r="G1790" i="2"/>
  <c r="G1798" i="2"/>
  <c r="G1103" i="2"/>
  <c r="G1183" i="2"/>
  <c r="G1263" i="2"/>
  <c r="J1263" i="2" s="1"/>
  <c r="H50" i="2"/>
  <c r="M50" i="2" s="1"/>
  <c r="H82" i="2"/>
  <c r="M82" i="2" s="1"/>
  <c r="H114" i="2"/>
  <c r="M114" i="2" s="1"/>
  <c r="H146" i="2"/>
  <c r="M146" i="2" s="1"/>
  <c r="H178" i="2"/>
  <c r="M178" i="2" s="1"/>
  <c r="H210" i="2"/>
  <c r="M210" i="2" s="1"/>
  <c r="H242" i="2"/>
  <c r="M242" i="2" s="1"/>
  <c r="H274" i="2"/>
  <c r="M274" i="2" s="1"/>
  <c r="H306" i="2"/>
  <c r="M306" i="2" s="1"/>
  <c r="H338" i="2"/>
  <c r="M338" i="2" s="1"/>
  <c r="H370" i="2"/>
  <c r="M370" i="2" s="1"/>
  <c r="H402" i="2"/>
  <c r="M402" i="2" s="1"/>
  <c r="H426" i="2"/>
  <c r="M426" i="2" s="1"/>
  <c r="H444" i="2"/>
  <c r="M444" i="2" s="1"/>
  <c r="H463" i="2"/>
  <c r="M463" i="2" s="1"/>
  <c r="H481" i="2"/>
  <c r="M481" i="2" s="1"/>
  <c r="H499" i="2"/>
  <c r="M499" i="2" s="1"/>
  <c r="H517" i="2"/>
  <c r="M517" i="2" s="1"/>
  <c r="H536" i="2"/>
  <c r="M536" i="2" s="1"/>
  <c r="H554" i="2"/>
  <c r="M554" i="2" s="1"/>
  <c r="H571" i="2"/>
  <c r="M571" i="2" s="1"/>
  <c r="H587" i="2"/>
  <c r="M587" i="2" s="1"/>
  <c r="H603" i="2"/>
  <c r="M603" i="2" s="1"/>
  <c r="H619" i="2"/>
  <c r="M619" i="2" s="1"/>
  <c r="H635" i="2"/>
  <c r="M635" i="2" s="1"/>
  <c r="H651" i="2"/>
  <c r="M651" i="2" s="1"/>
  <c r="H667" i="2"/>
  <c r="M667" i="2" s="1"/>
  <c r="H683" i="2"/>
  <c r="M683" i="2" s="1"/>
  <c r="H699" i="2"/>
  <c r="M699" i="2" s="1"/>
  <c r="H715" i="2"/>
  <c r="M715" i="2" s="1"/>
  <c r="H731" i="2"/>
  <c r="M731" i="2" s="1"/>
  <c r="H747" i="2"/>
  <c r="M747" i="2" s="1"/>
  <c r="H763" i="2"/>
  <c r="M763" i="2" s="1"/>
  <c r="H779" i="2"/>
  <c r="M779" i="2" s="1"/>
  <c r="H795" i="2"/>
  <c r="M795" i="2" s="1"/>
  <c r="H811" i="2"/>
  <c r="M811" i="2" s="1"/>
  <c r="H827" i="2"/>
  <c r="M827" i="2" s="1"/>
  <c r="H843" i="2"/>
  <c r="M843" i="2" s="1"/>
  <c r="H859" i="2"/>
  <c r="M859" i="2" s="1"/>
  <c r="H875" i="2"/>
  <c r="M875" i="2" s="1"/>
  <c r="H891" i="2"/>
  <c r="M891" i="2" s="1"/>
  <c r="H907" i="2"/>
  <c r="M907" i="2" s="1"/>
  <c r="H923" i="2"/>
  <c r="M923" i="2" s="1"/>
  <c r="H939" i="2"/>
  <c r="M939" i="2" s="1"/>
  <c r="H955" i="2"/>
  <c r="M955" i="2" s="1"/>
  <c r="H971" i="2"/>
  <c r="M971" i="2" s="1"/>
  <c r="H987" i="2"/>
  <c r="M987" i="2" s="1"/>
  <c r="H1003" i="2"/>
  <c r="M1003" i="2" s="1"/>
  <c r="H1019" i="2"/>
  <c r="M1019" i="2" s="1"/>
  <c r="H1035" i="2"/>
  <c r="M1035" i="2" s="1"/>
  <c r="H1051" i="2"/>
  <c r="M1051" i="2" s="1"/>
  <c r="H1067" i="2"/>
  <c r="M1067" i="2" s="1"/>
  <c r="H1083" i="2"/>
  <c r="M1083" i="2" s="1"/>
  <c r="H1099" i="2"/>
  <c r="M1099" i="2" s="1"/>
  <c r="H1115" i="2"/>
  <c r="M1115" i="2" s="1"/>
  <c r="H1131" i="2"/>
  <c r="M1131" i="2" s="1"/>
  <c r="H1147" i="2"/>
  <c r="M1147" i="2" s="1"/>
  <c r="H1163" i="2"/>
  <c r="M1163" i="2" s="1"/>
  <c r="H1179" i="2"/>
  <c r="M1179" i="2" s="1"/>
  <c r="H1195" i="2"/>
  <c r="M1195" i="2" s="1"/>
  <c r="H1211" i="2"/>
  <c r="M1211" i="2" s="1"/>
  <c r="H1227" i="2"/>
  <c r="M1227" i="2" s="1"/>
  <c r="H1243" i="2"/>
  <c r="M1243" i="2" s="1"/>
  <c r="H1259" i="2"/>
  <c r="M1259" i="2" s="1"/>
  <c r="H1275" i="2"/>
  <c r="M1275" i="2" s="1"/>
  <c r="H1291" i="2"/>
  <c r="M1291" i="2" s="1"/>
  <c r="H1307" i="2"/>
  <c r="M1307" i="2" s="1"/>
  <c r="H1323" i="2"/>
  <c r="M1323" i="2" s="1"/>
  <c r="H1339" i="2"/>
  <c r="M1339" i="2" s="1"/>
  <c r="H1355" i="2"/>
  <c r="M1355" i="2" s="1"/>
  <c r="H1371" i="2"/>
  <c r="M1371" i="2" s="1"/>
  <c r="H1387" i="2"/>
  <c r="M1387" i="2" s="1"/>
  <c r="H1403" i="2"/>
  <c r="M1403" i="2" s="1"/>
  <c r="H1419" i="2"/>
  <c r="M1419" i="2" s="1"/>
  <c r="H1435" i="2"/>
  <c r="M1435" i="2" s="1"/>
  <c r="H1451" i="2"/>
  <c r="M1451" i="2" s="1"/>
  <c r="H1467" i="2"/>
  <c r="M1467" i="2" s="1"/>
  <c r="H1483" i="2"/>
  <c r="M1483" i="2" s="1"/>
  <c r="H1499" i="2"/>
  <c r="M1499" i="2" s="1"/>
  <c r="H1515" i="2"/>
  <c r="M1515" i="2" s="1"/>
  <c r="H1531" i="2"/>
  <c r="M1531" i="2" s="1"/>
  <c r="H1547" i="2"/>
  <c r="M1547" i="2" s="1"/>
  <c r="H1563" i="2"/>
  <c r="M1563" i="2" s="1"/>
  <c r="H1579" i="2"/>
  <c r="M1579" i="2" s="1"/>
  <c r="H1595" i="2"/>
  <c r="M1595" i="2" s="1"/>
  <c r="H1611" i="2"/>
  <c r="M1611" i="2" s="1"/>
  <c r="H1627" i="2"/>
  <c r="M1627" i="2" s="1"/>
  <c r="H1643" i="2"/>
  <c r="M1643" i="2" s="1"/>
  <c r="H1659" i="2"/>
  <c r="M1659" i="2" s="1"/>
  <c r="H1675" i="2"/>
  <c r="M1675" i="2" s="1"/>
  <c r="H1691" i="2"/>
  <c r="M1691" i="2" s="1"/>
  <c r="H1707" i="2"/>
  <c r="M1707" i="2" s="1"/>
  <c r="H1723" i="2"/>
  <c r="M1723" i="2" s="1"/>
  <c r="H1739" i="2"/>
  <c r="M1739" i="2" s="1"/>
  <c r="H1755" i="2"/>
  <c r="M1755" i="2" s="1"/>
  <c r="H1771" i="2"/>
  <c r="M1771" i="2" s="1"/>
  <c r="H1787" i="2"/>
  <c r="M1787" i="2" s="1"/>
  <c r="H1803" i="2"/>
  <c r="M1803" i="2" s="1"/>
  <c r="G16" i="2"/>
  <c r="G32" i="2"/>
  <c r="G48" i="2"/>
  <c r="G64" i="2"/>
  <c r="J64" i="2" s="1"/>
  <c r="G80" i="2"/>
  <c r="J80" i="2" s="1"/>
  <c r="G92" i="2"/>
  <c r="G103" i="2"/>
  <c r="J103" i="2" s="1"/>
  <c r="G112" i="2"/>
  <c r="J112" i="2" s="1"/>
  <c r="G121" i="2"/>
  <c r="G130" i="2"/>
  <c r="G139" i="2"/>
  <c r="G148" i="2"/>
  <c r="G158" i="2"/>
  <c r="J158" i="2" s="1"/>
  <c r="G167" i="2"/>
  <c r="J167" i="2" s="1"/>
  <c r="G176" i="2"/>
  <c r="J176" i="2" s="1"/>
  <c r="G185" i="2"/>
  <c r="G194" i="2"/>
  <c r="G203" i="2"/>
  <c r="G212" i="2"/>
  <c r="G222" i="2"/>
  <c r="G231" i="2"/>
  <c r="J231" i="2" s="1"/>
  <c r="G249" i="2"/>
  <c r="G258" i="2"/>
  <c r="G267" i="2"/>
  <c r="G276" i="2"/>
  <c r="J276" i="2" s="1"/>
  <c r="G286" i="2"/>
  <c r="G295" i="2"/>
  <c r="G304" i="2"/>
  <c r="G313" i="2"/>
  <c r="G322" i="2"/>
  <c r="G331" i="2"/>
  <c r="J331" i="2" s="1"/>
  <c r="G340" i="2"/>
  <c r="J340" i="2" s="1"/>
  <c r="G350" i="2"/>
  <c r="G359" i="2"/>
  <c r="G368" i="2"/>
  <c r="G377" i="2"/>
  <c r="G386" i="2"/>
  <c r="G395" i="2"/>
  <c r="G404" i="2"/>
  <c r="J404" i="2" s="1"/>
  <c r="G414" i="2"/>
  <c r="G423" i="2"/>
  <c r="G432" i="2"/>
  <c r="G441" i="2"/>
  <c r="G450" i="2"/>
  <c r="G459" i="2"/>
  <c r="G468" i="2"/>
  <c r="G478" i="2"/>
  <c r="J478" i="2" s="1"/>
  <c r="G487" i="2"/>
  <c r="G496" i="2"/>
  <c r="G505" i="2"/>
  <c r="G514" i="2"/>
  <c r="G532" i="2"/>
  <c r="G542" i="2"/>
  <c r="J542" i="2" s="1"/>
  <c r="G551" i="2"/>
  <c r="G560" i="2"/>
  <c r="G569" i="2"/>
  <c r="G578" i="2"/>
  <c r="G587" i="2"/>
  <c r="G596" i="2"/>
  <c r="G606" i="2"/>
  <c r="G624" i="2"/>
  <c r="G633" i="2"/>
  <c r="G642" i="2"/>
  <c r="G651" i="2"/>
  <c r="G660" i="2"/>
  <c r="G670" i="2"/>
  <c r="G679" i="2"/>
  <c r="J679" i="2" s="1"/>
  <c r="G688" i="2"/>
  <c r="J688" i="2" s="1"/>
  <c r="G697" i="2"/>
  <c r="J697" i="2" s="1"/>
  <c r="G706" i="2"/>
  <c r="G715" i="2"/>
  <c r="G724" i="2"/>
  <c r="G734" i="2"/>
  <c r="G751" i="2"/>
  <c r="G759" i="2"/>
  <c r="J759" i="2" s="1"/>
  <c r="G767" i="2"/>
  <c r="G775" i="2"/>
  <c r="G783" i="2"/>
  <c r="G791" i="2"/>
  <c r="J791" i="2" s="1"/>
  <c r="G799" i="2"/>
  <c r="G815" i="2"/>
  <c r="G823" i="2"/>
  <c r="J823" i="2" s="1"/>
  <c r="G831" i="2"/>
  <c r="G839" i="2"/>
  <c r="G847" i="2"/>
  <c r="G855" i="2"/>
  <c r="G863" i="2"/>
  <c r="G871" i="2"/>
  <c r="J871" i="2" s="1"/>
  <c r="G879" i="2"/>
  <c r="G887" i="2"/>
  <c r="J887" i="2" s="1"/>
  <c r="G895" i="2"/>
  <c r="G903" i="2"/>
  <c r="G911" i="2"/>
  <c r="G919" i="2"/>
  <c r="G927" i="2"/>
  <c r="G935" i="2"/>
  <c r="J935" i="2" s="1"/>
  <c r="G943" i="2"/>
  <c r="G951" i="2"/>
  <c r="J951" i="2" s="1"/>
  <c r="G959" i="2"/>
  <c r="G967" i="2"/>
  <c r="G975" i="2"/>
  <c r="G983" i="2"/>
  <c r="G991" i="2"/>
  <c r="G1007" i="2"/>
  <c r="J1007" i="2" s="1"/>
  <c r="G1015" i="2"/>
  <c r="J1015" i="2" s="1"/>
  <c r="G1023" i="2"/>
  <c r="G1031" i="2"/>
  <c r="G1039" i="2"/>
  <c r="G1047" i="2"/>
  <c r="G1055" i="2"/>
  <c r="G1063" i="2"/>
  <c r="J1063" i="2" s="1"/>
  <c r="G1071" i="2"/>
  <c r="J1071" i="2" s="1"/>
  <c r="G1079" i="2"/>
  <c r="J1079" i="2" s="1"/>
  <c r="G1087" i="2"/>
  <c r="G1095" i="2"/>
  <c r="G1111" i="2"/>
  <c r="G1119" i="2"/>
  <c r="J1119" i="2" s="1"/>
  <c r="G1127" i="2"/>
  <c r="J1127" i="2" s="1"/>
  <c r="G1135" i="2"/>
  <c r="J1135" i="2" s="1"/>
  <c r="G1143" i="2"/>
  <c r="J1143" i="2" s="1"/>
  <c r="G1151" i="2"/>
  <c r="G1159" i="2"/>
  <c r="G1167" i="2"/>
  <c r="G1175" i="2"/>
  <c r="G1191" i="2"/>
  <c r="J1191" i="2" s="1"/>
  <c r="G1199" i="2"/>
  <c r="G1207" i="2"/>
  <c r="J1207" i="2" s="1"/>
  <c r="G1215" i="2"/>
  <c r="G1223" i="2"/>
  <c r="G1231" i="2"/>
  <c r="G1239" i="2"/>
  <c r="G1247" i="2"/>
  <c r="G1255" i="2"/>
  <c r="J1255" i="2" s="1"/>
  <c r="G1271" i="2"/>
  <c r="G1279" i="2"/>
  <c r="G1287" i="2"/>
  <c r="G1295" i="2"/>
  <c r="G1303" i="2"/>
  <c r="J1303" i="2" s="1"/>
  <c r="G1311" i="2"/>
  <c r="J1311" i="2" s="1"/>
  <c r="G1319" i="2"/>
  <c r="J1319" i="2" s="1"/>
  <c r="G1327" i="2"/>
  <c r="G1335" i="2"/>
  <c r="H9" i="2"/>
  <c r="M9" i="2" s="1"/>
  <c r="H51" i="2"/>
  <c r="M51" i="2" s="1"/>
  <c r="H83" i="2"/>
  <c r="M83" i="2" s="1"/>
  <c r="H115" i="2"/>
  <c r="M115" i="2" s="1"/>
  <c r="H147" i="2"/>
  <c r="M147" i="2" s="1"/>
  <c r="H179" i="2"/>
  <c r="M179" i="2" s="1"/>
  <c r="H211" i="2"/>
  <c r="M211" i="2" s="1"/>
  <c r="H243" i="2"/>
  <c r="M243" i="2" s="1"/>
  <c r="H275" i="2"/>
  <c r="M275" i="2" s="1"/>
  <c r="H307" i="2"/>
  <c r="M307" i="2" s="1"/>
  <c r="H339" i="2"/>
  <c r="M339" i="2" s="1"/>
  <c r="H371" i="2"/>
  <c r="M371" i="2" s="1"/>
  <c r="H403" i="2"/>
  <c r="M403" i="2" s="1"/>
  <c r="H427" i="2"/>
  <c r="M427" i="2" s="1"/>
  <c r="H445" i="2"/>
  <c r="M445" i="2" s="1"/>
  <c r="H464" i="2"/>
  <c r="M464" i="2" s="1"/>
  <c r="H482" i="2"/>
  <c r="M482" i="2" s="1"/>
  <c r="H500" i="2"/>
  <c r="M500" i="2" s="1"/>
  <c r="H519" i="2"/>
  <c r="M519" i="2" s="1"/>
  <c r="H537" i="2"/>
  <c r="M537" i="2" s="1"/>
  <c r="H555" i="2"/>
  <c r="M555" i="2" s="1"/>
  <c r="H572" i="2"/>
  <c r="M572" i="2" s="1"/>
  <c r="H588" i="2"/>
  <c r="M588" i="2" s="1"/>
  <c r="H604" i="2"/>
  <c r="M604" i="2" s="1"/>
  <c r="H620" i="2"/>
  <c r="M620" i="2" s="1"/>
  <c r="H636" i="2"/>
  <c r="M636" i="2" s="1"/>
  <c r="H652" i="2"/>
  <c r="M652" i="2" s="1"/>
  <c r="H668" i="2"/>
  <c r="M668" i="2" s="1"/>
  <c r="H684" i="2"/>
  <c r="M684" i="2" s="1"/>
  <c r="H700" i="2"/>
  <c r="M700" i="2" s="1"/>
  <c r="H716" i="2"/>
  <c r="M716" i="2" s="1"/>
  <c r="H732" i="2"/>
  <c r="M732" i="2" s="1"/>
  <c r="H748" i="2"/>
  <c r="M748" i="2" s="1"/>
  <c r="H764" i="2"/>
  <c r="M764" i="2" s="1"/>
  <c r="H780" i="2"/>
  <c r="M780" i="2" s="1"/>
  <c r="H796" i="2"/>
  <c r="M796" i="2" s="1"/>
  <c r="H812" i="2"/>
  <c r="M812" i="2" s="1"/>
  <c r="H828" i="2"/>
  <c r="M828" i="2" s="1"/>
  <c r="H844" i="2"/>
  <c r="M844" i="2" s="1"/>
  <c r="H860" i="2"/>
  <c r="M860" i="2" s="1"/>
  <c r="H876" i="2"/>
  <c r="M876" i="2" s="1"/>
  <c r="H892" i="2"/>
  <c r="M892" i="2" s="1"/>
  <c r="H908" i="2"/>
  <c r="M908" i="2" s="1"/>
  <c r="H924" i="2"/>
  <c r="M924" i="2" s="1"/>
  <c r="H940" i="2"/>
  <c r="M940" i="2" s="1"/>
  <c r="H956" i="2"/>
  <c r="M956" i="2" s="1"/>
  <c r="H972" i="2"/>
  <c r="M972" i="2" s="1"/>
  <c r="H988" i="2"/>
  <c r="M988" i="2" s="1"/>
  <c r="H1004" i="2"/>
  <c r="M1004" i="2" s="1"/>
  <c r="H1020" i="2"/>
  <c r="M1020" i="2" s="1"/>
  <c r="H1036" i="2"/>
  <c r="M1036" i="2" s="1"/>
  <c r="H1052" i="2"/>
  <c r="M1052" i="2" s="1"/>
  <c r="H1068" i="2"/>
  <c r="M1068" i="2" s="1"/>
  <c r="H1084" i="2"/>
  <c r="M1084" i="2" s="1"/>
  <c r="H1100" i="2"/>
  <c r="M1100" i="2" s="1"/>
  <c r="H1116" i="2"/>
  <c r="M1116" i="2" s="1"/>
  <c r="H1132" i="2"/>
  <c r="M1132" i="2" s="1"/>
  <c r="H1148" i="2"/>
  <c r="M1148" i="2" s="1"/>
  <c r="H1164" i="2"/>
  <c r="M1164" i="2" s="1"/>
  <c r="H1180" i="2"/>
  <c r="M1180" i="2" s="1"/>
  <c r="H1196" i="2"/>
  <c r="M1196" i="2" s="1"/>
  <c r="H1212" i="2"/>
  <c r="M1212" i="2" s="1"/>
  <c r="H1228" i="2"/>
  <c r="M1228" i="2" s="1"/>
  <c r="H1244" i="2"/>
  <c r="M1244" i="2" s="1"/>
  <c r="H1260" i="2"/>
  <c r="M1260" i="2" s="1"/>
  <c r="H1276" i="2"/>
  <c r="M1276" i="2" s="1"/>
  <c r="H1292" i="2"/>
  <c r="M1292" i="2" s="1"/>
  <c r="H1308" i="2"/>
  <c r="M1308" i="2" s="1"/>
  <c r="H1324" i="2"/>
  <c r="M1324" i="2" s="1"/>
  <c r="H1340" i="2"/>
  <c r="M1340" i="2" s="1"/>
  <c r="H1356" i="2"/>
  <c r="M1356" i="2" s="1"/>
  <c r="H1372" i="2"/>
  <c r="M1372" i="2" s="1"/>
  <c r="H1388" i="2"/>
  <c r="M1388" i="2" s="1"/>
  <c r="H1404" i="2"/>
  <c r="M1404" i="2" s="1"/>
  <c r="H1420" i="2"/>
  <c r="M1420" i="2" s="1"/>
  <c r="H1436" i="2"/>
  <c r="M1436" i="2" s="1"/>
  <c r="H1452" i="2"/>
  <c r="M1452" i="2" s="1"/>
  <c r="H1468" i="2"/>
  <c r="M1468" i="2" s="1"/>
  <c r="H1484" i="2"/>
  <c r="M1484" i="2" s="1"/>
  <c r="H1500" i="2"/>
  <c r="M1500" i="2" s="1"/>
  <c r="H1516" i="2"/>
  <c r="M1516" i="2" s="1"/>
  <c r="H1532" i="2"/>
  <c r="M1532" i="2" s="1"/>
  <c r="H1548" i="2"/>
  <c r="M1548" i="2" s="1"/>
  <c r="H1564" i="2"/>
  <c r="M1564" i="2" s="1"/>
  <c r="H1580" i="2"/>
  <c r="M1580" i="2" s="1"/>
  <c r="H1596" i="2"/>
  <c r="M1596" i="2" s="1"/>
  <c r="H1612" i="2"/>
  <c r="M1612" i="2" s="1"/>
  <c r="H1628" i="2"/>
  <c r="M1628" i="2" s="1"/>
  <c r="H1644" i="2"/>
  <c r="M1644" i="2" s="1"/>
  <c r="H1660" i="2"/>
  <c r="M1660" i="2" s="1"/>
  <c r="H1676" i="2"/>
  <c r="M1676" i="2" s="1"/>
  <c r="H1692" i="2"/>
  <c r="M1692" i="2" s="1"/>
  <c r="H1708" i="2"/>
  <c r="M1708" i="2" s="1"/>
  <c r="H1724" i="2"/>
  <c r="M1724" i="2" s="1"/>
  <c r="H1740" i="2"/>
  <c r="M1740" i="2" s="1"/>
  <c r="H1756" i="2"/>
  <c r="M1756" i="2" s="1"/>
  <c r="H1772" i="2"/>
  <c r="M1772" i="2" s="1"/>
  <c r="H1788" i="2"/>
  <c r="M1788" i="2" s="1"/>
  <c r="G17" i="2"/>
  <c r="G33" i="2"/>
  <c r="G49" i="2"/>
  <c r="G65" i="2"/>
  <c r="G81" i="2"/>
  <c r="G94" i="2"/>
  <c r="G113" i="2"/>
  <c r="G122" i="2"/>
  <c r="J122" i="2" s="1"/>
  <c r="G131" i="2"/>
  <c r="G140" i="2"/>
  <c r="G150" i="2"/>
  <c r="G159" i="2"/>
  <c r="J159" i="2" s="1"/>
  <c r="G168" i="2"/>
  <c r="G177" i="2"/>
  <c r="G186" i="2"/>
  <c r="G195" i="2"/>
  <c r="G204" i="2"/>
  <c r="G214" i="2"/>
  <c r="G223" i="2"/>
  <c r="J223" i="2" s="1"/>
  <c r="G232" i="2"/>
  <c r="G241" i="2"/>
  <c r="G250" i="2"/>
  <c r="J250" i="2" s="1"/>
  <c r="G259" i="2"/>
  <c r="G278" i="2"/>
  <c r="J278" i="2" s="1"/>
  <c r="G287" i="2"/>
  <c r="J287" i="2" s="1"/>
  <c r="G296" i="2"/>
  <c r="G305" i="2"/>
  <c r="G314" i="2"/>
  <c r="G323" i="2"/>
  <c r="G342" i="2"/>
  <c r="J342" i="2" s="1"/>
  <c r="G360" i="2"/>
  <c r="G369" i="2"/>
  <c r="G378" i="2"/>
  <c r="J378" i="2" s="1"/>
  <c r="G387" i="2"/>
  <c r="G406" i="2"/>
  <c r="J406" i="2" s="1"/>
  <c r="G415" i="2"/>
  <c r="J415" i="2" s="1"/>
  <c r="G424" i="2"/>
  <c r="J424" i="2" s="1"/>
  <c r="G433" i="2"/>
  <c r="J433" i="2" s="1"/>
  <c r="G442" i="2"/>
  <c r="J442" i="2" s="1"/>
  <c r="G451" i="2"/>
  <c r="J451" i="2" s="1"/>
  <c r="G460" i="2"/>
  <c r="J460" i="2" s="1"/>
  <c r="G470" i="2"/>
  <c r="J470" i="2" s="1"/>
  <c r="G479" i="2"/>
  <c r="J479" i="2" s="1"/>
  <c r="G488" i="2"/>
  <c r="J488" i="2" s="1"/>
  <c r="G497" i="2"/>
  <c r="J497" i="2" s="1"/>
  <c r="G506" i="2"/>
  <c r="J506" i="2" s="1"/>
  <c r="G515" i="2"/>
  <c r="J515" i="2" s="1"/>
  <c r="G524" i="2"/>
  <c r="J524" i="2" s="1"/>
  <c r="G534" i="2"/>
  <c r="G543" i="2"/>
  <c r="J543" i="2" s="1"/>
  <c r="G552" i="2"/>
  <c r="J552" i="2" s="1"/>
  <c r="G561" i="2"/>
  <c r="J561" i="2" s="1"/>
  <c r="G570" i="2"/>
  <c r="G579" i="2"/>
  <c r="G588" i="2"/>
  <c r="G598" i="2"/>
  <c r="G607" i="2"/>
  <c r="G616" i="2"/>
  <c r="J616" i="2" s="1"/>
  <c r="G625" i="2"/>
  <c r="G634" i="2"/>
  <c r="G643" i="2"/>
  <c r="G652" i="2"/>
  <c r="G662" i="2"/>
  <c r="G671" i="2"/>
  <c r="J671" i="2" s="1"/>
  <c r="G680" i="2"/>
  <c r="G689" i="2"/>
  <c r="G698" i="2"/>
  <c r="G707" i="2"/>
  <c r="G716" i="2"/>
  <c r="J716" i="2" s="1"/>
  <c r="G726" i="2"/>
  <c r="G735" i="2"/>
  <c r="J735" i="2" s="1"/>
  <c r="G744" i="2"/>
  <c r="G752" i="2"/>
  <c r="G760" i="2"/>
  <c r="G768" i="2"/>
  <c r="G776" i="2"/>
  <c r="G784" i="2"/>
  <c r="G792" i="2"/>
  <c r="G800" i="2"/>
  <c r="G808" i="2"/>
  <c r="G816" i="2"/>
  <c r="G824" i="2"/>
  <c r="G832" i="2"/>
  <c r="G840" i="2"/>
  <c r="G856" i="2"/>
  <c r="G864" i="2"/>
  <c r="G872" i="2"/>
  <c r="G880" i="2"/>
  <c r="G888" i="2"/>
  <c r="G896" i="2"/>
  <c r="G904" i="2"/>
  <c r="G912" i="2"/>
  <c r="G920" i="2"/>
  <c r="G928" i="2"/>
  <c r="G936" i="2"/>
  <c r="G944" i="2"/>
  <c r="G952" i="2"/>
  <c r="G968" i="2"/>
  <c r="G984" i="2"/>
  <c r="G992" i="2"/>
  <c r="G1000" i="2"/>
  <c r="G1008" i="2"/>
  <c r="G1016" i="2"/>
  <c r="G1024" i="2"/>
  <c r="G1040" i="2"/>
  <c r="G1048" i="2"/>
  <c r="J1048" i="2" s="1"/>
  <c r="G1056" i="2"/>
  <c r="G1064" i="2"/>
  <c r="G1072" i="2"/>
  <c r="G1080" i="2"/>
  <c r="G1088" i="2"/>
  <c r="G1096" i="2"/>
  <c r="G1104" i="2"/>
  <c r="G1112" i="2"/>
  <c r="J1112" i="2" s="1"/>
  <c r="G1120" i="2"/>
  <c r="G1128" i="2"/>
  <c r="G1136" i="2"/>
  <c r="G1144" i="2"/>
  <c r="G1160" i="2"/>
  <c r="G1168" i="2"/>
  <c r="J1168" i="2" s="1"/>
  <c r="G1176" i="2"/>
  <c r="J1176" i="2" s="1"/>
  <c r="G1184" i="2"/>
  <c r="G1192" i="2"/>
  <c r="G1200" i="2"/>
  <c r="G1208" i="2"/>
  <c r="G1240" i="2"/>
  <c r="G1248" i="2"/>
  <c r="G1256" i="2"/>
  <c r="H25" i="2"/>
  <c r="M25" i="2" s="1"/>
  <c r="H57" i="2"/>
  <c r="M57" i="2" s="1"/>
  <c r="H89" i="2"/>
  <c r="M89" i="2" s="1"/>
  <c r="H121" i="2"/>
  <c r="M121" i="2" s="1"/>
  <c r="H153" i="2"/>
  <c r="M153" i="2" s="1"/>
  <c r="H185" i="2"/>
  <c r="M185" i="2" s="1"/>
  <c r="H217" i="2"/>
  <c r="M217" i="2" s="1"/>
  <c r="H249" i="2"/>
  <c r="M249" i="2" s="1"/>
  <c r="H281" i="2"/>
  <c r="M281" i="2" s="1"/>
  <c r="H313" i="2"/>
  <c r="M313" i="2" s="1"/>
  <c r="H345" i="2"/>
  <c r="M345" i="2" s="1"/>
  <c r="H377" i="2"/>
  <c r="M377" i="2" s="1"/>
  <c r="H409" i="2"/>
  <c r="M409" i="2" s="1"/>
  <c r="H429" i="2"/>
  <c r="M429" i="2" s="1"/>
  <c r="H448" i="2"/>
  <c r="M448" i="2" s="1"/>
  <c r="H466" i="2"/>
  <c r="M466" i="2" s="1"/>
  <c r="H484" i="2"/>
  <c r="M484" i="2" s="1"/>
  <c r="H503" i="2"/>
  <c r="M503" i="2" s="1"/>
  <c r="H521" i="2"/>
  <c r="M521" i="2" s="1"/>
  <c r="H33" i="2"/>
  <c r="M33" i="2" s="1"/>
  <c r="H65" i="2"/>
  <c r="M65" i="2" s="1"/>
  <c r="H97" i="2"/>
  <c r="M97" i="2" s="1"/>
  <c r="H129" i="2"/>
  <c r="M129" i="2" s="1"/>
  <c r="H161" i="2"/>
  <c r="M161" i="2" s="1"/>
  <c r="H193" i="2"/>
  <c r="M193" i="2" s="1"/>
  <c r="H225" i="2"/>
  <c r="M225" i="2" s="1"/>
  <c r="H257" i="2"/>
  <c r="M257" i="2" s="1"/>
  <c r="H289" i="2"/>
  <c r="M289" i="2" s="1"/>
  <c r="H321" i="2"/>
  <c r="M321" i="2" s="1"/>
  <c r="H353" i="2"/>
  <c r="M353" i="2" s="1"/>
  <c r="H385" i="2"/>
  <c r="M385" i="2" s="1"/>
  <c r="H416" i="2"/>
  <c r="M416" i="2" s="1"/>
  <c r="H434" i="2"/>
  <c r="M434" i="2" s="1"/>
  <c r="H452" i="2"/>
  <c r="M452" i="2" s="1"/>
  <c r="H471" i="2"/>
  <c r="M471" i="2" s="1"/>
  <c r="H489" i="2"/>
  <c r="M489" i="2" s="1"/>
  <c r="H507" i="2"/>
  <c r="M507" i="2" s="1"/>
  <c r="H525" i="2"/>
  <c r="M525" i="2" s="1"/>
  <c r="H34" i="2"/>
  <c r="M34" i="2" s="1"/>
  <c r="H66" i="2"/>
  <c r="M66" i="2" s="1"/>
  <c r="H98" i="2"/>
  <c r="M98" i="2" s="1"/>
  <c r="H130" i="2"/>
  <c r="M130" i="2" s="1"/>
  <c r="H162" i="2"/>
  <c r="M162" i="2" s="1"/>
  <c r="H194" i="2"/>
  <c r="M194" i="2" s="1"/>
  <c r="H226" i="2"/>
  <c r="M226" i="2" s="1"/>
  <c r="H258" i="2"/>
  <c r="M258" i="2" s="1"/>
  <c r="H290" i="2"/>
  <c r="M290" i="2" s="1"/>
  <c r="H322" i="2"/>
  <c r="M322" i="2" s="1"/>
  <c r="H354" i="2"/>
  <c r="M354" i="2" s="1"/>
  <c r="H386" i="2"/>
  <c r="M386" i="2" s="1"/>
  <c r="H417" i="2"/>
  <c r="M417" i="2" s="1"/>
  <c r="H435" i="2"/>
  <c r="M435" i="2" s="1"/>
  <c r="H453" i="2"/>
  <c r="M453" i="2" s="1"/>
  <c r="H472" i="2"/>
  <c r="M472" i="2" s="1"/>
  <c r="H490" i="2"/>
  <c r="M490" i="2" s="1"/>
  <c r="H508" i="2"/>
  <c r="M508" i="2" s="1"/>
  <c r="H527" i="2"/>
  <c r="M527" i="2" s="1"/>
  <c r="H35" i="2"/>
  <c r="M35" i="2" s="1"/>
  <c r="H67" i="2"/>
  <c r="M67" i="2" s="1"/>
  <c r="H99" i="2"/>
  <c r="M99" i="2" s="1"/>
  <c r="H131" i="2"/>
  <c r="M131" i="2" s="1"/>
  <c r="H163" i="2"/>
  <c r="M163" i="2" s="1"/>
  <c r="H195" i="2"/>
  <c r="M195" i="2" s="1"/>
  <c r="H227" i="2"/>
  <c r="M227" i="2" s="1"/>
  <c r="H259" i="2"/>
  <c r="M259" i="2" s="1"/>
  <c r="H291" i="2"/>
  <c r="M291" i="2" s="1"/>
  <c r="H323" i="2"/>
  <c r="M323" i="2" s="1"/>
  <c r="H355" i="2"/>
  <c r="M355" i="2" s="1"/>
  <c r="H387" i="2"/>
  <c r="M387" i="2" s="1"/>
  <c r="H418" i="2"/>
  <c r="M418" i="2" s="1"/>
  <c r="H436" i="2"/>
  <c r="M436" i="2" s="1"/>
  <c r="H455" i="2"/>
  <c r="M455" i="2" s="1"/>
  <c r="H473" i="2"/>
  <c r="M473" i="2" s="1"/>
  <c r="H491" i="2"/>
  <c r="M491" i="2" s="1"/>
  <c r="H509" i="2"/>
  <c r="M509" i="2" s="1"/>
  <c r="H528" i="2"/>
  <c r="M528" i="2" s="1"/>
  <c r="H546" i="2"/>
  <c r="M546" i="2" s="1"/>
  <c r="H564" i="2"/>
  <c r="M564" i="2" s="1"/>
  <c r="H580" i="2"/>
  <c r="M580" i="2" s="1"/>
  <c r="H596" i="2"/>
  <c r="M596" i="2" s="1"/>
  <c r="H612" i="2"/>
  <c r="M612" i="2" s="1"/>
  <c r="H628" i="2"/>
  <c r="M628" i="2" s="1"/>
  <c r="H644" i="2"/>
  <c r="M644" i="2" s="1"/>
  <c r="H660" i="2"/>
  <c r="M660" i="2" s="1"/>
  <c r="H676" i="2"/>
  <c r="M676" i="2" s="1"/>
  <c r="H692" i="2"/>
  <c r="M692" i="2" s="1"/>
  <c r="H708" i="2"/>
  <c r="M708" i="2" s="1"/>
  <c r="H724" i="2"/>
  <c r="M724" i="2" s="1"/>
  <c r="H740" i="2"/>
  <c r="M740" i="2" s="1"/>
  <c r="H756" i="2"/>
  <c r="M756" i="2" s="1"/>
  <c r="H772" i="2"/>
  <c r="M772" i="2" s="1"/>
  <c r="H788" i="2"/>
  <c r="M788" i="2" s="1"/>
  <c r="H804" i="2"/>
  <c r="M804" i="2" s="1"/>
  <c r="H820" i="2"/>
  <c r="M820" i="2" s="1"/>
  <c r="H836" i="2"/>
  <c r="M836" i="2" s="1"/>
  <c r="H852" i="2"/>
  <c r="M852" i="2" s="1"/>
  <c r="H868" i="2"/>
  <c r="M868" i="2" s="1"/>
  <c r="H884" i="2"/>
  <c r="M884" i="2" s="1"/>
  <c r="H900" i="2"/>
  <c r="M900" i="2" s="1"/>
  <c r="H916" i="2"/>
  <c r="M916" i="2" s="1"/>
  <c r="H932" i="2"/>
  <c r="M932" i="2" s="1"/>
  <c r="H948" i="2"/>
  <c r="M948" i="2" s="1"/>
  <c r="H964" i="2"/>
  <c r="M964" i="2" s="1"/>
  <c r="H980" i="2"/>
  <c r="M980" i="2" s="1"/>
  <c r="H996" i="2"/>
  <c r="M996" i="2" s="1"/>
  <c r="H1012" i="2"/>
  <c r="M1012" i="2" s="1"/>
  <c r="H1028" i="2"/>
  <c r="M1028" i="2" s="1"/>
  <c r="H1044" i="2"/>
  <c r="M1044" i="2" s="1"/>
  <c r="H1060" i="2"/>
  <c r="M1060" i="2" s="1"/>
  <c r="H1076" i="2"/>
  <c r="M1076" i="2" s="1"/>
  <c r="H1092" i="2"/>
  <c r="M1092" i="2" s="1"/>
  <c r="H1108" i="2"/>
  <c r="M1108" i="2" s="1"/>
  <c r="H1124" i="2"/>
  <c r="M1124" i="2" s="1"/>
  <c r="H1140" i="2"/>
  <c r="M1140" i="2" s="1"/>
  <c r="H1156" i="2"/>
  <c r="M1156" i="2" s="1"/>
  <c r="H1172" i="2"/>
  <c r="M1172" i="2" s="1"/>
  <c r="H1188" i="2"/>
  <c r="M1188" i="2" s="1"/>
  <c r="H1204" i="2"/>
  <c r="M1204" i="2" s="1"/>
  <c r="H1220" i="2"/>
  <c r="M1220" i="2" s="1"/>
  <c r="H1236" i="2"/>
  <c r="M1236" i="2" s="1"/>
  <c r="H1252" i="2"/>
  <c r="M1252" i="2" s="1"/>
  <c r="H1268" i="2"/>
  <c r="M1268" i="2" s="1"/>
  <c r="H1284" i="2"/>
  <c r="M1284" i="2" s="1"/>
  <c r="H1300" i="2"/>
  <c r="M1300" i="2" s="1"/>
  <c r="H1316" i="2"/>
  <c r="M1316" i="2" s="1"/>
  <c r="H1332" i="2"/>
  <c r="M1332" i="2" s="1"/>
  <c r="H1348" i="2"/>
  <c r="M1348" i="2" s="1"/>
  <c r="H1364" i="2"/>
  <c r="M1364" i="2" s="1"/>
  <c r="H1380" i="2"/>
  <c r="M1380" i="2" s="1"/>
  <c r="H1396" i="2"/>
  <c r="M1396" i="2" s="1"/>
  <c r="H1412" i="2"/>
  <c r="M1412" i="2" s="1"/>
  <c r="H1428" i="2"/>
  <c r="M1428" i="2" s="1"/>
  <c r="H1444" i="2"/>
  <c r="M1444" i="2" s="1"/>
  <c r="H1460" i="2"/>
  <c r="M1460" i="2" s="1"/>
  <c r="H1476" i="2"/>
  <c r="M1476" i="2" s="1"/>
  <c r="H1492" i="2"/>
  <c r="M1492" i="2" s="1"/>
  <c r="H1508" i="2"/>
  <c r="M1508" i="2" s="1"/>
  <c r="H1524" i="2"/>
  <c r="M1524" i="2" s="1"/>
  <c r="H1540" i="2"/>
  <c r="M1540" i="2" s="1"/>
  <c r="H1556" i="2"/>
  <c r="M1556" i="2" s="1"/>
  <c r="H1572" i="2"/>
  <c r="M1572" i="2" s="1"/>
  <c r="H1588" i="2"/>
  <c r="M1588" i="2" s="1"/>
  <c r="H1604" i="2"/>
  <c r="M1604" i="2" s="1"/>
  <c r="H1620" i="2"/>
  <c r="M1620" i="2" s="1"/>
  <c r="H1636" i="2"/>
  <c r="M1636" i="2" s="1"/>
  <c r="H1652" i="2"/>
  <c r="M1652" i="2" s="1"/>
  <c r="H1668" i="2"/>
  <c r="M1668" i="2" s="1"/>
  <c r="H1684" i="2"/>
  <c r="M1684" i="2" s="1"/>
  <c r="H1700" i="2"/>
  <c r="M1700" i="2" s="1"/>
  <c r="H1716" i="2"/>
  <c r="M1716" i="2" s="1"/>
  <c r="H1732" i="2"/>
  <c r="M1732" i="2" s="1"/>
  <c r="H1748" i="2"/>
  <c r="M1748" i="2" s="1"/>
  <c r="H1764" i="2"/>
  <c r="M1764" i="2" s="1"/>
  <c r="H1780" i="2"/>
  <c r="M1780" i="2" s="1"/>
  <c r="H1796" i="2"/>
  <c r="M1796" i="2" s="1"/>
  <c r="G9" i="2"/>
  <c r="G25" i="2"/>
  <c r="G41" i="2"/>
  <c r="G57" i="2"/>
  <c r="G73" i="2"/>
  <c r="G88" i="2"/>
  <c r="G98" i="2"/>
  <c r="G108" i="2"/>
  <c r="J108" i="2" s="1"/>
  <c r="G118" i="2"/>
  <c r="G127" i="2"/>
  <c r="G136" i="2"/>
  <c r="G145" i="2"/>
  <c r="G154" i="2"/>
  <c r="G163" i="2"/>
  <c r="G172" i="2"/>
  <c r="J172" i="2" s="1"/>
  <c r="G182" i="2"/>
  <c r="G191" i="2"/>
  <c r="G200" i="2"/>
  <c r="J200" i="2" s="1"/>
  <c r="G209" i="2"/>
  <c r="G218" i="2"/>
  <c r="G227" i="2"/>
  <c r="J227" i="2" s="1"/>
  <c r="G236" i="2"/>
  <c r="G246" i="2"/>
  <c r="G255" i="2"/>
  <c r="G264" i="2"/>
  <c r="J264" i="2" s="1"/>
  <c r="G273" i="2"/>
  <c r="G282" i="2"/>
  <c r="G291" i="2"/>
  <c r="G300" i="2"/>
  <c r="G310" i="2"/>
  <c r="G319" i="2"/>
  <c r="G328" i="2"/>
  <c r="J328" i="2" s="1"/>
  <c r="G337" i="2"/>
  <c r="G346" i="2"/>
  <c r="G355" i="2"/>
  <c r="G364" i="2"/>
  <c r="G374" i="2"/>
  <c r="G383" i="2"/>
  <c r="G392" i="2"/>
  <c r="J392" i="2" s="1"/>
  <c r="G401" i="2"/>
  <c r="G410" i="2"/>
  <c r="J410" i="2" s="1"/>
  <c r="G419" i="2"/>
  <c r="G428" i="2"/>
  <c r="G438" i="2"/>
  <c r="G447" i="2"/>
  <c r="G456" i="2"/>
  <c r="G465" i="2"/>
  <c r="G474" i="2"/>
  <c r="G483" i="2"/>
  <c r="G492" i="2"/>
  <c r="G502" i="2"/>
  <c r="G511" i="2"/>
  <c r="G520" i="2"/>
  <c r="G529" i="2"/>
  <c r="G538" i="2"/>
  <c r="G547" i="2"/>
  <c r="G556" i="2"/>
  <c r="G566" i="2"/>
  <c r="G575" i="2"/>
  <c r="G584" i="2"/>
  <c r="J584" i="2" s="1"/>
  <c r="G593" i="2"/>
  <c r="J593" i="2" s="1"/>
  <c r="G602" i="2"/>
  <c r="G611" i="2"/>
  <c r="G620" i="2"/>
  <c r="G630" i="2"/>
  <c r="G639" i="2"/>
  <c r="G648" i="2"/>
  <c r="G657" i="2"/>
  <c r="G666" i="2"/>
  <c r="G675" i="2"/>
  <c r="G684" i="2"/>
  <c r="G694" i="2"/>
  <c r="G703" i="2"/>
  <c r="G712" i="2"/>
  <c r="G721" i="2"/>
  <c r="G730" i="2"/>
  <c r="G739" i="2"/>
  <c r="G748" i="2"/>
  <c r="G756" i="2"/>
  <c r="J756" i="2" s="1"/>
  <c r="G764" i="2"/>
  <c r="G772" i="2"/>
  <c r="G780" i="2"/>
  <c r="G788" i="2"/>
  <c r="G796" i="2"/>
  <c r="G804" i="2"/>
  <c r="G812" i="2"/>
  <c r="G820" i="2"/>
  <c r="G828" i="2"/>
  <c r="G836" i="2"/>
  <c r="G844" i="2"/>
  <c r="J844" i="2" s="1"/>
  <c r="G852" i="2"/>
  <c r="G860" i="2"/>
  <c r="G868" i="2"/>
  <c r="G876" i="2"/>
  <c r="G884" i="2"/>
  <c r="J884" i="2" s="1"/>
  <c r="G892" i="2"/>
  <c r="G900" i="2"/>
  <c r="G908" i="2"/>
  <c r="G916" i="2"/>
  <c r="G924" i="2"/>
  <c r="G932" i="2"/>
  <c r="G940" i="2"/>
  <c r="G948" i="2"/>
  <c r="G956" i="2"/>
  <c r="G964" i="2"/>
  <c r="G972" i="2"/>
  <c r="J972" i="2" s="1"/>
  <c r="G980" i="2"/>
  <c r="G988" i="2"/>
  <c r="G996" i="2"/>
  <c r="G1004" i="2"/>
  <c r="G1012" i="2"/>
  <c r="G1020" i="2"/>
  <c r="G1028" i="2"/>
  <c r="G1036" i="2"/>
  <c r="G1044" i="2"/>
  <c r="G1052" i="2"/>
  <c r="G1060" i="2"/>
  <c r="G1068" i="2"/>
  <c r="G1076" i="2"/>
  <c r="G1084" i="2"/>
  <c r="G1092" i="2"/>
  <c r="G1100" i="2"/>
  <c r="J1100" i="2" s="1"/>
  <c r="G1108" i="2"/>
  <c r="G1116" i="2"/>
  <c r="G1124" i="2"/>
  <c r="G1132" i="2"/>
  <c r="G1140" i="2"/>
  <c r="J1140" i="2" s="1"/>
  <c r="G1148" i="2"/>
  <c r="G1156" i="2"/>
  <c r="G1164" i="2"/>
  <c r="G1172" i="2"/>
  <c r="G1180" i="2"/>
  <c r="G1188" i="2"/>
  <c r="G1196" i="2"/>
  <c r="G1204" i="2"/>
  <c r="G1212" i="2"/>
  <c r="G1220" i="2"/>
  <c r="G1228" i="2"/>
  <c r="J1228" i="2" s="1"/>
  <c r="G1236" i="2"/>
  <c r="G1244" i="2"/>
  <c r="G1252" i="2"/>
  <c r="G1260" i="2"/>
  <c r="G1268" i="2"/>
  <c r="J1268" i="2" s="1"/>
  <c r="G1276" i="2"/>
  <c r="G1284" i="2"/>
  <c r="G1292" i="2"/>
  <c r="G1300" i="2"/>
  <c r="G1308" i="2"/>
  <c r="G1316" i="2"/>
  <c r="G1324" i="2"/>
  <c r="G1332" i="2"/>
  <c r="G1340" i="2"/>
  <c r="G1348" i="2"/>
  <c r="G1356" i="2"/>
  <c r="J1356" i="2" s="1"/>
  <c r="G1364" i="2"/>
  <c r="G1372" i="2"/>
  <c r="G1380" i="2"/>
  <c r="G1388" i="2"/>
  <c r="G1396" i="2"/>
  <c r="J1396" i="2" s="1"/>
  <c r="G1404" i="2"/>
  <c r="G1412" i="2"/>
  <c r="G1420" i="2"/>
  <c r="G1428" i="2"/>
  <c r="G1436" i="2"/>
  <c r="G1444" i="2"/>
  <c r="G1452" i="2"/>
  <c r="G1460" i="2"/>
  <c r="G1468" i="2"/>
  <c r="G1476" i="2"/>
  <c r="G1484" i="2"/>
  <c r="J1484" i="2" s="1"/>
  <c r="G1492" i="2"/>
  <c r="G1500" i="2"/>
  <c r="G1508" i="2"/>
  <c r="G1516" i="2"/>
  <c r="G1524" i="2"/>
  <c r="J1524" i="2" s="1"/>
  <c r="G1532" i="2"/>
  <c r="G1540" i="2"/>
  <c r="G1548" i="2"/>
  <c r="G1556" i="2"/>
  <c r="G1564" i="2"/>
  <c r="G1572" i="2"/>
  <c r="G1580" i="2"/>
  <c r="G1588" i="2"/>
  <c r="G1596" i="2"/>
  <c r="G1604" i="2"/>
  <c r="G1612" i="2"/>
  <c r="J1612" i="2" s="1"/>
  <c r="G1620" i="2"/>
  <c r="G1628" i="2"/>
  <c r="G1636" i="2"/>
  <c r="G1644" i="2"/>
  <c r="G1652" i="2"/>
  <c r="J1652" i="2" s="1"/>
  <c r="G1660" i="2"/>
  <c r="G1668" i="2"/>
  <c r="G1676" i="2"/>
  <c r="G1684" i="2"/>
  <c r="G1692" i="2"/>
  <c r="G1700" i="2"/>
  <c r="G1708" i="2"/>
  <c r="G1716" i="2"/>
  <c r="G1724" i="2"/>
  <c r="G1732" i="2"/>
  <c r="G1740" i="2"/>
  <c r="J1740" i="2" s="1"/>
  <c r="G1748" i="2"/>
  <c r="G1756" i="2"/>
  <c r="G1764" i="2"/>
  <c r="G1772" i="2"/>
  <c r="G1780" i="2"/>
  <c r="J1780" i="2" s="1"/>
  <c r="G1788" i="2"/>
  <c r="G1796" i="2"/>
  <c r="H41" i="2"/>
  <c r="M41" i="2" s="1"/>
  <c r="H73" i="2"/>
  <c r="M73" i="2" s="1"/>
  <c r="H105" i="2"/>
  <c r="M105" i="2" s="1"/>
  <c r="H137" i="2"/>
  <c r="M137" i="2" s="1"/>
  <c r="H169" i="2"/>
  <c r="M169" i="2" s="1"/>
  <c r="H201" i="2"/>
  <c r="M201" i="2" s="1"/>
  <c r="H233" i="2"/>
  <c r="M233" i="2" s="1"/>
  <c r="H265" i="2"/>
  <c r="M265" i="2" s="1"/>
  <c r="H297" i="2"/>
  <c r="M297" i="2" s="1"/>
  <c r="H329" i="2"/>
  <c r="M329" i="2" s="1"/>
  <c r="H361" i="2"/>
  <c r="M361" i="2" s="1"/>
  <c r="H393" i="2"/>
  <c r="M393" i="2" s="1"/>
  <c r="H420" i="2"/>
  <c r="M420" i="2" s="1"/>
  <c r="H439" i="2"/>
  <c r="M439" i="2" s="1"/>
  <c r="H457" i="2"/>
  <c r="M457" i="2" s="1"/>
  <c r="H475" i="2"/>
  <c r="M475" i="2" s="1"/>
  <c r="H493" i="2"/>
  <c r="M493" i="2" s="1"/>
  <c r="H512" i="2"/>
  <c r="M512" i="2" s="1"/>
  <c r="H530" i="2"/>
  <c r="M530" i="2" s="1"/>
  <c r="H548" i="2"/>
  <c r="M548" i="2" s="1"/>
  <c r="H566" i="2"/>
  <c r="M566" i="2" s="1"/>
  <c r="H539" i="2"/>
  <c r="M539" i="2" s="1"/>
  <c r="H579" i="2"/>
  <c r="M579" i="2" s="1"/>
  <c r="H611" i="2"/>
  <c r="M611" i="2" s="1"/>
  <c r="H643" i="2"/>
  <c r="M643" i="2" s="1"/>
  <c r="H675" i="2"/>
  <c r="M675" i="2" s="1"/>
  <c r="H707" i="2"/>
  <c r="M707" i="2" s="1"/>
  <c r="H739" i="2"/>
  <c r="M739" i="2" s="1"/>
  <c r="H771" i="2"/>
  <c r="M771" i="2" s="1"/>
  <c r="H803" i="2"/>
  <c r="M803" i="2" s="1"/>
  <c r="H835" i="2"/>
  <c r="M835" i="2" s="1"/>
  <c r="H867" i="2"/>
  <c r="M867" i="2" s="1"/>
  <c r="H899" i="2"/>
  <c r="M899" i="2" s="1"/>
  <c r="H931" i="2"/>
  <c r="M931" i="2" s="1"/>
  <c r="H963" i="2"/>
  <c r="M963" i="2" s="1"/>
  <c r="H995" i="2"/>
  <c r="M995" i="2" s="1"/>
  <c r="H1027" i="2"/>
  <c r="M1027" i="2" s="1"/>
  <c r="H1059" i="2"/>
  <c r="M1059" i="2" s="1"/>
  <c r="H1091" i="2"/>
  <c r="M1091" i="2" s="1"/>
  <c r="H1123" i="2"/>
  <c r="M1123" i="2" s="1"/>
  <c r="H1155" i="2"/>
  <c r="M1155" i="2" s="1"/>
  <c r="H1187" i="2"/>
  <c r="M1187" i="2" s="1"/>
  <c r="H1219" i="2"/>
  <c r="M1219" i="2" s="1"/>
  <c r="H1251" i="2"/>
  <c r="M1251" i="2" s="1"/>
  <c r="H1283" i="2"/>
  <c r="M1283" i="2" s="1"/>
  <c r="H1315" i="2"/>
  <c r="M1315" i="2" s="1"/>
  <c r="H1347" i="2"/>
  <c r="M1347" i="2" s="1"/>
  <c r="H1379" i="2"/>
  <c r="M1379" i="2" s="1"/>
  <c r="H1411" i="2"/>
  <c r="M1411" i="2" s="1"/>
  <c r="H1443" i="2"/>
  <c r="M1443" i="2" s="1"/>
  <c r="H1475" i="2"/>
  <c r="M1475" i="2" s="1"/>
  <c r="H1507" i="2"/>
  <c r="M1507" i="2" s="1"/>
  <c r="H1539" i="2"/>
  <c r="M1539" i="2" s="1"/>
  <c r="H1571" i="2"/>
  <c r="M1571" i="2" s="1"/>
  <c r="H1603" i="2"/>
  <c r="M1603" i="2" s="1"/>
  <c r="H1635" i="2"/>
  <c r="M1635" i="2" s="1"/>
  <c r="H1667" i="2"/>
  <c r="M1667" i="2" s="1"/>
  <c r="H1699" i="2"/>
  <c r="M1699" i="2" s="1"/>
  <c r="H1731" i="2"/>
  <c r="M1731" i="2" s="1"/>
  <c r="H1763" i="2"/>
  <c r="M1763" i="2" s="1"/>
  <c r="H1795" i="2"/>
  <c r="M1795" i="2" s="1"/>
  <c r="G24" i="2"/>
  <c r="J24" i="2" s="1"/>
  <c r="G56" i="2"/>
  <c r="J56" i="2" s="1"/>
  <c r="G107" i="2"/>
  <c r="G126" i="2"/>
  <c r="G144" i="2"/>
  <c r="G162" i="2"/>
  <c r="G180" i="2"/>
  <c r="J180" i="2" s="1"/>
  <c r="G199" i="2"/>
  <c r="G217" i="2"/>
  <c r="G235" i="2"/>
  <c r="G254" i="2"/>
  <c r="G272" i="2"/>
  <c r="G290" i="2"/>
  <c r="G308" i="2"/>
  <c r="G327" i="2"/>
  <c r="G345" i="2"/>
  <c r="G363" i="2"/>
  <c r="J363" i="2" s="1"/>
  <c r="G382" i="2"/>
  <c r="G400" i="2"/>
  <c r="G418" i="2"/>
  <c r="G436" i="2"/>
  <c r="G455" i="2"/>
  <c r="G473" i="2"/>
  <c r="G491" i="2"/>
  <c r="G528" i="2"/>
  <c r="G546" i="2"/>
  <c r="G564" i="2"/>
  <c r="G583" i="2"/>
  <c r="G601" i="2"/>
  <c r="G619" i="2"/>
  <c r="G638" i="2"/>
  <c r="G656" i="2"/>
  <c r="G674" i="2"/>
  <c r="G692" i="2"/>
  <c r="G711" i="2"/>
  <c r="G729" i="2"/>
  <c r="G747" i="2"/>
  <c r="G763" i="2"/>
  <c r="G779" i="2"/>
  <c r="G795" i="2"/>
  <c r="G811" i="2"/>
  <c r="J811" i="2" s="1"/>
  <c r="G827" i="2"/>
  <c r="J827" i="2" s="1"/>
  <c r="G843" i="2"/>
  <c r="G859" i="2"/>
  <c r="G875" i="2"/>
  <c r="G891" i="2"/>
  <c r="G907" i="2"/>
  <c r="G939" i="2"/>
  <c r="G955" i="2"/>
  <c r="G971" i="2"/>
  <c r="G987" i="2"/>
  <c r="G1003" i="2"/>
  <c r="G1019" i="2"/>
  <c r="G1035" i="2"/>
  <c r="G1051" i="2"/>
  <c r="G1067" i="2"/>
  <c r="G1083" i="2"/>
  <c r="G1099" i="2"/>
  <c r="G1115" i="2"/>
  <c r="G1131" i="2"/>
  <c r="G1147" i="2"/>
  <c r="G1163" i="2"/>
  <c r="G1211" i="2"/>
  <c r="G1227" i="2"/>
  <c r="G1243" i="2"/>
  <c r="G1259" i="2"/>
  <c r="G1273" i="2"/>
  <c r="G1285" i="2"/>
  <c r="G1298" i="2"/>
  <c r="G1312" i="2"/>
  <c r="G1323" i="2"/>
  <c r="G1337" i="2"/>
  <c r="G1347" i="2"/>
  <c r="G1359" i="2"/>
  <c r="G1369" i="2"/>
  <c r="G1379" i="2"/>
  <c r="G1391" i="2"/>
  <c r="J1391" i="2" s="1"/>
  <c r="G1401" i="2"/>
  <c r="G1411" i="2"/>
  <c r="G1423" i="2"/>
  <c r="G1433" i="2"/>
  <c r="J1433" i="2" s="1"/>
  <c r="G1443" i="2"/>
  <c r="G1455" i="2"/>
  <c r="J1455" i="2" s="1"/>
  <c r="G1465" i="2"/>
  <c r="G1475" i="2"/>
  <c r="G1487" i="2"/>
  <c r="G1497" i="2"/>
  <c r="G1507" i="2"/>
  <c r="G1519" i="2"/>
  <c r="G1529" i="2"/>
  <c r="G1539" i="2"/>
  <c r="G1551" i="2"/>
  <c r="G1571" i="2"/>
  <c r="G1583" i="2"/>
  <c r="G1593" i="2"/>
  <c r="G1603" i="2"/>
  <c r="G1615" i="2"/>
  <c r="G1625" i="2"/>
  <c r="G1635" i="2"/>
  <c r="G1647" i="2"/>
  <c r="G1657" i="2"/>
  <c r="G1667" i="2"/>
  <c r="G1679" i="2"/>
  <c r="G1689" i="2"/>
  <c r="J1689" i="2" s="1"/>
  <c r="G1699" i="2"/>
  <c r="G1711" i="2"/>
  <c r="G1721" i="2"/>
  <c r="G1731" i="2"/>
  <c r="G1743" i="2"/>
  <c r="G1753" i="2"/>
  <c r="G1763" i="2"/>
  <c r="G1775" i="2"/>
  <c r="G1785" i="2"/>
  <c r="G1795" i="2"/>
  <c r="G1101" i="2"/>
  <c r="G1117" i="2"/>
  <c r="G1133" i="2"/>
  <c r="G1165" i="2"/>
  <c r="G1181" i="2"/>
  <c r="G1197" i="2"/>
  <c r="G1213" i="2"/>
  <c r="G1245" i="2"/>
  <c r="G1261" i="2"/>
  <c r="G1288" i="2"/>
  <c r="G1313" i="2"/>
  <c r="G1338" i="2"/>
  <c r="G1360" i="2"/>
  <c r="G1381" i="2"/>
  <c r="G1392" i="2"/>
  <c r="G1413" i="2"/>
  <c r="G1456" i="2"/>
  <c r="G1477" i="2"/>
  <c r="G1488" i="2"/>
  <c r="G1509" i="2"/>
  <c r="G1530" i="2"/>
  <c r="G1552" i="2"/>
  <c r="G1573" i="2"/>
  <c r="G1594" i="2"/>
  <c r="G1605" i="2"/>
  <c r="G1626" i="2"/>
  <c r="G1648" i="2"/>
  <c r="G1669" i="2"/>
  <c r="G1701" i="2"/>
  <c r="G1722" i="2"/>
  <c r="G1733" i="2"/>
  <c r="J1733" i="2" s="1"/>
  <c r="G1754" i="2"/>
  <c r="G1765" i="2"/>
  <c r="G1776" i="2"/>
  <c r="G1797" i="2"/>
  <c r="G1607" i="2"/>
  <c r="J1607" i="2" s="1"/>
  <c r="G1671" i="2"/>
  <c r="J1671" i="2" s="1"/>
  <c r="G1755" i="2"/>
  <c r="H626" i="2"/>
  <c r="M626" i="2" s="1"/>
  <c r="H690" i="2"/>
  <c r="M690" i="2" s="1"/>
  <c r="H754" i="2"/>
  <c r="M754" i="2" s="1"/>
  <c r="H850" i="2"/>
  <c r="M850" i="2" s="1"/>
  <c r="H914" i="2"/>
  <c r="M914" i="2" s="1"/>
  <c r="H1010" i="2"/>
  <c r="M1010" i="2" s="1"/>
  <c r="H1106" i="2"/>
  <c r="M1106" i="2" s="1"/>
  <c r="H1202" i="2"/>
  <c r="M1202" i="2" s="1"/>
  <c r="H1298" i="2"/>
  <c r="M1298" i="2" s="1"/>
  <c r="H1394" i="2"/>
  <c r="M1394" i="2" s="1"/>
  <c r="H1522" i="2"/>
  <c r="M1522" i="2" s="1"/>
  <c r="H1618" i="2"/>
  <c r="M1618" i="2" s="1"/>
  <c r="H1714" i="2"/>
  <c r="M1714" i="2" s="1"/>
  <c r="G4" i="2"/>
  <c r="J4" i="2" s="1"/>
  <c r="G96" i="2"/>
  <c r="J96" i="2" s="1"/>
  <c r="G152" i="2"/>
  <c r="G207" i="2"/>
  <c r="J207" i="2" s="1"/>
  <c r="G262" i="2"/>
  <c r="J262" i="2" s="1"/>
  <c r="G316" i="2"/>
  <c r="G371" i="2"/>
  <c r="G426" i="2"/>
  <c r="G481" i="2"/>
  <c r="G591" i="2"/>
  <c r="G646" i="2"/>
  <c r="G700" i="2"/>
  <c r="G754" i="2"/>
  <c r="G802" i="2"/>
  <c r="G850" i="2"/>
  <c r="G898" i="2"/>
  <c r="G946" i="2"/>
  <c r="G994" i="2"/>
  <c r="G1042" i="2"/>
  <c r="G1090" i="2"/>
  <c r="G1138" i="2"/>
  <c r="G1186" i="2"/>
  <c r="G1234" i="2"/>
  <c r="G1277" i="2"/>
  <c r="G1329" i="2"/>
  <c r="G1373" i="2"/>
  <c r="G1394" i="2"/>
  <c r="G1416" i="2"/>
  <c r="G1458" i="2"/>
  <c r="G1490" i="2"/>
  <c r="G1512" i="2"/>
  <c r="J1512" i="2" s="1"/>
  <c r="G1586" i="2"/>
  <c r="G1618" i="2"/>
  <c r="G1661" i="2"/>
  <c r="J1661" i="2" s="1"/>
  <c r="G1693" i="2"/>
  <c r="G1725" i="2"/>
  <c r="G1757" i="2"/>
  <c r="G1789" i="2"/>
  <c r="H1107" i="2"/>
  <c r="M1107" i="2" s="1"/>
  <c r="H1651" i="2"/>
  <c r="M1651" i="2" s="1"/>
  <c r="G97" i="2"/>
  <c r="G244" i="2"/>
  <c r="G354" i="2"/>
  <c r="H544" i="2"/>
  <c r="M544" i="2" s="1"/>
  <c r="H582" i="2"/>
  <c r="M582" i="2" s="1"/>
  <c r="H614" i="2"/>
  <c r="M614" i="2" s="1"/>
  <c r="H646" i="2"/>
  <c r="M646" i="2" s="1"/>
  <c r="H678" i="2"/>
  <c r="M678" i="2" s="1"/>
  <c r="H710" i="2"/>
  <c r="M710" i="2" s="1"/>
  <c r="H742" i="2"/>
  <c r="M742" i="2" s="1"/>
  <c r="H774" i="2"/>
  <c r="M774" i="2" s="1"/>
  <c r="H806" i="2"/>
  <c r="M806" i="2" s="1"/>
  <c r="H838" i="2"/>
  <c r="M838" i="2" s="1"/>
  <c r="H870" i="2"/>
  <c r="M870" i="2" s="1"/>
  <c r="H902" i="2"/>
  <c r="M902" i="2" s="1"/>
  <c r="H934" i="2"/>
  <c r="M934" i="2" s="1"/>
  <c r="H966" i="2"/>
  <c r="M966" i="2" s="1"/>
  <c r="H998" i="2"/>
  <c r="M998" i="2" s="1"/>
  <c r="H1030" i="2"/>
  <c r="M1030" i="2" s="1"/>
  <c r="H1062" i="2"/>
  <c r="M1062" i="2" s="1"/>
  <c r="H1094" i="2"/>
  <c r="M1094" i="2" s="1"/>
  <c r="H1126" i="2"/>
  <c r="M1126" i="2" s="1"/>
  <c r="H1158" i="2"/>
  <c r="M1158" i="2" s="1"/>
  <c r="H1190" i="2"/>
  <c r="M1190" i="2" s="1"/>
  <c r="H1222" i="2"/>
  <c r="M1222" i="2" s="1"/>
  <c r="H1254" i="2"/>
  <c r="M1254" i="2" s="1"/>
  <c r="H1286" i="2"/>
  <c r="M1286" i="2" s="1"/>
  <c r="H1318" i="2"/>
  <c r="M1318" i="2" s="1"/>
  <c r="H1350" i="2"/>
  <c r="M1350" i="2" s="1"/>
  <c r="H1382" i="2"/>
  <c r="M1382" i="2" s="1"/>
  <c r="H1414" i="2"/>
  <c r="M1414" i="2" s="1"/>
  <c r="H1446" i="2"/>
  <c r="M1446" i="2" s="1"/>
  <c r="H1478" i="2"/>
  <c r="M1478" i="2" s="1"/>
  <c r="H1510" i="2"/>
  <c r="M1510" i="2" s="1"/>
  <c r="H1542" i="2"/>
  <c r="M1542" i="2" s="1"/>
  <c r="H1574" i="2"/>
  <c r="M1574" i="2" s="1"/>
  <c r="H1606" i="2"/>
  <c r="M1606" i="2" s="1"/>
  <c r="H1638" i="2"/>
  <c r="M1638" i="2" s="1"/>
  <c r="H1670" i="2"/>
  <c r="M1670" i="2" s="1"/>
  <c r="H1702" i="2"/>
  <c r="M1702" i="2" s="1"/>
  <c r="H1734" i="2"/>
  <c r="M1734" i="2" s="1"/>
  <c r="H1766" i="2"/>
  <c r="M1766" i="2" s="1"/>
  <c r="H1798" i="2"/>
  <c r="M1798" i="2" s="1"/>
  <c r="G26" i="2"/>
  <c r="G58" i="2"/>
  <c r="G89" i="2"/>
  <c r="G110" i="2"/>
  <c r="G128" i="2"/>
  <c r="J128" i="2" s="1"/>
  <c r="G146" i="2"/>
  <c r="G164" i="2"/>
  <c r="J164" i="2" s="1"/>
  <c r="G183" i="2"/>
  <c r="G201" i="2"/>
  <c r="G219" i="2"/>
  <c r="G238" i="2"/>
  <c r="G256" i="2"/>
  <c r="J256" i="2" s="1"/>
  <c r="G274" i="2"/>
  <c r="G311" i="2"/>
  <c r="G329" i="2"/>
  <c r="G347" i="2"/>
  <c r="G366" i="2"/>
  <c r="G384" i="2"/>
  <c r="J384" i="2" s="1"/>
  <c r="G420" i="2"/>
  <c r="G439" i="2"/>
  <c r="G457" i="2"/>
  <c r="G475" i="2"/>
  <c r="G494" i="2"/>
  <c r="G512" i="2"/>
  <c r="G530" i="2"/>
  <c r="G548" i="2"/>
  <c r="G567" i="2"/>
  <c r="J567" i="2" s="1"/>
  <c r="G603" i="2"/>
  <c r="G622" i="2"/>
  <c r="G640" i="2"/>
  <c r="G658" i="2"/>
  <c r="G676" i="2"/>
  <c r="G695" i="2"/>
  <c r="J695" i="2" s="1"/>
  <c r="G713" i="2"/>
  <c r="G731" i="2"/>
  <c r="G749" i="2"/>
  <c r="G765" i="2"/>
  <c r="G781" i="2"/>
  <c r="G797" i="2"/>
  <c r="G813" i="2"/>
  <c r="G829" i="2"/>
  <c r="G845" i="2"/>
  <c r="G861" i="2"/>
  <c r="J861" i="2" s="1"/>
  <c r="G877" i="2"/>
  <c r="G893" i="2"/>
  <c r="G909" i="2"/>
  <c r="G925" i="2"/>
  <c r="G941" i="2"/>
  <c r="G957" i="2"/>
  <c r="G973" i="2"/>
  <c r="G989" i="2"/>
  <c r="J989" i="2" s="1"/>
  <c r="G1021" i="2"/>
  <c r="G1037" i="2"/>
  <c r="G1053" i="2"/>
  <c r="G1085" i="2"/>
  <c r="G1149" i="2"/>
  <c r="G1229" i="2"/>
  <c r="J1229" i="2" s="1"/>
  <c r="G1299" i="2"/>
  <c r="G1325" i="2"/>
  <c r="G1349" i="2"/>
  <c r="G1370" i="2"/>
  <c r="G1402" i="2"/>
  <c r="G1445" i="2"/>
  <c r="G1466" i="2"/>
  <c r="J1466" i="2" s="1"/>
  <c r="G1498" i="2"/>
  <c r="J1498" i="2" s="1"/>
  <c r="G1520" i="2"/>
  <c r="G1541" i="2"/>
  <c r="G1562" i="2"/>
  <c r="G1584" i="2"/>
  <c r="G1616" i="2"/>
  <c r="G1637" i="2"/>
  <c r="G1658" i="2"/>
  <c r="G1690" i="2"/>
  <c r="G1712" i="2"/>
  <c r="G1744" i="2"/>
  <c r="G1786" i="2"/>
  <c r="G1617" i="2"/>
  <c r="G1703" i="2"/>
  <c r="J1703" i="2" s="1"/>
  <c r="H594" i="2"/>
  <c r="M594" i="2" s="1"/>
  <c r="H658" i="2"/>
  <c r="M658" i="2" s="1"/>
  <c r="H722" i="2"/>
  <c r="M722" i="2" s="1"/>
  <c r="H818" i="2"/>
  <c r="M818" i="2" s="1"/>
  <c r="H946" i="2"/>
  <c r="M946" i="2" s="1"/>
  <c r="H1042" i="2"/>
  <c r="M1042" i="2" s="1"/>
  <c r="H1138" i="2"/>
  <c r="M1138" i="2" s="1"/>
  <c r="H1234" i="2"/>
  <c r="M1234" i="2" s="1"/>
  <c r="H1330" i="2"/>
  <c r="M1330" i="2" s="1"/>
  <c r="H1426" i="2"/>
  <c r="M1426" i="2" s="1"/>
  <c r="H1490" i="2"/>
  <c r="M1490" i="2" s="1"/>
  <c r="H1586" i="2"/>
  <c r="M1586" i="2" s="1"/>
  <c r="H1682" i="2"/>
  <c r="M1682" i="2" s="1"/>
  <c r="H1746" i="2"/>
  <c r="M1746" i="2" s="1"/>
  <c r="G68" i="2"/>
  <c r="G134" i="2"/>
  <c r="J134" i="2" s="1"/>
  <c r="G188" i="2"/>
  <c r="G243" i="2"/>
  <c r="G298" i="2"/>
  <c r="J298" i="2" s="1"/>
  <c r="G353" i="2"/>
  <c r="G408" i="2"/>
  <c r="G463" i="2"/>
  <c r="G518" i="2"/>
  <c r="J518" i="2" s="1"/>
  <c r="G572" i="2"/>
  <c r="G627" i="2"/>
  <c r="G682" i="2"/>
  <c r="G737" i="2"/>
  <c r="G786" i="2"/>
  <c r="G834" i="2"/>
  <c r="G882" i="2"/>
  <c r="G930" i="2"/>
  <c r="G978" i="2"/>
  <c r="G1026" i="2"/>
  <c r="G1058" i="2"/>
  <c r="G1106" i="2"/>
  <c r="G1154" i="2"/>
  <c r="G1202" i="2"/>
  <c r="G1250" i="2"/>
  <c r="G1304" i="2"/>
  <c r="G1341" i="2"/>
  <c r="G1362" i="2"/>
  <c r="G1405" i="2"/>
  <c r="G1437" i="2"/>
  <c r="G1469" i="2"/>
  <c r="G1501" i="2"/>
  <c r="G1533" i="2"/>
  <c r="G1565" i="2"/>
  <c r="G1597" i="2"/>
  <c r="G1629" i="2"/>
  <c r="G1650" i="2"/>
  <c r="G1682" i="2"/>
  <c r="G1714" i="2"/>
  <c r="G1746" i="2"/>
  <c r="G1778" i="2"/>
  <c r="H1043" i="2"/>
  <c r="M1043" i="2" s="1"/>
  <c r="H1715" i="2"/>
  <c r="M1715" i="2" s="1"/>
  <c r="G72" i="2"/>
  <c r="J72" i="2" s="1"/>
  <c r="G226" i="2"/>
  <c r="G336" i="2"/>
  <c r="J336" i="2" s="1"/>
  <c r="H545" i="2"/>
  <c r="M545" i="2" s="1"/>
  <c r="H590" i="2"/>
  <c r="M590" i="2" s="1"/>
  <c r="H622" i="2"/>
  <c r="M622" i="2" s="1"/>
  <c r="H654" i="2"/>
  <c r="M654" i="2" s="1"/>
  <c r="H686" i="2"/>
  <c r="M686" i="2" s="1"/>
  <c r="H718" i="2"/>
  <c r="M718" i="2" s="1"/>
  <c r="H750" i="2"/>
  <c r="M750" i="2" s="1"/>
  <c r="H782" i="2"/>
  <c r="M782" i="2" s="1"/>
  <c r="H814" i="2"/>
  <c r="M814" i="2" s="1"/>
  <c r="H846" i="2"/>
  <c r="M846" i="2" s="1"/>
  <c r="H878" i="2"/>
  <c r="M878" i="2" s="1"/>
  <c r="H910" i="2"/>
  <c r="M910" i="2" s="1"/>
  <c r="H942" i="2"/>
  <c r="M942" i="2" s="1"/>
  <c r="H974" i="2"/>
  <c r="M974" i="2" s="1"/>
  <c r="H1006" i="2"/>
  <c r="M1006" i="2" s="1"/>
  <c r="H1038" i="2"/>
  <c r="M1038" i="2" s="1"/>
  <c r="H1070" i="2"/>
  <c r="M1070" i="2" s="1"/>
  <c r="H1102" i="2"/>
  <c r="M1102" i="2" s="1"/>
  <c r="H1134" i="2"/>
  <c r="M1134" i="2" s="1"/>
  <c r="H1166" i="2"/>
  <c r="M1166" i="2" s="1"/>
  <c r="H1198" i="2"/>
  <c r="M1198" i="2" s="1"/>
  <c r="H1230" i="2"/>
  <c r="M1230" i="2" s="1"/>
  <c r="H1262" i="2"/>
  <c r="M1262" i="2" s="1"/>
  <c r="H1294" i="2"/>
  <c r="M1294" i="2" s="1"/>
  <c r="H1326" i="2"/>
  <c r="M1326" i="2" s="1"/>
  <c r="H1358" i="2"/>
  <c r="M1358" i="2" s="1"/>
  <c r="H1390" i="2"/>
  <c r="M1390" i="2" s="1"/>
  <c r="H1422" i="2"/>
  <c r="M1422" i="2" s="1"/>
  <c r="H1454" i="2"/>
  <c r="M1454" i="2" s="1"/>
  <c r="H1486" i="2"/>
  <c r="M1486" i="2" s="1"/>
  <c r="H1518" i="2"/>
  <c r="M1518" i="2" s="1"/>
  <c r="H1550" i="2"/>
  <c r="M1550" i="2" s="1"/>
  <c r="H1582" i="2"/>
  <c r="M1582" i="2" s="1"/>
  <c r="H1614" i="2"/>
  <c r="M1614" i="2" s="1"/>
  <c r="H1646" i="2"/>
  <c r="M1646" i="2" s="1"/>
  <c r="H1678" i="2"/>
  <c r="M1678" i="2" s="1"/>
  <c r="H1710" i="2"/>
  <c r="M1710" i="2" s="1"/>
  <c r="H1742" i="2"/>
  <c r="M1742" i="2" s="1"/>
  <c r="H1774" i="2"/>
  <c r="M1774" i="2" s="1"/>
  <c r="G34" i="2"/>
  <c r="G66" i="2"/>
  <c r="G95" i="2"/>
  <c r="J95" i="2" s="1"/>
  <c r="G114" i="2"/>
  <c r="G132" i="2"/>
  <c r="G151" i="2"/>
  <c r="J151" i="2" s="1"/>
  <c r="G169" i="2"/>
  <c r="G187" i="2"/>
  <c r="G206" i="2"/>
  <c r="J206" i="2" s="1"/>
  <c r="G224" i="2"/>
  <c r="G242" i="2"/>
  <c r="G260" i="2"/>
  <c r="G279" i="2"/>
  <c r="J279" i="2" s="1"/>
  <c r="G297" i="2"/>
  <c r="G315" i="2"/>
  <c r="G352" i="2"/>
  <c r="G370" i="2"/>
  <c r="J370" i="2" s="1"/>
  <c r="G388" i="2"/>
  <c r="G407" i="2"/>
  <c r="J407" i="2" s="1"/>
  <c r="G425" i="2"/>
  <c r="G443" i="2"/>
  <c r="G462" i="2"/>
  <c r="J462" i="2" s="1"/>
  <c r="G480" i="2"/>
  <c r="G498" i="2"/>
  <c r="G516" i="2"/>
  <c r="G535" i="2"/>
  <c r="G553" i="2"/>
  <c r="G571" i="2"/>
  <c r="G590" i="2"/>
  <c r="G608" i="2"/>
  <c r="J608" i="2" s="1"/>
  <c r="G626" i="2"/>
  <c r="G644" i="2"/>
  <c r="G663" i="2"/>
  <c r="J663" i="2" s="1"/>
  <c r="G681" i="2"/>
  <c r="G699" i="2"/>
  <c r="J699" i="2" s="1"/>
  <c r="G718" i="2"/>
  <c r="G736" i="2"/>
  <c r="J736" i="2" s="1"/>
  <c r="G753" i="2"/>
  <c r="G769" i="2"/>
  <c r="G785" i="2"/>
  <c r="G801" i="2"/>
  <c r="G817" i="2"/>
  <c r="G833" i="2"/>
  <c r="G849" i="2"/>
  <c r="G865" i="2"/>
  <c r="G881" i="2"/>
  <c r="G897" i="2"/>
  <c r="G929" i="2"/>
  <c r="G945" i="2"/>
  <c r="G961" i="2"/>
  <c r="G977" i="2"/>
  <c r="G993" i="2"/>
  <c r="G1009" i="2"/>
  <c r="G1025" i="2"/>
  <c r="G1057" i="2"/>
  <c r="G1073" i="2"/>
  <c r="G1089" i="2"/>
  <c r="G1105" i="2"/>
  <c r="G1121" i="2"/>
  <c r="G1137" i="2"/>
  <c r="G1185" i="2"/>
  <c r="G1201" i="2"/>
  <c r="G1217" i="2"/>
  <c r="G1233" i="2"/>
  <c r="G1249" i="2"/>
  <c r="J1249" i="2" s="1"/>
  <c r="G1264" i="2"/>
  <c r="G1275" i="2"/>
  <c r="G1289" i="2"/>
  <c r="G1301" i="2"/>
  <c r="G1314" i="2"/>
  <c r="G1328" i="2"/>
  <c r="G1339" i="2"/>
  <c r="G1351" i="2"/>
  <c r="G1371" i="2"/>
  <c r="G1383" i="2"/>
  <c r="J1383" i="2" s="1"/>
  <c r="G1393" i="2"/>
  <c r="G1403" i="2"/>
  <c r="G1415" i="2"/>
  <c r="G1425" i="2"/>
  <c r="J1425" i="2" s="1"/>
  <c r="G1435" i="2"/>
  <c r="G1447" i="2"/>
  <c r="J1447" i="2" s="1"/>
  <c r="G1457" i="2"/>
  <c r="G1467" i="2"/>
  <c r="G1479" i="2"/>
  <c r="G1489" i="2"/>
  <c r="G1499" i="2"/>
  <c r="G1511" i="2"/>
  <c r="J1511" i="2" s="1"/>
  <c r="G1521" i="2"/>
  <c r="G1531" i="2"/>
  <c r="G1543" i="2"/>
  <c r="G1563" i="2"/>
  <c r="G1575" i="2"/>
  <c r="J1575" i="2" s="1"/>
  <c r="G1585" i="2"/>
  <c r="G1595" i="2"/>
  <c r="G1627" i="2"/>
  <c r="G1639" i="2"/>
  <c r="J1639" i="2" s="1"/>
  <c r="G1649" i="2"/>
  <c r="G1659" i="2"/>
  <c r="G1681" i="2"/>
  <c r="G1691" i="2"/>
  <c r="G1713" i="2"/>
  <c r="G1723" i="2"/>
  <c r="G1735" i="2"/>
  <c r="J1735" i="2" s="1"/>
  <c r="G1745" i="2"/>
  <c r="G1767" i="2"/>
  <c r="J1767" i="2" s="1"/>
  <c r="G1777" i="2"/>
  <c r="G1787" i="2"/>
  <c r="G1799" i="2"/>
  <c r="H557" i="2"/>
  <c r="M557" i="2" s="1"/>
  <c r="H786" i="2"/>
  <c r="M786" i="2" s="1"/>
  <c r="H882" i="2"/>
  <c r="M882" i="2" s="1"/>
  <c r="H978" i="2"/>
  <c r="M978" i="2" s="1"/>
  <c r="H1074" i="2"/>
  <c r="M1074" i="2" s="1"/>
  <c r="H1170" i="2"/>
  <c r="M1170" i="2" s="1"/>
  <c r="H1266" i="2"/>
  <c r="M1266" i="2" s="1"/>
  <c r="H1362" i="2"/>
  <c r="M1362" i="2" s="1"/>
  <c r="H1458" i="2"/>
  <c r="M1458" i="2" s="1"/>
  <c r="H1554" i="2"/>
  <c r="M1554" i="2" s="1"/>
  <c r="H1650" i="2"/>
  <c r="M1650" i="2" s="1"/>
  <c r="H1778" i="2"/>
  <c r="M1778" i="2" s="1"/>
  <c r="G36" i="2"/>
  <c r="J36" i="2" s="1"/>
  <c r="G115" i="2"/>
  <c r="G170" i="2"/>
  <c r="G225" i="2"/>
  <c r="G280" i="2"/>
  <c r="G335" i="2"/>
  <c r="J335" i="2" s="1"/>
  <c r="G390" i="2"/>
  <c r="J390" i="2" s="1"/>
  <c r="G444" i="2"/>
  <c r="G499" i="2"/>
  <c r="G554" i="2"/>
  <c r="G609" i="2"/>
  <c r="G664" i="2"/>
  <c r="G719" i="2"/>
  <c r="G770" i="2"/>
  <c r="G818" i="2"/>
  <c r="G866" i="2"/>
  <c r="G914" i="2"/>
  <c r="G962" i="2"/>
  <c r="G1010" i="2"/>
  <c r="G1074" i="2"/>
  <c r="G1122" i="2"/>
  <c r="G1170" i="2"/>
  <c r="G1218" i="2"/>
  <c r="G1265" i="2"/>
  <c r="G1315" i="2"/>
  <c r="J1315" i="2" s="1"/>
  <c r="G1352" i="2"/>
  <c r="G1384" i="2"/>
  <c r="G1426" i="2"/>
  <c r="G1448" i="2"/>
  <c r="G1480" i="2"/>
  <c r="J1480" i="2" s="1"/>
  <c r="G1522" i="2"/>
  <c r="G1554" i="2"/>
  <c r="G1576" i="2"/>
  <c r="J1576" i="2" s="1"/>
  <c r="G1640" i="2"/>
  <c r="G1672" i="2"/>
  <c r="G1704" i="2"/>
  <c r="G1736" i="2"/>
  <c r="G1768" i="2"/>
  <c r="H1075" i="2"/>
  <c r="M1075" i="2" s="1"/>
  <c r="H1619" i="2"/>
  <c r="M1619" i="2" s="1"/>
  <c r="H1779" i="2"/>
  <c r="M1779" i="2" s="1"/>
  <c r="G153" i="2"/>
  <c r="G299" i="2"/>
  <c r="G8" i="2"/>
  <c r="G135" i="2"/>
  <c r="G171" i="2"/>
  <c r="J171" i="2" s="1"/>
  <c r="G208" i="2"/>
  <c r="J208" i="2" s="1"/>
  <c r="H562" i="2"/>
  <c r="M562" i="2" s="1"/>
  <c r="H595" i="2"/>
  <c r="M595" i="2" s="1"/>
  <c r="H627" i="2"/>
  <c r="M627" i="2" s="1"/>
  <c r="H659" i="2"/>
  <c r="M659" i="2" s="1"/>
  <c r="H691" i="2"/>
  <c r="M691" i="2" s="1"/>
  <c r="H723" i="2"/>
  <c r="M723" i="2" s="1"/>
  <c r="H755" i="2"/>
  <c r="M755" i="2" s="1"/>
  <c r="H787" i="2"/>
  <c r="M787" i="2" s="1"/>
  <c r="H819" i="2"/>
  <c r="M819" i="2" s="1"/>
  <c r="H851" i="2"/>
  <c r="M851" i="2" s="1"/>
  <c r="H883" i="2"/>
  <c r="M883" i="2" s="1"/>
  <c r="H915" i="2"/>
  <c r="M915" i="2" s="1"/>
  <c r="H947" i="2"/>
  <c r="M947" i="2" s="1"/>
  <c r="H979" i="2"/>
  <c r="M979" i="2" s="1"/>
  <c r="H1011" i="2"/>
  <c r="M1011" i="2" s="1"/>
  <c r="H1171" i="2"/>
  <c r="M1171" i="2" s="1"/>
  <c r="H1203" i="2"/>
  <c r="M1203" i="2" s="1"/>
  <c r="H1235" i="2"/>
  <c r="M1235" i="2" s="1"/>
  <c r="H1267" i="2"/>
  <c r="M1267" i="2" s="1"/>
  <c r="H1299" i="2"/>
  <c r="M1299" i="2" s="1"/>
  <c r="H1331" i="2"/>
  <c r="M1331" i="2" s="1"/>
  <c r="H1363" i="2"/>
  <c r="M1363" i="2" s="1"/>
  <c r="H1395" i="2"/>
  <c r="M1395" i="2" s="1"/>
  <c r="H1427" i="2"/>
  <c r="M1427" i="2" s="1"/>
  <c r="H1459" i="2"/>
  <c r="M1459" i="2" s="1"/>
  <c r="H1491" i="2"/>
  <c r="M1491" i="2" s="1"/>
  <c r="H1523" i="2"/>
  <c r="M1523" i="2" s="1"/>
  <c r="H1587" i="2"/>
  <c r="M1587" i="2" s="1"/>
  <c r="G40" i="2"/>
  <c r="G190" i="2"/>
  <c r="J190" i="2" s="1"/>
  <c r="G281" i="2"/>
  <c r="H563" i="2"/>
  <c r="M563" i="2" s="1"/>
  <c r="H598" i="2"/>
  <c r="M598" i="2" s="1"/>
  <c r="H630" i="2"/>
  <c r="M630" i="2" s="1"/>
  <c r="H662" i="2"/>
  <c r="M662" i="2" s="1"/>
  <c r="H694" i="2"/>
  <c r="M694" i="2" s="1"/>
  <c r="H726" i="2"/>
  <c r="M726" i="2" s="1"/>
  <c r="H758" i="2"/>
  <c r="M758" i="2" s="1"/>
  <c r="H790" i="2"/>
  <c r="M790" i="2" s="1"/>
  <c r="H822" i="2"/>
  <c r="M822" i="2" s="1"/>
  <c r="H854" i="2"/>
  <c r="M854" i="2" s="1"/>
  <c r="H886" i="2"/>
  <c r="M886" i="2" s="1"/>
  <c r="H918" i="2"/>
  <c r="M918" i="2" s="1"/>
  <c r="H950" i="2"/>
  <c r="M950" i="2" s="1"/>
  <c r="H982" i="2"/>
  <c r="M982" i="2" s="1"/>
  <c r="H1014" i="2"/>
  <c r="M1014" i="2" s="1"/>
  <c r="H1046" i="2"/>
  <c r="M1046" i="2" s="1"/>
  <c r="H1078" i="2"/>
  <c r="M1078" i="2" s="1"/>
  <c r="H1110" i="2"/>
  <c r="M1110" i="2" s="1"/>
  <c r="H1142" i="2"/>
  <c r="M1142" i="2" s="1"/>
  <c r="H1174" i="2"/>
  <c r="M1174" i="2" s="1"/>
  <c r="H1206" i="2"/>
  <c r="M1206" i="2" s="1"/>
  <c r="H1238" i="2"/>
  <c r="M1238" i="2" s="1"/>
  <c r="H1270" i="2"/>
  <c r="M1270" i="2" s="1"/>
  <c r="H1302" i="2"/>
  <c r="M1302" i="2" s="1"/>
  <c r="H1334" i="2"/>
  <c r="M1334" i="2" s="1"/>
  <c r="H1366" i="2"/>
  <c r="M1366" i="2" s="1"/>
  <c r="H1398" i="2"/>
  <c r="M1398" i="2" s="1"/>
  <c r="H1430" i="2"/>
  <c r="M1430" i="2" s="1"/>
  <c r="H1462" i="2"/>
  <c r="M1462" i="2" s="1"/>
  <c r="H1494" i="2"/>
  <c r="M1494" i="2" s="1"/>
  <c r="H1526" i="2"/>
  <c r="M1526" i="2" s="1"/>
  <c r="H1558" i="2"/>
  <c r="M1558" i="2" s="1"/>
  <c r="H1590" i="2"/>
  <c r="M1590" i="2" s="1"/>
  <c r="H1622" i="2"/>
  <c r="M1622" i="2" s="1"/>
  <c r="H1654" i="2"/>
  <c r="M1654" i="2" s="1"/>
  <c r="H1686" i="2"/>
  <c r="M1686" i="2" s="1"/>
  <c r="H1718" i="2"/>
  <c r="M1718" i="2" s="1"/>
  <c r="H1750" i="2"/>
  <c r="M1750" i="2" s="1"/>
  <c r="H1782" i="2"/>
  <c r="M1782" i="2" s="1"/>
  <c r="G10" i="2"/>
  <c r="J10" i="2" s="1"/>
  <c r="G42" i="2"/>
  <c r="J42" i="2" s="1"/>
  <c r="G74" i="2"/>
  <c r="G100" i="2"/>
  <c r="J100" i="2" s="1"/>
  <c r="G119" i="2"/>
  <c r="G137" i="2"/>
  <c r="G155" i="2"/>
  <c r="G174" i="2"/>
  <c r="G192" i="2"/>
  <c r="J192" i="2" s="1"/>
  <c r="G210" i="2"/>
  <c r="G228" i="2"/>
  <c r="J228" i="2" s="1"/>
  <c r="G247" i="2"/>
  <c r="G265" i="2"/>
  <c r="G283" i="2"/>
  <c r="G302" i="2"/>
  <c r="G320" i="2"/>
  <c r="J320" i="2" s="1"/>
  <c r="G338" i="2"/>
  <c r="G356" i="2"/>
  <c r="J356" i="2" s="1"/>
  <c r="G375" i="2"/>
  <c r="J375" i="2" s="1"/>
  <c r="G393" i="2"/>
  <c r="G411" i="2"/>
  <c r="G430" i="2"/>
  <c r="G448" i="2"/>
  <c r="G466" i="2"/>
  <c r="G484" i="2"/>
  <c r="G503" i="2"/>
  <c r="G521" i="2"/>
  <c r="G539" i="2"/>
  <c r="G558" i="2"/>
  <c r="G576" i="2"/>
  <c r="G594" i="2"/>
  <c r="G612" i="2"/>
  <c r="G631" i="2"/>
  <c r="J631" i="2" s="1"/>
  <c r="G649" i="2"/>
  <c r="G667" i="2"/>
  <c r="G686" i="2"/>
  <c r="G704" i="2"/>
  <c r="G722" i="2"/>
  <c r="G740" i="2"/>
  <c r="G757" i="2"/>
  <c r="G773" i="2"/>
  <c r="G789" i="2"/>
  <c r="G805" i="2"/>
  <c r="G821" i="2"/>
  <c r="G837" i="2"/>
  <c r="G853" i="2"/>
  <c r="H574" i="2"/>
  <c r="M574" i="2" s="1"/>
  <c r="H606" i="2"/>
  <c r="M606" i="2" s="1"/>
  <c r="H638" i="2"/>
  <c r="M638" i="2" s="1"/>
  <c r="H670" i="2"/>
  <c r="M670" i="2" s="1"/>
  <c r="H702" i="2"/>
  <c r="M702" i="2" s="1"/>
  <c r="H734" i="2"/>
  <c r="M734" i="2" s="1"/>
  <c r="H766" i="2"/>
  <c r="M766" i="2" s="1"/>
  <c r="H798" i="2"/>
  <c r="M798" i="2" s="1"/>
  <c r="H830" i="2"/>
  <c r="M830" i="2" s="1"/>
  <c r="H862" i="2"/>
  <c r="M862" i="2" s="1"/>
  <c r="H894" i="2"/>
  <c r="M894" i="2" s="1"/>
  <c r="H926" i="2"/>
  <c r="M926" i="2" s="1"/>
  <c r="H958" i="2"/>
  <c r="M958" i="2" s="1"/>
  <c r="H990" i="2"/>
  <c r="M990" i="2" s="1"/>
  <c r="H1022" i="2"/>
  <c r="M1022" i="2" s="1"/>
  <c r="H1054" i="2"/>
  <c r="M1054" i="2" s="1"/>
  <c r="H1086" i="2"/>
  <c r="M1086" i="2" s="1"/>
  <c r="H1118" i="2"/>
  <c r="M1118" i="2" s="1"/>
  <c r="H1150" i="2"/>
  <c r="M1150" i="2" s="1"/>
  <c r="H1182" i="2"/>
  <c r="M1182" i="2" s="1"/>
  <c r="H1214" i="2"/>
  <c r="M1214" i="2" s="1"/>
  <c r="H1246" i="2"/>
  <c r="M1246" i="2" s="1"/>
  <c r="H1278" i="2"/>
  <c r="M1278" i="2" s="1"/>
  <c r="H1310" i="2"/>
  <c r="M1310" i="2" s="1"/>
  <c r="H1342" i="2"/>
  <c r="M1342" i="2" s="1"/>
  <c r="H1374" i="2"/>
  <c r="M1374" i="2" s="1"/>
  <c r="H1406" i="2"/>
  <c r="M1406" i="2" s="1"/>
  <c r="H1438" i="2"/>
  <c r="M1438" i="2" s="1"/>
  <c r="H1470" i="2"/>
  <c r="M1470" i="2" s="1"/>
  <c r="H1502" i="2"/>
  <c r="M1502" i="2" s="1"/>
  <c r="H1534" i="2"/>
  <c r="M1534" i="2" s="1"/>
  <c r="H1566" i="2"/>
  <c r="M1566" i="2" s="1"/>
  <c r="H1598" i="2"/>
  <c r="M1598" i="2" s="1"/>
  <c r="H1630" i="2"/>
  <c r="M1630" i="2" s="1"/>
  <c r="H1662" i="2"/>
  <c r="M1662" i="2" s="1"/>
  <c r="H1694" i="2"/>
  <c r="M1694" i="2" s="1"/>
  <c r="H1726" i="2"/>
  <c r="M1726" i="2" s="1"/>
  <c r="H1758" i="2"/>
  <c r="M1758" i="2" s="1"/>
  <c r="H1790" i="2"/>
  <c r="M1790" i="2" s="1"/>
  <c r="G18" i="2"/>
  <c r="G50" i="2"/>
  <c r="G82" i="2"/>
  <c r="G105" i="2"/>
  <c r="G123" i="2"/>
  <c r="J123" i="2" s="1"/>
  <c r="G142" i="2"/>
  <c r="J142" i="2" s="1"/>
  <c r="G160" i="2"/>
  <c r="G178" i="2"/>
  <c r="J178" i="2" s="1"/>
  <c r="G196" i="2"/>
  <c r="G215" i="2"/>
  <c r="J215" i="2" s="1"/>
  <c r="G233" i="2"/>
  <c r="G251" i="2"/>
  <c r="J251" i="2" s="1"/>
  <c r="G270" i="2"/>
  <c r="J270" i="2" s="1"/>
  <c r="G288" i="2"/>
  <c r="G306" i="2"/>
  <c r="G324" i="2"/>
  <c r="G343" i="2"/>
  <c r="J343" i="2" s="1"/>
  <c r="G361" i="2"/>
  <c r="G379" i="2"/>
  <c r="J379" i="2" s="1"/>
  <c r="G398" i="2"/>
  <c r="J398" i="2" s="1"/>
  <c r="G416" i="2"/>
  <c r="G434" i="2"/>
  <c r="J434" i="2" s="1"/>
  <c r="G452" i="2"/>
  <c r="G471" i="2"/>
  <c r="G489" i="2"/>
  <c r="G507" i="2"/>
  <c r="G526" i="2"/>
  <c r="J526" i="2" s="1"/>
  <c r="G544" i="2"/>
  <c r="G562" i="2"/>
  <c r="G580" i="2"/>
  <c r="G599" i="2"/>
  <c r="J599" i="2" s="1"/>
  <c r="G617" i="2"/>
  <c r="G635" i="2"/>
  <c r="G654" i="2"/>
  <c r="G672" i="2"/>
  <c r="J672" i="2" s="1"/>
  <c r="G690" i="2"/>
  <c r="G708" i="2"/>
  <c r="G745" i="2"/>
  <c r="G761" i="2"/>
  <c r="G777" i="2"/>
  <c r="G793" i="2"/>
  <c r="G809" i="2"/>
  <c r="J809" i="2" s="1"/>
  <c r="G825" i="2"/>
  <c r="J825" i="2" s="1"/>
  <c r="G841" i="2"/>
  <c r="G873" i="2"/>
  <c r="G889" i="2"/>
  <c r="G905" i="2"/>
  <c r="G921" i="2"/>
  <c r="G937" i="2"/>
  <c r="J937" i="2" s="1"/>
  <c r="G953" i="2"/>
  <c r="J953" i="2" s="1"/>
  <c r="G969" i="2"/>
  <c r="G1001" i="2"/>
  <c r="G1017" i="2"/>
  <c r="G1033" i="2"/>
  <c r="G1049" i="2"/>
  <c r="J1049" i="2" s="1"/>
  <c r="G1065" i="2"/>
  <c r="J1065" i="2" s="1"/>
  <c r="G1081" i="2"/>
  <c r="J1081" i="2" s="1"/>
  <c r="G1097" i="2"/>
  <c r="G1113" i="2"/>
  <c r="G1129" i="2"/>
  <c r="G1145" i="2"/>
  <c r="G1161" i="2"/>
  <c r="G1177" i="2"/>
  <c r="J1177" i="2" s="1"/>
  <c r="G1193" i="2"/>
  <c r="J1193" i="2" s="1"/>
  <c r="G1209" i="2"/>
  <c r="J1209" i="2" s="1"/>
  <c r="G1257" i="2"/>
  <c r="G1269" i="2"/>
  <c r="G1282" i="2"/>
  <c r="G1296" i="2"/>
  <c r="J1296" i="2" s="1"/>
  <c r="G1321" i="2"/>
  <c r="J1321" i="2" s="1"/>
  <c r="G1333" i="2"/>
  <c r="G1355" i="2"/>
  <c r="G1367" i="2"/>
  <c r="G1377" i="2"/>
  <c r="G1387" i="2"/>
  <c r="G1399" i="2"/>
  <c r="J1399" i="2" s="1"/>
  <c r="G1409" i="2"/>
  <c r="G1419" i="2"/>
  <c r="G1431" i="2"/>
  <c r="J1431" i="2" s="1"/>
  <c r="G1441" i="2"/>
  <c r="G1451" i="2"/>
  <c r="G1463" i="2"/>
  <c r="G1473" i="2"/>
  <c r="G1495" i="2"/>
  <c r="J1495" i="2" s="1"/>
  <c r="G1505" i="2"/>
  <c r="G1515" i="2"/>
  <c r="G1527" i="2"/>
  <c r="G1537" i="2"/>
  <c r="G1547" i="2"/>
  <c r="G1559" i="2"/>
  <c r="G1569" i="2"/>
  <c r="G1591" i="2"/>
  <c r="J1591" i="2" s="1"/>
  <c r="G1601" i="2"/>
  <c r="G1611" i="2"/>
  <c r="G1623" i="2"/>
  <c r="J1623" i="2" s="1"/>
  <c r="G1633" i="2"/>
  <c r="G1643" i="2"/>
  <c r="G1655" i="2"/>
  <c r="J1655" i="2" s="1"/>
  <c r="G1675" i="2"/>
  <c r="G1687" i="2"/>
  <c r="J1687" i="2" s="1"/>
  <c r="G1697" i="2"/>
  <c r="G1707" i="2"/>
  <c r="G1719" i="2"/>
  <c r="G1729" i="2"/>
  <c r="G1739" i="2"/>
  <c r="J1739" i="2" s="1"/>
  <c r="G1751" i="2"/>
  <c r="G1761" i="2"/>
  <c r="G1771" i="2"/>
  <c r="G1783" i="2"/>
  <c r="G1793" i="2"/>
  <c r="G1803" i="2"/>
  <c r="H578" i="2"/>
  <c r="M578" i="2" s="1"/>
  <c r="H610" i="2"/>
  <c r="M610" i="2" s="1"/>
  <c r="H642" i="2"/>
  <c r="M642" i="2" s="1"/>
  <c r="H674" i="2"/>
  <c r="M674" i="2" s="1"/>
  <c r="H706" i="2"/>
  <c r="M706" i="2" s="1"/>
  <c r="H738" i="2"/>
  <c r="M738" i="2" s="1"/>
  <c r="H770" i="2"/>
  <c r="M770" i="2" s="1"/>
  <c r="H802" i="2"/>
  <c r="M802" i="2" s="1"/>
  <c r="H834" i="2"/>
  <c r="M834" i="2" s="1"/>
  <c r="H866" i="2"/>
  <c r="M866" i="2" s="1"/>
  <c r="H898" i="2"/>
  <c r="M898" i="2" s="1"/>
  <c r="H930" i="2"/>
  <c r="M930" i="2" s="1"/>
  <c r="H962" i="2"/>
  <c r="M962" i="2" s="1"/>
  <c r="H994" i="2"/>
  <c r="M994" i="2" s="1"/>
  <c r="H1026" i="2"/>
  <c r="M1026" i="2" s="1"/>
  <c r="H1058" i="2"/>
  <c r="M1058" i="2" s="1"/>
  <c r="H1090" i="2"/>
  <c r="M1090" i="2" s="1"/>
  <c r="H1122" i="2"/>
  <c r="M1122" i="2" s="1"/>
  <c r="H1154" i="2"/>
  <c r="M1154" i="2" s="1"/>
  <c r="H1186" i="2"/>
  <c r="M1186" i="2" s="1"/>
  <c r="H1218" i="2"/>
  <c r="M1218" i="2" s="1"/>
  <c r="H1250" i="2"/>
  <c r="M1250" i="2" s="1"/>
  <c r="H1282" i="2"/>
  <c r="M1282" i="2" s="1"/>
  <c r="H1314" i="2"/>
  <c r="M1314" i="2" s="1"/>
  <c r="H1346" i="2"/>
  <c r="M1346" i="2" s="1"/>
  <c r="H1378" i="2"/>
  <c r="M1378" i="2" s="1"/>
  <c r="H1410" i="2"/>
  <c r="M1410" i="2" s="1"/>
  <c r="H1442" i="2"/>
  <c r="M1442" i="2" s="1"/>
  <c r="H1474" i="2"/>
  <c r="M1474" i="2" s="1"/>
  <c r="H1506" i="2"/>
  <c r="M1506" i="2" s="1"/>
  <c r="H1538" i="2"/>
  <c r="M1538" i="2" s="1"/>
  <c r="H1570" i="2"/>
  <c r="M1570" i="2" s="1"/>
  <c r="H1602" i="2"/>
  <c r="M1602" i="2" s="1"/>
  <c r="H1634" i="2"/>
  <c r="M1634" i="2" s="1"/>
  <c r="H1666" i="2"/>
  <c r="M1666" i="2" s="1"/>
  <c r="H1698" i="2"/>
  <c r="M1698" i="2" s="1"/>
  <c r="H1730" i="2"/>
  <c r="M1730" i="2" s="1"/>
  <c r="H1762" i="2"/>
  <c r="M1762" i="2" s="1"/>
  <c r="H1794" i="2"/>
  <c r="M1794" i="2" s="1"/>
  <c r="G20" i="2"/>
  <c r="J20" i="2" s="1"/>
  <c r="G52" i="2"/>
  <c r="G84" i="2"/>
  <c r="G106" i="2"/>
  <c r="J106" i="2" s="1"/>
  <c r="G124" i="2"/>
  <c r="J124" i="2" s="1"/>
  <c r="G143" i="2"/>
  <c r="J143" i="2" s="1"/>
  <c r="G161" i="2"/>
  <c r="J161" i="2" s="1"/>
  <c r="G179" i="2"/>
  <c r="G198" i="2"/>
  <c r="J198" i="2" s="1"/>
  <c r="G216" i="2"/>
  <c r="G234" i="2"/>
  <c r="G252" i="2"/>
  <c r="J252" i="2" s="1"/>
  <c r="G271" i="2"/>
  <c r="J271" i="2" s="1"/>
  <c r="G289" i="2"/>
  <c r="G307" i="2"/>
  <c r="G326" i="2"/>
  <c r="J326" i="2" s="1"/>
  <c r="G344" i="2"/>
  <c r="G362" i="2"/>
  <c r="J362" i="2" s="1"/>
  <c r="G380" i="2"/>
  <c r="J380" i="2" s="1"/>
  <c r="G399" i="2"/>
  <c r="J399" i="2" s="1"/>
  <c r="G417" i="2"/>
  <c r="G435" i="2"/>
  <c r="G454" i="2"/>
  <c r="J454" i="2" s="1"/>
  <c r="G472" i="2"/>
  <c r="G490" i="2"/>
  <c r="G508" i="2"/>
  <c r="G527" i="2"/>
  <c r="G545" i="2"/>
  <c r="G563" i="2"/>
  <c r="G582" i="2"/>
  <c r="G600" i="2"/>
  <c r="J600" i="2" s="1"/>
  <c r="G618" i="2"/>
  <c r="G636" i="2"/>
  <c r="G655" i="2"/>
  <c r="G673" i="2"/>
  <c r="G691" i="2"/>
  <c r="G710" i="2"/>
  <c r="G728" i="2"/>
  <c r="J728" i="2" s="1"/>
  <c r="G746" i="2"/>
  <c r="G762" i="2"/>
  <c r="G778" i="2"/>
  <c r="G794" i="2"/>
  <c r="G810" i="2"/>
  <c r="G826" i="2"/>
  <c r="G842" i="2"/>
  <c r="G858" i="2"/>
  <c r="G874" i="2"/>
  <c r="G890" i="2"/>
  <c r="G906" i="2"/>
  <c r="G922" i="2"/>
  <c r="G938" i="2"/>
  <c r="G954" i="2"/>
  <c r="G970" i="2"/>
  <c r="G986" i="2"/>
  <c r="G1002" i="2"/>
  <c r="G1018" i="2"/>
  <c r="G1034" i="2"/>
  <c r="G1050" i="2"/>
  <c r="G1066" i="2"/>
  <c r="G1082" i="2"/>
  <c r="G1098" i="2"/>
  <c r="G1114" i="2"/>
  <c r="G1130" i="2"/>
  <c r="G1146" i="2"/>
  <c r="G1162" i="2"/>
  <c r="G1178" i="2"/>
  <c r="G1194" i="2"/>
  <c r="G1210" i="2"/>
  <c r="G1226" i="2"/>
  <c r="G1242" i="2"/>
  <c r="G1258" i="2"/>
  <c r="G1272" i="2"/>
  <c r="G1283" i="2"/>
  <c r="G1297" i="2"/>
  <c r="G1309" i="2"/>
  <c r="J1309" i="2" s="1"/>
  <c r="G1322" i="2"/>
  <c r="G1336" i="2"/>
  <c r="J1336" i="2" s="1"/>
  <c r="G1346" i="2"/>
  <c r="G1357" i="2"/>
  <c r="G1368" i="2"/>
  <c r="J1368" i="2" s="1"/>
  <c r="G1378" i="2"/>
  <c r="G1389" i="2"/>
  <c r="G1400" i="2"/>
  <c r="J1400" i="2" s="1"/>
  <c r="G1410" i="2"/>
  <c r="G1421" i="2"/>
  <c r="G1442" i="2"/>
  <c r="G1453" i="2"/>
  <c r="G1464" i="2"/>
  <c r="G1474" i="2"/>
  <c r="G1485" i="2"/>
  <c r="G1496" i="2"/>
  <c r="G1506" i="2"/>
  <c r="G1517" i="2"/>
  <c r="G1528" i="2"/>
  <c r="G1538" i="2"/>
  <c r="G1549" i="2"/>
  <c r="G1560" i="2"/>
  <c r="J1560" i="2" s="1"/>
  <c r="G1570" i="2"/>
  <c r="G1581" i="2"/>
  <c r="G1592" i="2"/>
  <c r="J1592" i="2" s="1"/>
  <c r="G1602" i="2"/>
  <c r="G1613" i="2"/>
  <c r="G1624" i="2"/>
  <c r="J1624" i="2" s="1"/>
  <c r="G1634" i="2"/>
  <c r="G1645" i="2"/>
  <c r="G1656" i="2"/>
  <c r="J1656" i="2" s="1"/>
  <c r="G1666" i="2"/>
  <c r="G1677" i="2"/>
  <c r="G1688" i="2"/>
  <c r="G1698" i="2"/>
  <c r="G1709" i="2"/>
  <c r="G1720" i="2"/>
  <c r="G1730" i="2"/>
  <c r="G1741" i="2"/>
  <c r="G1752" i="2"/>
  <c r="G1762" i="2"/>
  <c r="G1773" i="2"/>
  <c r="G1784" i="2"/>
  <c r="G1794" i="2"/>
  <c r="H1139" i="2"/>
  <c r="M1139" i="2" s="1"/>
  <c r="H1555" i="2"/>
  <c r="M1555" i="2" s="1"/>
  <c r="H1683" i="2"/>
  <c r="M1683" i="2" s="1"/>
  <c r="H1747" i="2"/>
  <c r="M1747" i="2" s="1"/>
  <c r="G116" i="2"/>
  <c r="J116" i="2" s="1"/>
  <c r="G263" i="2"/>
  <c r="G482" i="2"/>
  <c r="G628" i="2"/>
  <c r="G771" i="2"/>
  <c r="G883" i="2"/>
  <c r="G947" i="2"/>
  <c r="G1011" i="2"/>
  <c r="G1075" i="2"/>
  <c r="G1139" i="2"/>
  <c r="G1203" i="2"/>
  <c r="G1266" i="2"/>
  <c r="G1317" i="2"/>
  <c r="G1363" i="2"/>
  <c r="G1407" i="2"/>
  <c r="J1407" i="2" s="1"/>
  <c r="G1449" i="2"/>
  <c r="J1449" i="2" s="1"/>
  <c r="G1491" i="2"/>
  <c r="G1535" i="2"/>
  <c r="J1535" i="2" s="1"/>
  <c r="G1577" i="2"/>
  <c r="G1619" i="2"/>
  <c r="G1663" i="2"/>
  <c r="G1705" i="2"/>
  <c r="G1747" i="2"/>
  <c r="G1791" i="2"/>
  <c r="J1791" i="2" s="1"/>
  <c r="G1673" i="2"/>
  <c r="G683" i="2"/>
  <c r="G965" i="2"/>
  <c r="G1157" i="2"/>
  <c r="J1157" i="2" s="1"/>
  <c r="G1331" i="2"/>
  <c r="G1461" i="2"/>
  <c r="G1589" i="2"/>
  <c r="G1717" i="2"/>
  <c r="G835" i="2"/>
  <c r="G1043" i="2"/>
  <c r="J1043" i="2" s="1"/>
  <c r="G1235" i="2"/>
  <c r="G1385" i="2"/>
  <c r="G1555" i="2"/>
  <c r="G1769" i="2"/>
  <c r="J1769" i="2" s="1"/>
  <c r="G574" i="2"/>
  <c r="G981" i="2"/>
  <c r="J981" i="2" s="1"/>
  <c r="G1293" i="2"/>
  <c r="G1514" i="2"/>
  <c r="G1770" i="2"/>
  <c r="G318" i="2"/>
  <c r="J318" i="2" s="1"/>
  <c r="G500" i="2"/>
  <c r="G647" i="2"/>
  <c r="G787" i="2"/>
  <c r="G885" i="2"/>
  <c r="G949" i="2"/>
  <c r="G1013" i="2"/>
  <c r="G1077" i="2"/>
  <c r="J1077" i="2" s="1"/>
  <c r="G1141" i="2"/>
  <c r="G1205" i="2"/>
  <c r="G1267" i="2"/>
  <c r="G1320" i="2"/>
  <c r="J1320" i="2" s="1"/>
  <c r="G1365" i="2"/>
  <c r="J1365" i="2" s="1"/>
  <c r="G1408" i="2"/>
  <c r="G1450" i="2"/>
  <c r="G1493" i="2"/>
  <c r="G1536" i="2"/>
  <c r="G1578" i="2"/>
  <c r="G1621" i="2"/>
  <c r="G1664" i="2"/>
  <c r="G1706" i="2"/>
  <c r="G1749" i="2"/>
  <c r="G1792" i="2"/>
  <c r="J1792" i="2" s="1"/>
  <c r="G1715" i="2"/>
  <c r="G537" i="2"/>
  <c r="G901" i="2"/>
  <c r="J901" i="2" s="1"/>
  <c r="G1093" i="2"/>
  <c r="J1093" i="2" s="1"/>
  <c r="G1281" i="2"/>
  <c r="G1546" i="2"/>
  <c r="G1632" i="2"/>
  <c r="G1760" i="2"/>
  <c r="G409" i="2"/>
  <c r="G979" i="2"/>
  <c r="G1291" i="2"/>
  <c r="G1513" i="2"/>
  <c r="J1513" i="2" s="1"/>
  <c r="G1727" i="2"/>
  <c r="J1727" i="2" s="1"/>
  <c r="G720" i="2"/>
  <c r="G1045" i="2"/>
  <c r="G1237" i="2"/>
  <c r="G1344" i="2"/>
  <c r="G1472" i="2"/>
  <c r="G1557" i="2"/>
  <c r="G1642" i="2"/>
  <c r="G372" i="2"/>
  <c r="J372" i="2" s="1"/>
  <c r="G519" i="2"/>
  <c r="G665" i="2"/>
  <c r="G803" i="2"/>
  <c r="G899" i="2"/>
  <c r="G1027" i="2"/>
  <c r="G1091" i="2"/>
  <c r="G1155" i="2"/>
  <c r="G1219" i="2"/>
  <c r="G1280" i="2"/>
  <c r="G1330" i="2"/>
  <c r="G1375" i="2"/>
  <c r="J1375" i="2" s="1"/>
  <c r="G1459" i="2"/>
  <c r="G1503" i="2"/>
  <c r="J1503" i="2" s="1"/>
  <c r="G1545" i="2"/>
  <c r="G1587" i="2"/>
  <c r="G1631" i="2"/>
  <c r="J1631" i="2" s="1"/>
  <c r="G1759" i="2"/>
  <c r="J1759" i="2" s="1"/>
  <c r="G391" i="2"/>
  <c r="G819" i="2"/>
  <c r="G1029" i="2"/>
  <c r="G1221" i="2"/>
  <c r="J1221" i="2" s="1"/>
  <c r="G1376" i="2"/>
  <c r="J1376" i="2" s="1"/>
  <c r="G1504" i="2"/>
  <c r="G1674" i="2"/>
  <c r="G1802" i="2"/>
  <c r="G555" i="2"/>
  <c r="G915" i="2"/>
  <c r="G1107" i="2"/>
  <c r="G1343" i="2"/>
  <c r="G1471" i="2"/>
  <c r="G1599" i="2"/>
  <c r="G1683" i="2"/>
  <c r="G427" i="2"/>
  <c r="J427" i="2" s="1"/>
  <c r="G917" i="2"/>
  <c r="G1173" i="2"/>
  <c r="G1429" i="2"/>
  <c r="G1685" i="2"/>
  <c r="G446" i="2"/>
  <c r="J446" i="2" s="1"/>
  <c r="G592" i="2"/>
  <c r="G738" i="2"/>
  <c r="G867" i="2"/>
  <c r="G931" i="2"/>
  <c r="G995" i="2"/>
  <c r="G1059" i="2"/>
  <c r="G1123" i="2"/>
  <c r="G1187" i="2"/>
  <c r="G1251" i="2"/>
  <c r="G1305" i="2"/>
  <c r="G1353" i="2"/>
  <c r="G1395" i="2"/>
  <c r="G1439" i="2"/>
  <c r="J1439" i="2" s="1"/>
  <c r="G1523" i="2"/>
  <c r="G1567" i="2"/>
  <c r="J1567" i="2" s="1"/>
  <c r="G1609" i="2"/>
  <c r="G1651" i="2"/>
  <c r="G1695" i="2"/>
  <c r="J1695" i="2" s="1"/>
  <c r="G1737" i="2"/>
  <c r="G1779" i="2"/>
  <c r="G464" i="2"/>
  <c r="J464" i="2" s="1"/>
  <c r="G610" i="2"/>
  <c r="G755" i="2"/>
  <c r="G869" i="2"/>
  <c r="G933" i="2"/>
  <c r="G997" i="2"/>
  <c r="G1061" i="2"/>
  <c r="G1125" i="2"/>
  <c r="G1189" i="2"/>
  <c r="G1253" i="2"/>
  <c r="G1306" i="2"/>
  <c r="G1354" i="2"/>
  <c r="G1397" i="2"/>
  <c r="G1440" i="2"/>
  <c r="G1482" i="2"/>
  <c r="G1525" i="2"/>
  <c r="G1568" i="2"/>
  <c r="J1568" i="2" s="1"/>
  <c r="G1610" i="2"/>
  <c r="G1653" i="2"/>
  <c r="G1696" i="2"/>
  <c r="G1738" i="2"/>
  <c r="G1781" i="2"/>
  <c r="G702" i="2"/>
  <c r="G1171" i="2"/>
  <c r="G1427" i="2"/>
  <c r="G1641" i="2"/>
  <c r="G851" i="2"/>
  <c r="G1109" i="2"/>
  <c r="G1386" i="2"/>
  <c r="G1600" i="2"/>
  <c r="J1137" i="2" l="1"/>
  <c r="J110" i="2"/>
  <c r="J1647" i="2"/>
  <c r="J1711" i="2"/>
  <c r="J647" i="2"/>
  <c r="J1351" i="2"/>
  <c r="J319" i="2"/>
  <c r="J751" i="2"/>
  <c r="J86" i="2"/>
  <c r="J22" i="2"/>
  <c r="J174" i="2"/>
  <c r="J288" i="2"/>
  <c r="J74" i="2"/>
  <c r="J352" i="2"/>
  <c r="J943" i="2"/>
  <c r="L943" i="2" s="1"/>
  <c r="J879" i="2"/>
  <c r="J815" i="2"/>
  <c r="J44" i="2"/>
  <c r="O706" i="2"/>
  <c r="X706" i="2" s="1"/>
  <c r="N706" i="2"/>
  <c r="O1662" i="2"/>
  <c r="X1662" i="2" s="1"/>
  <c r="N1662" i="2"/>
  <c r="O1558" i="2"/>
  <c r="X1558" i="2" s="1"/>
  <c r="N1558" i="2"/>
  <c r="O1395" i="2"/>
  <c r="X1395" i="2" s="1"/>
  <c r="N1395" i="2"/>
  <c r="O1198" i="2"/>
  <c r="X1198" i="2" s="1"/>
  <c r="N1198" i="2"/>
  <c r="O1234" i="2"/>
  <c r="X1234" i="2" s="1"/>
  <c r="N1234" i="2"/>
  <c r="O1222" i="2"/>
  <c r="X1222" i="2" s="1"/>
  <c r="N1222" i="2"/>
  <c r="O930" i="2"/>
  <c r="X930" i="2" s="1"/>
  <c r="N930" i="2"/>
  <c r="O1118" i="2"/>
  <c r="X1118" i="2" s="1"/>
  <c r="N1118" i="2"/>
  <c r="O1782" i="2"/>
  <c r="X1782" i="2" s="1"/>
  <c r="N1782" i="2"/>
  <c r="O1166" i="2"/>
  <c r="X1166" i="2" s="1"/>
  <c r="N1166" i="2"/>
  <c r="O1138" i="2"/>
  <c r="X1138" i="2" s="1"/>
  <c r="N1138" i="2"/>
  <c r="O1702" i="2"/>
  <c r="X1702" i="2" s="1"/>
  <c r="N1702" i="2"/>
  <c r="O1651" i="2"/>
  <c r="X1651" i="2" s="1"/>
  <c r="N1651" i="2"/>
  <c r="O1714" i="2"/>
  <c r="X1714" i="2" s="1"/>
  <c r="N1714" i="2"/>
  <c r="O1699" i="2"/>
  <c r="X1699" i="2" s="1"/>
  <c r="N1699" i="2"/>
  <c r="O898" i="2"/>
  <c r="X898" i="2" s="1"/>
  <c r="N898" i="2"/>
  <c r="O830" i="2"/>
  <c r="X830" i="2" s="1"/>
  <c r="N830" i="2"/>
  <c r="O1494" i="2"/>
  <c r="X1494" i="2" s="1"/>
  <c r="N1494" i="2"/>
  <c r="O1331" i="2"/>
  <c r="X1331" i="2" s="1"/>
  <c r="N1331" i="2"/>
  <c r="O1362" i="2"/>
  <c r="X1362" i="2" s="1"/>
  <c r="N1362" i="2"/>
  <c r="O622" i="2"/>
  <c r="X622" i="2" s="1"/>
  <c r="N622" i="2"/>
  <c r="O646" i="2"/>
  <c r="X646" i="2" s="1"/>
  <c r="N646" i="2"/>
  <c r="O850" i="2"/>
  <c r="X850" i="2" s="1"/>
  <c r="N850" i="2"/>
  <c r="O899" i="2"/>
  <c r="X899" i="2" s="1"/>
  <c r="N899" i="2"/>
  <c r="O1188" i="2"/>
  <c r="X1188" i="2" s="1"/>
  <c r="N1188" i="2"/>
  <c r="O676" i="2"/>
  <c r="X676" i="2" s="1"/>
  <c r="N676" i="2"/>
  <c r="O65" i="2"/>
  <c r="X65" i="2" s="1"/>
  <c r="N65" i="2"/>
  <c r="O866" i="2"/>
  <c r="X866" i="2" s="1"/>
  <c r="N866" i="2"/>
  <c r="O1310" i="2"/>
  <c r="X1310" i="2" s="1"/>
  <c r="N1310" i="2"/>
  <c r="O1462" i="2"/>
  <c r="X1462" i="2" s="1"/>
  <c r="N1462" i="2"/>
  <c r="O1299" i="2"/>
  <c r="X1299" i="2" s="1"/>
  <c r="N1299" i="2"/>
  <c r="O1358" i="2"/>
  <c r="X1358" i="2" s="1"/>
  <c r="N1358" i="2"/>
  <c r="O1682" i="2"/>
  <c r="X1682" i="2" s="1"/>
  <c r="N1682" i="2"/>
  <c r="O614" i="2"/>
  <c r="X614" i="2" s="1"/>
  <c r="N614" i="2"/>
  <c r="N1635" i="2"/>
  <c r="O1635" i="2"/>
  <c r="X1635" i="2" s="1"/>
  <c r="O611" i="2"/>
  <c r="X611" i="2" s="1"/>
  <c r="N611" i="2"/>
  <c r="O1684" i="2"/>
  <c r="X1684" i="2" s="1"/>
  <c r="N1684" i="2"/>
  <c r="O1172" i="2"/>
  <c r="X1172" i="2" s="1"/>
  <c r="N1172" i="2"/>
  <c r="O528" i="2"/>
  <c r="X528" i="2" s="1"/>
  <c r="N528" i="2"/>
  <c r="O489" i="2"/>
  <c r="X489" i="2" s="1"/>
  <c r="N489" i="2"/>
  <c r="O377" i="2"/>
  <c r="X377" i="2" s="1"/>
  <c r="N377" i="2"/>
  <c r="O1340" i="2"/>
  <c r="X1340" i="2" s="1"/>
  <c r="N1340" i="2"/>
  <c r="O828" i="2"/>
  <c r="X828" i="2" s="1"/>
  <c r="N828" i="2"/>
  <c r="O572" i="2"/>
  <c r="X572" i="2" s="1"/>
  <c r="N572" i="2"/>
  <c r="O1739" i="2"/>
  <c r="X1739" i="2" s="1"/>
  <c r="N1739" i="2"/>
  <c r="O1611" i="2"/>
  <c r="X1611" i="2" s="1"/>
  <c r="N1611" i="2"/>
  <c r="O1483" i="2"/>
  <c r="X1483" i="2" s="1"/>
  <c r="N1483" i="2"/>
  <c r="O1355" i="2"/>
  <c r="X1355" i="2" s="1"/>
  <c r="N1355" i="2"/>
  <c r="O1227" i="2"/>
  <c r="X1227" i="2" s="1"/>
  <c r="N1227" i="2"/>
  <c r="O1099" i="2"/>
  <c r="X1099" i="2" s="1"/>
  <c r="N1099" i="2"/>
  <c r="O971" i="2"/>
  <c r="X971" i="2" s="1"/>
  <c r="N971" i="2"/>
  <c r="O843" i="2"/>
  <c r="X843" i="2" s="1"/>
  <c r="N843" i="2"/>
  <c r="O715" i="2"/>
  <c r="X715" i="2" s="1"/>
  <c r="N715" i="2"/>
  <c r="O587" i="2"/>
  <c r="X587" i="2" s="1"/>
  <c r="N587" i="2"/>
  <c r="O444" i="2"/>
  <c r="X444" i="2" s="1"/>
  <c r="N444" i="2"/>
  <c r="O1130" i="2"/>
  <c r="X1130" i="2" s="1"/>
  <c r="N1130" i="2"/>
  <c r="O1762" i="2"/>
  <c r="X1762" i="2" s="1"/>
  <c r="N1762" i="2"/>
  <c r="O1506" i="2"/>
  <c r="X1506" i="2" s="1"/>
  <c r="N1506" i="2"/>
  <c r="O1250" i="2"/>
  <c r="X1250" i="2" s="1"/>
  <c r="N1250" i="2"/>
  <c r="O994" i="2"/>
  <c r="X994" i="2" s="1"/>
  <c r="N994" i="2"/>
  <c r="O738" i="2"/>
  <c r="X738" i="2" s="1"/>
  <c r="N738" i="2"/>
  <c r="O1694" i="2"/>
  <c r="X1694" i="2" s="1"/>
  <c r="N1694" i="2"/>
  <c r="O1438" i="2"/>
  <c r="X1438" i="2" s="1"/>
  <c r="N1438" i="2"/>
  <c r="O1182" i="2"/>
  <c r="X1182" i="2" s="1"/>
  <c r="N1182" i="2"/>
  <c r="O926" i="2"/>
  <c r="X926" i="2" s="1"/>
  <c r="N926" i="2"/>
  <c r="O670" i="2"/>
  <c r="X670" i="2" s="1"/>
  <c r="N670" i="2"/>
  <c r="O1590" i="2"/>
  <c r="X1590" i="2" s="1"/>
  <c r="N1590" i="2"/>
  <c r="N1334" i="2"/>
  <c r="O1334" i="2"/>
  <c r="X1334" i="2" s="1"/>
  <c r="O1078" i="2"/>
  <c r="X1078" i="2" s="1"/>
  <c r="N1078" i="2"/>
  <c r="O822" i="2"/>
  <c r="X822" i="2" s="1"/>
  <c r="N822" i="2"/>
  <c r="O563" i="2"/>
  <c r="X563" i="2" s="1"/>
  <c r="N563" i="2"/>
  <c r="O1427" i="2"/>
  <c r="X1427" i="2" s="1"/>
  <c r="N1427" i="2"/>
  <c r="O1171" i="2"/>
  <c r="X1171" i="2" s="1"/>
  <c r="N1171" i="2"/>
  <c r="O787" i="2"/>
  <c r="X787" i="2" s="1"/>
  <c r="N787" i="2"/>
  <c r="O1075" i="2"/>
  <c r="X1075" i="2" s="1"/>
  <c r="N1075" i="2"/>
  <c r="O1650" i="2"/>
  <c r="X1650" i="2" s="1"/>
  <c r="N1650" i="2"/>
  <c r="O882" i="2"/>
  <c r="X882" i="2" s="1"/>
  <c r="N882" i="2"/>
  <c r="O1742" i="2"/>
  <c r="X1742" i="2" s="1"/>
  <c r="N1742" i="2"/>
  <c r="O1486" i="2"/>
  <c r="X1486" i="2" s="1"/>
  <c r="N1486" i="2"/>
  <c r="O1230" i="2"/>
  <c r="X1230" i="2" s="1"/>
  <c r="N1230" i="2"/>
  <c r="O974" i="2"/>
  <c r="X974" i="2" s="1"/>
  <c r="N974" i="2"/>
  <c r="O718" i="2"/>
  <c r="X718" i="2" s="1"/>
  <c r="N718" i="2"/>
  <c r="O1330" i="2"/>
  <c r="X1330" i="2" s="1"/>
  <c r="N1330" i="2"/>
  <c r="O594" i="2"/>
  <c r="X594" i="2" s="1"/>
  <c r="N594" i="2"/>
  <c r="O1766" i="2"/>
  <c r="X1766" i="2" s="1"/>
  <c r="N1766" i="2"/>
  <c r="O1510" i="2"/>
  <c r="X1510" i="2" s="1"/>
  <c r="N1510" i="2"/>
  <c r="O1254" i="2"/>
  <c r="X1254" i="2" s="1"/>
  <c r="N1254" i="2"/>
  <c r="O998" i="2"/>
  <c r="X998" i="2" s="1"/>
  <c r="N998" i="2"/>
  <c r="O742" i="2"/>
  <c r="X742" i="2" s="1"/>
  <c r="N742" i="2"/>
  <c r="O1106" i="2"/>
  <c r="X1106" i="2" s="1"/>
  <c r="N1106" i="2"/>
  <c r="O1763" i="2"/>
  <c r="X1763" i="2" s="1"/>
  <c r="N1763" i="2"/>
  <c r="O1507" i="2"/>
  <c r="X1507" i="2" s="1"/>
  <c r="N1507" i="2"/>
  <c r="O1251" i="2"/>
  <c r="X1251" i="2" s="1"/>
  <c r="N1251" i="2"/>
  <c r="O995" i="2"/>
  <c r="X995" i="2" s="1"/>
  <c r="N995" i="2"/>
  <c r="O739" i="2"/>
  <c r="X739" i="2" s="1"/>
  <c r="N739" i="2"/>
  <c r="O548" i="2"/>
  <c r="X548" i="2" s="1"/>
  <c r="N548" i="2"/>
  <c r="O393" i="2"/>
  <c r="X393" i="2" s="1"/>
  <c r="N393" i="2"/>
  <c r="O137" i="2"/>
  <c r="X137" i="2" s="1"/>
  <c r="N137" i="2"/>
  <c r="O1748" i="2"/>
  <c r="X1748" i="2" s="1"/>
  <c r="N1748" i="2"/>
  <c r="O1620" i="2"/>
  <c r="X1620" i="2" s="1"/>
  <c r="N1620" i="2"/>
  <c r="O1492" i="2"/>
  <c r="X1492" i="2" s="1"/>
  <c r="N1492" i="2"/>
  <c r="O1364" i="2"/>
  <c r="X1364" i="2" s="1"/>
  <c r="N1364" i="2"/>
  <c r="O1236" i="2"/>
  <c r="X1236" i="2" s="1"/>
  <c r="N1236" i="2"/>
  <c r="O1108" i="2"/>
  <c r="X1108" i="2" s="1"/>
  <c r="N1108" i="2"/>
  <c r="O980" i="2"/>
  <c r="X980" i="2" s="1"/>
  <c r="N980" i="2"/>
  <c r="O852" i="2"/>
  <c r="X852" i="2" s="1"/>
  <c r="N852" i="2"/>
  <c r="O724" i="2"/>
  <c r="X724" i="2" s="1"/>
  <c r="N724" i="2"/>
  <c r="O596" i="2"/>
  <c r="X596" i="2" s="1"/>
  <c r="N596" i="2"/>
  <c r="O455" i="2"/>
  <c r="X455" i="2" s="1"/>
  <c r="N455" i="2"/>
  <c r="O227" i="2"/>
  <c r="X227" i="2" s="1"/>
  <c r="N227" i="2"/>
  <c r="O508" i="2"/>
  <c r="X508" i="2" s="1"/>
  <c r="N508" i="2"/>
  <c r="O322" i="2"/>
  <c r="X322" i="2" s="1"/>
  <c r="N322" i="2"/>
  <c r="O66" i="2"/>
  <c r="X66" i="2" s="1"/>
  <c r="N66" i="2"/>
  <c r="O416" i="2"/>
  <c r="X416" i="2" s="1"/>
  <c r="N416" i="2"/>
  <c r="O161" i="2"/>
  <c r="X161" i="2" s="1"/>
  <c r="N161" i="2"/>
  <c r="O466" i="2"/>
  <c r="X466" i="2" s="1"/>
  <c r="N466" i="2"/>
  <c r="O249" i="2"/>
  <c r="X249" i="2" s="1"/>
  <c r="N249" i="2"/>
  <c r="O1788" i="2"/>
  <c r="X1788" i="2" s="1"/>
  <c r="N1788" i="2"/>
  <c r="O1660" i="2"/>
  <c r="X1660" i="2" s="1"/>
  <c r="N1660" i="2"/>
  <c r="O1532" i="2"/>
  <c r="X1532" i="2" s="1"/>
  <c r="N1532" i="2"/>
  <c r="O1404" i="2"/>
  <c r="X1404" i="2" s="1"/>
  <c r="N1404" i="2"/>
  <c r="O1276" i="2"/>
  <c r="X1276" i="2" s="1"/>
  <c r="N1276" i="2"/>
  <c r="O1148" i="2"/>
  <c r="X1148" i="2" s="1"/>
  <c r="N1148" i="2"/>
  <c r="O1020" i="2"/>
  <c r="X1020" i="2" s="1"/>
  <c r="N1020" i="2"/>
  <c r="O892" i="2"/>
  <c r="X892" i="2" s="1"/>
  <c r="N892" i="2"/>
  <c r="O764" i="2"/>
  <c r="X764" i="2" s="1"/>
  <c r="N764" i="2"/>
  <c r="O636" i="2"/>
  <c r="X636" i="2" s="1"/>
  <c r="N636" i="2"/>
  <c r="O500" i="2"/>
  <c r="X500" i="2" s="1"/>
  <c r="N500" i="2"/>
  <c r="O307" i="2"/>
  <c r="X307" i="2" s="1"/>
  <c r="N307" i="2"/>
  <c r="O51" i="2"/>
  <c r="X51" i="2" s="1"/>
  <c r="N51" i="2"/>
  <c r="O1803" i="2"/>
  <c r="X1803" i="2" s="1"/>
  <c r="N1803" i="2"/>
  <c r="O1675" i="2"/>
  <c r="X1675" i="2" s="1"/>
  <c r="N1675" i="2"/>
  <c r="O1547" i="2"/>
  <c r="X1547" i="2" s="1"/>
  <c r="N1547" i="2"/>
  <c r="O1419" i="2"/>
  <c r="X1419" i="2" s="1"/>
  <c r="N1419" i="2"/>
  <c r="O1291" i="2"/>
  <c r="X1291" i="2" s="1"/>
  <c r="N1291" i="2"/>
  <c r="O1163" i="2"/>
  <c r="X1163" i="2" s="1"/>
  <c r="N1163" i="2"/>
  <c r="O1035" i="2"/>
  <c r="X1035" i="2" s="1"/>
  <c r="N1035" i="2"/>
  <c r="O907" i="2"/>
  <c r="X907" i="2" s="1"/>
  <c r="N907" i="2"/>
  <c r="O779" i="2"/>
  <c r="X779" i="2" s="1"/>
  <c r="N779" i="2"/>
  <c r="O651" i="2"/>
  <c r="X651" i="2" s="1"/>
  <c r="N651" i="2"/>
  <c r="N517" i="2"/>
  <c r="O517" i="2"/>
  <c r="X517" i="2" s="1"/>
  <c r="O338" i="2"/>
  <c r="X338" i="2" s="1"/>
  <c r="N338" i="2"/>
  <c r="O82" i="2"/>
  <c r="X82" i="2" s="1"/>
  <c r="N82" i="2"/>
  <c r="O1706" i="2"/>
  <c r="X1706" i="2" s="1"/>
  <c r="N1706" i="2"/>
  <c r="O1578" i="2"/>
  <c r="X1578" i="2" s="1"/>
  <c r="N1578" i="2"/>
  <c r="O1450" i="2"/>
  <c r="X1450" i="2" s="1"/>
  <c r="N1450" i="2"/>
  <c r="O1322" i="2"/>
  <c r="X1322" i="2" s="1"/>
  <c r="N1322" i="2"/>
  <c r="O1194" i="2"/>
  <c r="X1194" i="2" s="1"/>
  <c r="N1194" i="2"/>
  <c r="O1066" i="2"/>
  <c r="X1066" i="2" s="1"/>
  <c r="N1066" i="2"/>
  <c r="O938" i="2"/>
  <c r="X938" i="2" s="1"/>
  <c r="N938" i="2"/>
  <c r="O810" i="2"/>
  <c r="X810" i="2" s="1"/>
  <c r="N810" i="2"/>
  <c r="O682" i="2"/>
  <c r="X682" i="2" s="1"/>
  <c r="N682" i="2"/>
  <c r="O553" i="2"/>
  <c r="X553" i="2" s="1"/>
  <c r="N553" i="2"/>
  <c r="O401" i="2"/>
  <c r="X401" i="2" s="1"/>
  <c r="N401" i="2"/>
  <c r="O145" i="2"/>
  <c r="X145" i="2" s="1"/>
  <c r="N145" i="2"/>
  <c r="O1789" i="2"/>
  <c r="X1789" i="2" s="1"/>
  <c r="N1789" i="2"/>
  <c r="O1725" i="2"/>
  <c r="X1725" i="2" s="1"/>
  <c r="N1725" i="2"/>
  <c r="O1661" i="2"/>
  <c r="X1661" i="2" s="1"/>
  <c r="N1661" i="2"/>
  <c r="N1597" i="2"/>
  <c r="O1597" i="2"/>
  <c r="X1597" i="2" s="1"/>
  <c r="O1533" i="2"/>
  <c r="X1533" i="2" s="1"/>
  <c r="N1533" i="2"/>
  <c r="O1469" i="2"/>
  <c r="X1469" i="2" s="1"/>
  <c r="N1469" i="2"/>
  <c r="O1405" i="2"/>
  <c r="X1405" i="2" s="1"/>
  <c r="N1405" i="2"/>
  <c r="O1341" i="2"/>
  <c r="X1341" i="2" s="1"/>
  <c r="N1341" i="2"/>
  <c r="O1277" i="2"/>
  <c r="X1277" i="2" s="1"/>
  <c r="N1277" i="2"/>
  <c r="O1213" i="2"/>
  <c r="X1213" i="2" s="1"/>
  <c r="N1213" i="2"/>
  <c r="O1149" i="2"/>
  <c r="X1149" i="2" s="1"/>
  <c r="N1149" i="2"/>
  <c r="O1085" i="2"/>
  <c r="X1085" i="2" s="1"/>
  <c r="N1085" i="2"/>
  <c r="O1021" i="2"/>
  <c r="X1021" i="2" s="1"/>
  <c r="N1021" i="2"/>
  <c r="O957" i="2"/>
  <c r="X957" i="2" s="1"/>
  <c r="N957" i="2"/>
  <c r="O893" i="2"/>
  <c r="X893" i="2" s="1"/>
  <c r="N893" i="2"/>
  <c r="O829" i="2"/>
  <c r="X829" i="2" s="1"/>
  <c r="N829" i="2"/>
  <c r="O765" i="2"/>
  <c r="X765" i="2" s="1"/>
  <c r="N765" i="2"/>
  <c r="O701" i="2"/>
  <c r="X701" i="2" s="1"/>
  <c r="N701" i="2"/>
  <c r="O637" i="2"/>
  <c r="X637" i="2" s="1"/>
  <c r="N637" i="2"/>
  <c r="O573" i="2"/>
  <c r="X573" i="2" s="1"/>
  <c r="N573" i="2"/>
  <c r="O501" i="2"/>
  <c r="X501" i="2" s="1"/>
  <c r="N501" i="2"/>
  <c r="O428" i="2"/>
  <c r="X428" i="2" s="1"/>
  <c r="N428" i="2"/>
  <c r="O309" i="2"/>
  <c r="X309" i="2" s="1"/>
  <c r="N309" i="2"/>
  <c r="O181" i="2"/>
  <c r="X181" i="2" s="1"/>
  <c r="N181" i="2"/>
  <c r="O53" i="2"/>
  <c r="X53" i="2" s="1"/>
  <c r="N53" i="2"/>
  <c r="O1745" i="2"/>
  <c r="X1745" i="2" s="1"/>
  <c r="N1745" i="2"/>
  <c r="N1681" i="2"/>
  <c r="O1681" i="2"/>
  <c r="X1681" i="2" s="1"/>
  <c r="O1617" i="2"/>
  <c r="X1617" i="2" s="1"/>
  <c r="N1617" i="2"/>
  <c r="O1553" i="2"/>
  <c r="X1553" i="2" s="1"/>
  <c r="N1553" i="2"/>
  <c r="O1489" i="2"/>
  <c r="X1489" i="2" s="1"/>
  <c r="N1489" i="2"/>
  <c r="O1425" i="2"/>
  <c r="X1425" i="2" s="1"/>
  <c r="N1425" i="2"/>
  <c r="O1361" i="2"/>
  <c r="X1361" i="2" s="1"/>
  <c r="N1361" i="2"/>
  <c r="O1297" i="2"/>
  <c r="X1297" i="2" s="1"/>
  <c r="N1297" i="2"/>
  <c r="O1233" i="2"/>
  <c r="X1233" i="2" s="1"/>
  <c r="N1233" i="2"/>
  <c r="O1169" i="2"/>
  <c r="X1169" i="2" s="1"/>
  <c r="N1169" i="2"/>
  <c r="O1105" i="2"/>
  <c r="X1105" i="2" s="1"/>
  <c r="N1105" i="2"/>
  <c r="O1041" i="2"/>
  <c r="X1041" i="2" s="1"/>
  <c r="N1041" i="2"/>
  <c r="O977" i="2"/>
  <c r="X977" i="2" s="1"/>
  <c r="N977" i="2"/>
  <c r="O913" i="2"/>
  <c r="X913" i="2" s="1"/>
  <c r="N913" i="2"/>
  <c r="O849" i="2"/>
  <c r="X849" i="2" s="1"/>
  <c r="N849" i="2"/>
  <c r="O785" i="2"/>
  <c r="X785" i="2" s="1"/>
  <c r="N785" i="2"/>
  <c r="O721" i="2"/>
  <c r="X721" i="2" s="1"/>
  <c r="N721" i="2"/>
  <c r="O657" i="2"/>
  <c r="X657" i="2" s="1"/>
  <c r="N657" i="2"/>
  <c r="O593" i="2"/>
  <c r="X593" i="2" s="1"/>
  <c r="N593" i="2"/>
  <c r="O524" i="2"/>
  <c r="X524" i="2" s="1"/>
  <c r="N524" i="2"/>
  <c r="O451" i="2"/>
  <c r="X451" i="2" s="1"/>
  <c r="N451" i="2"/>
  <c r="O349" i="2"/>
  <c r="X349" i="2" s="1"/>
  <c r="N349" i="2"/>
  <c r="O221" i="2"/>
  <c r="X221" i="2" s="1"/>
  <c r="N221" i="2"/>
  <c r="O93" i="2"/>
  <c r="X93" i="2" s="1"/>
  <c r="N93" i="2"/>
  <c r="N1744" i="2"/>
  <c r="O1744" i="2"/>
  <c r="X1744" i="2" s="1"/>
  <c r="O1680" i="2"/>
  <c r="X1680" i="2" s="1"/>
  <c r="N1680" i="2"/>
  <c r="O1616" i="2"/>
  <c r="X1616" i="2" s="1"/>
  <c r="N1616" i="2"/>
  <c r="O1552" i="2"/>
  <c r="X1552" i="2" s="1"/>
  <c r="N1552" i="2"/>
  <c r="O1488" i="2"/>
  <c r="X1488" i="2" s="1"/>
  <c r="N1488" i="2"/>
  <c r="O1424" i="2"/>
  <c r="X1424" i="2" s="1"/>
  <c r="N1424" i="2"/>
  <c r="O1360" i="2"/>
  <c r="X1360" i="2" s="1"/>
  <c r="N1360" i="2"/>
  <c r="O1296" i="2"/>
  <c r="X1296" i="2" s="1"/>
  <c r="N1296" i="2"/>
  <c r="O1232" i="2"/>
  <c r="X1232" i="2" s="1"/>
  <c r="N1232" i="2"/>
  <c r="O1168" i="2"/>
  <c r="X1168" i="2" s="1"/>
  <c r="N1168" i="2"/>
  <c r="O1104" i="2"/>
  <c r="X1104" i="2" s="1"/>
  <c r="N1104" i="2"/>
  <c r="O1040" i="2"/>
  <c r="X1040" i="2" s="1"/>
  <c r="N1040" i="2"/>
  <c r="O976" i="2"/>
  <c r="X976" i="2" s="1"/>
  <c r="N976" i="2"/>
  <c r="O912" i="2"/>
  <c r="X912" i="2" s="1"/>
  <c r="N912" i="2"/>
  <c r="O848" i="2"/>
  <c r="X848" i="2" s="1"/>
  <c r="N848" i="2"/>
  <c r="O784" i="2"/>
  <c r="X784" i="2" s="1"/>
  <c r="N784" i="2"/>
  <c r="O720" i="2"/>
  <c r="X720" i="2" s="1"/>
  <c r="N720" i="2"/>
  <c r="O656" i="2"/>
  <c r="X656" i="2" s="1"/>
  <c r="N656" i="2"/>
  <c r="O592" i="2"/>
  <c r="X592" i="2" s="1"/>
  <c r="N592" i="2"/>
  <c r="O523" i="2"/>
  <c r="X523" i="2" s="1"/>
  <c r="N523" i="2"/>
  <c r="O450" i="2"/>
  <c r="X450" i="2" s="1"/>
  <c r="N450" i="2"/>
  <c r="O347" i="2"/>
  <c r="X347" i="2" s="1"/>
  <c r="N347" i="2"/>
  <c r="O219" i="2"/>
  <c r="X219" i="2" s="1"/>
  <c r="N219" i="2"/>
  <c r="O91" i="2"/>
  <c r="X91" i="2" s="1"/>
  <c r="N91" i="2"/>
  <c r="O1743" i="2"/>
  <c r="X1743" i="2" s="1"/>
  <c r="N1743" i="2"/>
  <c r="O1679" i="2"/>
  <c r="X1679" i="2" s="1"/>
  <c r="N1679" i="2"/>
  <c r="O1615" i="2"/>
  <c r="X1615" i="2" s="1"/>
  <c r="N1615" i="2"/>
  <c r="O1551" i="2"/>
  <c r="X1551" i="2" s="1"/>
  <c r="N1551" i="2"/>
  <c r="O1487" i="2"/>
  <c r="X1487" i="2" s="1"/>
  <c r="N1487" i="2"/>
  <c r="O1423" i="2"/>
  <c r="X1423" i="2" s="1"/>
  <c r="N1423" i="2"/>
  <c r="O1359" i="2"/>
  <c r="X1359" i="2" s="1"/>
  <c r="N1359" i="2"/>
  <c r="O1295" i="2"/>
  <c r="X1295" i="2" s="1"/>
  <c r="N1295" i="2"/>
  <c r="O1231" i="2"/>
  <c r="X1231" i="2" s="1"/>
  <c r="N1231" i="2"/>
  <c r="O1167" i="2"/>
  <c r="X1167" i="2" s="1"/>
  <c r="N1167" i="2"/>
  <c r="O1103" i="2"/>
  <c r="X1103" i="2" s="1"/>
  <c r="N1103" i="2"/>
  <c r="O1039" i="2"/>
  <c r="X1039" i="2" s="1"/>
  <c r="N1039" i="2"/>
  <c r="O975" i="2"/>
  <c r="X975" i="2" s="1"/>
  <c r="N975" i="2"/>
  <c r="N911" i="2"/>
  <c r="O911" i="2"/>
  <c r="X911" i="2" s="1"/>
  <c r="O847" i="2"/>
  <c r="X847" i="2" s="1"/>
  <c r="N847" i="2"/>
  <c r="N783" i="2"/>
  <c r="O783" i="2"/>
  <c r="X783" i="2" s="1"/>
  <c r="N719" i="2"/>
  <c r="O719" i="2"/>
  <c r="X719" i="2" s="1"/>
  <c r="N655" i="2"/>
  <c r="O655" i="2"/>
  <c r="X655" i="2" s="1"/>
  <c r="O591" i="2"/>
  <c r="X591" i="2" s="1"/>
  <c r="N591" i="2"/>
  <c r="O522" i="2"/>
  <c r="X522" i="2" s="1"/>
  <c r="N522" i="2"/>
  <c r="O449" i="2"/>
  <c r="X449" i="2" s="1"/>
  <c r="N449" i="2"/>
  <c r="O346" i="2"/>
  <c r="X346" i="2" s="1"/>
  <c r="N346" i="2"/>
  <c r="O218" i="2"/>
  <c r="X218" i="2" s="1"/>
  <c r="N218" i="2"/>
  <c r="O90" i="2"/>
  <c r="X90" i="2" s="1"/>
  <c r="N90" i="2"/>
  <c r="O396" i="2"/>
  <c r="X396" i="2" s="1"/>
  <c r="N396" i="2"/>
  <c r="O332" i="2"/>
  <c r="X332" i="2" s="1"/>
  <c r="N332" i="2"/>
  <c r="O268" i="2"/>
  <c r="X268" i="2" s="1"/>
  <c r="N268" i="2"/>
  <c r="O204" i="2"/>
  <c r="X204" i="2" s="1"/>
  <c r="N204" i="2"/>
  <c r="O140" i="2"/>
  <c r="X140" i="2" s="1"/>
  <c r="N140" i="2"/>
  <c r="O76" i="2"/>
  <c r="X76" i="2" s="1"/>
  <c r="N76" i="2"/>
  <c r="O12" i="2"/>
  <c r="X12" i="2" s="1"/>
  <c r="N12" i="2"/>
  <c r="O360" i="2"/>
  <c r="X360" i="2" s="1"/>
  <c r="N360" i="2"/>
  <c r="N296" i="2"/>
  <c r="O296" i="2"/>
  <c r="X296" i="2" s="1"/>
  <c r="O232" i="2"/>
  <c r="X232" i="2" s="1"/>
  <c r="N232" i="2"/>
  <c r="O168" i="2"/>
  <c r="X168" i="2" s="1"/>
  <c r="N168" i="2"/>
  <c r="O104" i="2"/>
  <c r="X104" i="2" s="1"/>
  <c r="N104" i="2"/>
  <c r="O40" i="2"/>
  <c r="X40" i="2" s="1"/>
  <c r="N40" i="2"/>
  <c r="O391" i="2"/>
  <c r="X391" i="2" s="1"/>
  <c r="N391" i="2"/>
  <c r="O327" i="2"/>
  <c r="X327" i="2" s="1"/>
  <c r="N327" i="2"/>
  <c r="O263" i="2"/>
  <c r="X263" i="2" s="1"/>
  <c r="N263" i="2"/>
  <c r="O199" i="2"/>
  <c r="X199" i="2" s="1"/>
  <c r="N199" i="2"/>
  <c r="O135" i="2"/>
  <c r="X135" i="2" s="1"/>
  <c r="N135" i="2"/>
  <c r="O71" i="2"/>
  <c r="X71" i="2" s="1"/>
  <c r="N71" i="2"/>
  <c r="O7" i="2"/>
  <c r="X7" i="2" s="1"/>
  <c r="N7" i="2"/>
  <c r="O502" i="2"/>
  <c r="X502" i="2" s="1"/>
  <c r="N502" i="2"/>
  <c r="O438" i="2"/>
  <c r="X438" i="2" s="1"/>
  <c r="N438" i="2"/>
  <c r="O374" i="2"/>
  <c r="X374" i="2" s="1"/>
  <c r="N374" i="2"/>
  <c r="O310" i="2"/>
  <c r="X310" i="2" s="1"/>
  <c r="N310" i="2"/>
  <c r="O246" i="2"/>
  <c r="X246" i="2" s="1"/>
  <c r="N246" i="2"/>
  <c r="O182" i="2"/>
  <c r="X182" i="2" s="1"/>
  <c r="N182" i="2"/>
  <c r="O118" i="2"/>
  <c r="X118" i="2" s="1"/>
  <c r="N118" i="2"/>
  <c r="O54" i="2"/>
  <c r="X54" i="2" s="1"/>
  <c r="N54" i="2"/>
  <c r="O1454" i="2"/>
  <c r="X1454" i="2" s="1"/>
  <c r="N1454" i="2"/>
  <c r="O1734" i="2"/>
  <c r="X1734" i="2" s="1"/>
  <c r="N1734" i="2"/>
  <c r="O1731" i="2"/>
  <c r="X1731" i="2" s="1"/>
  <c r="N1731" i="2"/>
  <c r="O1475" i="2"/>
  <c r="X1475" i="2" s="1"/>
  <c r="N1475" i="2"/>
  <c r="O1219" i="2"/>
  <c r="X1219" i="2" s="1"/>
  <c r="N1219" i="2"/>
  <c r="O963" i="2"/>
  <c r="X963" i="2" s="1"/>
  <c r="N963" i="2"/>
  <c r="O707" i="2"/>
  <c r="X707" i="2" s="1"/>
  <c r="N707" i="2"/>
  <c r="O530" i="2"/>
  <c r="X530" i="2" s="1"/>
  <c r="N530" i="2"/>
  <c r="O361" i="2"/>
  <c r="X361" i="2" s="1"/>
  <c r="N361" i="2"/>
  <c r="O105" i="2"/>
  <c r="X105" i="2" s="1"/>
  <c r="N105" i="2"/>
  <c r="O1732" i="2"/>
  <c r="X1732" i="2" s="1"/>
  <c r="N1732" i="2"/>
  <c r="O1604" i="2"/>
  <c r="X1604" i="2" s="1"/>
  <c r="N1604" i="2"/>
  <c r="O1476" i="2"/>
  <c r="X1476" i="2" s="1"/>
  <c r="N1476" i="2"/>
  <c r="O1348" i="2"/>
  <c r="X1348" i="2" s="1"/>
  <c r="N1348" i="2"/>
  <c r="O1220" i="2"/>
  <c r="X1220" i="2" s="1"/>
  <c r="N1220" i="2"/>
  <c r="N1092" i="2"/>
  <c r="O1092" i="2"/>
  <c r="X1092" i="2" s="1"/>
  <c r="O964" i="2"/>
  <c r="X964" i="2" s="1"/>
  <c r="N964" i="2"/>
  <c r="O836" i="2"/>
  <c r="X836" i="2" s="1"/>
  <c r="N836" i="2"/>
  <c r="O708" i="2"/>
  <c r="X708" i="2" s="1"/>
  <c r="N708" i="2"/>
  <c r="O580" i="2"/>
  <c r="X580" i="2" s="1"/>
  <c r="N580" i="2"/>
  <c r="O436" i="2"/>
  <c r="X436" i="2" s="1"/>
  <c r="N436" i="2"/>
  <c r="O195" i="2"/>
  <c r="X195" i="2" s="1"/>
  <c r="N195" i="2"/>
  <c r="O490" i="2"/>
  <c r="X490" i="2" s="1"/>
  <c r="N490" i="2"/>
  <c r="O290" i="2"/>
  <c r="X290" i="2" s="1"/>
  <c r="N290" i="2"/>
  <c r="O34" i="2"/>
  <c r="X34" i="2" s="1"/>
  <c r="N34" i="2"/>
  <c r="O385" i="2"/>
  <c r="X385" i="2" s="1"/>
  <c r="N385" i="2"/>
  <c r="O129" i="2"/>
  <c r="X129" i="2" s="1"/>
  <c r="N129" i="2"/>
  <c r="O448" i="2"/>
  <c r="X448" i="2" s="1"/>
  <c r="N448" i="2"/>
  <c r="O217" i="2"/>
  <c r="X217" i="2" s="1"/>
  <c r="N217" i="2"/>
  <c r="O1772" i="2"/>
  <c r="X1772" i="2" s="1"/>
  <c r="N1772" i="2"/>
  <c r="O1644" i="2"/>
  <c r="X1644" i="2" s="1"/>
  <c r="N1644" i="2"/>
  <c r="O1516" i="2"/>
  <c r="X1516" i="2" s="1"/>
  <c r="N1516" i="2"/>
  <c r="O1388" i="2"/>
  <c r="X1388" i="2" s="1"/>
  <c r="N1388" i="2"/>
  <c r="O1260" i="2"/>
  <c r="X1260" i="2" s="1"/>
  <c r="N1260" i="2"/>
  <c r="O1132" i="2"/>
  <c r="X1132" i="2" s="1"/>
  <c r="N1132" i="2"/>
  <c r="O1004" i="2"/>
  <c r="X1004" i="2" s="1"/>
  <c r="N1004" i="2"/>
  <c r="O876" i="2"/>
  <c r="X876" i="2" s="1"/>
  <c r="N876" i="2"/>
  <c r="O748" i="2"/>
  <c r="X748" i="2" s="1"/>
  <c r="N748" i="2"/>
  <c r="O620" i="2"/>
  <c r="X620" i="2" s="1"/>
  <c r="N620" i="2"/>
  <c r="O482" i="2"/>
  <c r="X482" i="2" s="1"/>
  <c r="N482" i="2"/>
  <c r="O275" i="2"/>
  <c r="X275" i="2" s="1"/>
  <c r="N275" i="2"/>
  <c r="O9" i="2"/>
  <c r="X9" i="2" s="1"/>
  <c r="N9" i="2"/>
  <c r="O1787" i="2"/>
  <c r="X1787" i="2" s="1"/>
  <c r="N1787" i="2"/>
  <c r="O1659" i="2"/>
  <c r="X1659" i="2" s="1"/>
  <c r="N1659" i="2"/>
  <c r="O1531" i="2"/>
  <c r="X1531" i="2" s="1"/>
  <c r="N1531" i="2"/>
  <c r="O1403" i="2"/>
  <c r="X1403" i="2" s="1"/>
  <c r="N1403" i="2"/>
  <c r="O1275" i="2"/>
  <c r="X1275" i="2" s="1"/>
  <c r="N1275" i="2"/>
  <c r="O1147" i="2"/>
  <c r="X1147" i="2" s="1"/>
  <c r="N1147" i="2"/>
  <c r="O1019" i="2"/>
  <c r="X1019" i="2" s="1"/>
  <c r="N1019" i="2"/>
  <c r="O891" i="2"/>
  <c r="X891" i="2" s="1"/>
  <c r="N891" i="2"/>
  <c r="O763" i="2"/>
  <c r="X763" i="2" s="1"/>
  <c r="N763" i="2"/>
  <c r="O635" i="2"/>
  <c r="X635" i="2" s="1"/>
  <c r="N635" i="2"/>
  <c r="O499" i="2"/>
  <c r="X499" i="2" s="1"/>
  <c r="N499" i="2"/>
  <c r="O306" i="2"/>
  <c r="X306" i="2" s="1"/>
  <c r="N306" i="2"/>
  <c r="O50" i="2"/>
  <c r="X50" i="2" s="1"/>
  <c r="N50" i="2"/>
  <c r="O1690" i="2"/>
  <c r="X1690" i="2" s="1"/>
  <c r="N1690" i="2"/>
  <c r="O1562" i="2"/>
  <c r="X1562" i="2" s="1"/>
  <c r="N1562" i="2"/>
  <c r="O1434" i="2"/>
  <c r="X1434" i="2" s="1"/>
  <c r="N1434" i="2"/>
  <c r="O1306" i="2"/>
  <c r="X1306" i="2" s="1"/>
  <c r="N1306" i="2"/>
  <c r="O1178" i="2"/>
  <c r="X1178" i="2" s="1"/>
  <c r="N1178" i="2"/>
  <c r="O1050" i="2"/>
  <c r="X1050" i="2" s="1"/>
  <c r="N1050" i="2"/>
  <c r="O922" i="2"/>
  <c r="X922" i="2" s="1"/>
  <c r="N922" i="2"/>
  <c r="O794" i="2"/>
  <c r="X794" i="2" s="1"/>
  <c r="N794" i="2"/>
  <c r="O666" i="2"/>
  <c r="X666" i="2" s="1"/>
  <c r="N666" i="2"/>
  <c r="O535" i="2"/>
  <c r="X535" i="2" s="1"/>
  <c r="N535" i="2"/>
  <c r="O369" i="2"/>
  <c r="X369" i="2" s="1"/>
  <c r="N369" i="2"/>
  <c r="O113" i="2"/>
  <c r="X113" i="2" s="1"/>
  <c r="N113" i="2"/>
  <c r="O1781" i="2"/>
  <c r="X1781" i="2" s="1"/>
  <c r="N1781" i="2"/>
  <c r="N1717" i="2"/>
  <c r="O1717" i="2"/>
  <c r="X1717" i="2" s="1"/>
  <c r="O1653" i="2"/>
  <c r="X1653" i="2" s="1"/>
  <c r="N1653" i="2"/>
  <c r="O1589" i="2"/>
  <c r="X1589" i="2" s="1"/>
  <c r="N1589" i="2"/>
  <c r="N1525" i="2"/>
  <c r="O1525" i="2"/>
  <c r="X1525" i="2" s="1"/>
  <c r="O1461" i="2"/>
  <c r="X1461" i="2" s="1"/>
  <c r="N1461" i="2"/>
  <c r="O1397" i="2"/>
  <c r="X1397" i="2" s="1"/>
  <c r="N1397" i="2"/>
  <c r="N1333" i="2"/>
  <c r="O1333" i="2"/>
  <c r="X1333" i="2" s="1"/>
  <c r="O1269" i="2"/>
  <c r="X1269" i="2" s="1"/>
  <c r="N1269" i="2"/>
  <c r="O1205" i="2"/>
  <c r="X1205" i="2" s="1"/>
  <c r="N1205" i="2"/>
  <c r="O1141" i="2"/>
  <c r="X1141" i="2" s="1"/>
  <c r="N1141" i="2"/>
  <c r="O1077" i="2"/>
  <c r="X1077" i="2" s="1"/>
  <c r="N1077" i="2"/>
  <c r="O1013" i="2"/>
  <c r="X1013" i="2" s="1"/>
  <c r="N1013" i="2"/>
  <c r="O949" i="2"/>
  <c r="X949" i="2" s="1"/>
  <c r="N949" i="2"/>
  <c r="O885" i="2"/>
  <c r="X885" i="2" s="1"/>
  <c r="N885" i="2"/>
  <c r="O821" i="2"/>
  <c r="X821" i="2" s="1"/>
  <c r="N821" i="2"/>
  <c r="O757" i="2"/>
  <c r="X757" i="2" s="1"/>
  <c r="N757" i="2"/>
  <c r="O693" i="2"/>
  <c r="X693" i="2" s="1"/>
  <c r="N693" i="2"/>
  <c r="O629" i="2"/>
  <c r="X629" i="2" s="1"/>
  <c r="N629" i="2"/>
  <c r="O565" i="2"/>
  <c r="X565" i="2" s="1"/>
  <c r="N565" i="2"/>
  <c r="O492" i="2"/>
  <c r="X492" i="2" s="1"/>
  <c r="N492" i="2"/>
  <c r="O419" i="2"/>
  <c r="X419" i="2" s="1"/>
  <c r="N419" i="2"/>
  <c r="O293" i="2"/>
  <c r="X293" i="2" s="1"/>
  <c r="N293" i="2"/>
  <c r="O165" i="2"/>
  <c r="X165" i="2" s="1"/>
  <c r="N165" i="2"/>
  <c r="O37" i="2"/>
  <c r="X37" i="2" s="1"/>
  <c r="N37" i="2"/>
  <c r="O1801" i="2"/>
  <c r="X1801" i="2" s="1"/>
  <c r="N1801" i="2"/>
  <c r="N1737" i="2"/>
  <c r="O1737" i="2"/>
  <c r="X1737" i="2" s="1"/>
  <c r="O1673" i="2"/>
  <c r="X1673" i="2" s="1"/>
  <c r="N1673" i="2"/>
  <c r="O1609" i="2"/>
  <c r="X1609" i="2" s="1"/>
  <c r="N1609" i="2"/>
  <c r="O1545" i="2"/>
  <c r="X1545" i="2" s="1"/>
  <c r="N1545" i="2"/>
  <c r="O1481" i="2"/>
  <c r="X1481" i="2" s="1"/>
  <c r="N1481" i="2"/>
  <c r="O1417" i="2"/>
  <c r="X1417" i="2" s="1"/>
  <c r="N1417" i="2"/>
  <c r="N1353" i="2"/>
  <c r="O1353" i="2"/>
  <c r="X1353" i="2" s="1"/>
  <c r="O1289" i="2"/>
  <c r="X1289" i="2" s="1"/>
  <c r="N1289" i="2"/>
  <c r="O1225" i="2"/>
  <c r="X1225" i="2" s="1"/>
  <c r="N1225" i="2"/>
  <c r="O1161" i="2"/>
  <c r="X1161" i="2" s="1"/>
  <c r="N1161" i="2"/>
  <c r="O1097" i="2"/>
  <c r="X1097" i="2" s="1"/>
  <c r="N1097" i="2"/>
  <c r="O1033" i="2"/>
  <c r="X1033" i="2" s="1"/>
  <c r="N1033" i="2"/>
  <c r="O969" i="2"/>
  <c r="X969" i="2" s="1"/>
  <c r="N969" i="2"/>
  <c r="O905" i="2"/>
  <c r="X905" i="2" s="1"/>
  <c r="N905" i="2"/>
  <c r="O841" i="2"/>
  <c r="X841" i="2" s="1"/>
  <c r="N841" i="2"/>
  <c r="O777" i="2"/>
  <c r="X777" i="2" s="1"/>
  <c r="N777" i="2"/>
  <c r="O713" i="2"/>
  <c r="X713" i="2" s="1"/>
  <c r="N713" i="2"/>
  <c r="O649" i="2"/>
  <c r="X649" i="2" s="1"/>
  <c r="N649" i="2"/>
  <c r="O585" i="2"/>
  <c r="X585" i="2" s="1"/>
  <c r="N585" i="2"/>
  <c r="O515" i="2"/>
  <c r="X515" i="2" s="1"/>
  <c r="N515" i="2"/>
  <c r="O442" i="2"/>
  <c r="X442" i="2" s="1"/>
  <c r="N442" i="2"/>
  <c r="O333" i="2"/>
  <c r="X333" i="2" s="1"/>
  <c r="N333" i="2"/>
  <c r="O205" i="2"/>
  <c r="X205" i="2" s="1"/>
  <c r="N205" i="2"/>
  <c r="O77" i="2"/>
  <c r="X77" i="2" s="1"/>
  <c r="N77" i="2"/>
  <c r="O1800" i="2"/>
  <c r="X1800" i="2" s="1"/>
  <c r="N1800" i="2"/>
  <c r="N1736" i="2"/>
  <c r="O1736" i="2"/>
  <c r="X1736" i="2" s="1"/>
  <c r="O1672" i="2"/>
  <c r="X1672" i="2" s="1"/>
  <c r="N1672" i="2"/>
  <c r="N1608" i="2"/>
  <c r="O1608" i="2"/>
  <c r="X1608" i="2" s="1"/>
  <c r="O1544" i="2"/>
  <c r="X1544" i="2" s="1"/>
  <c r="N1544" i="2"/>
  <c r="O1480" i="2"/>
  <c r="X1480" i="2" s="1"/>
  <c r="N1480" i="2"/>
  <c r="O1416" i="2"/>
  <c r="X1416" i="2" s="1"/>
  <c r="N1416" i="2"/>
  <c r="O1352" i="2"/>
  <c r="X1352" i="2" s="1"/>
  <c r="N1352" i="2"/>
  <c r="O1288" i="2"/>
  <c r="X1288" i="2" s="1"/>
  <c r="N1288" i="2"/>
  <c r="O1224" i="2"/>
  <c r="X1224" i="2" s="1"/>
  <c r="N1224" i="2"/>
  <c r="O1160" i="2"/>
  <c r="X1160" i="2" s="1"/>
  <c r="N1160" i="2"/>
  <c r="O1096" i="2"/>
  <c r="X1096" i="2" s="1"/>
  <c r="N1096" i="2"/>
  <c r="O1032" i="2"/>
  <c r="X1032" i="2" s="1"/>
  <c r="N1032" i="2"/>
  <c r="O968" i="2"/>
  <c r="X968" i="2" s="1"/>
  <c r="N968" i="2"/>
  <c r="O904" i="2"/>
  <c r="X904" i="2" s="1"/>
  <c r="N904" i="2"/>
  <c r="O840" i="2"/>
  <c r="X840" i="2" s="1"/>
  <c r="N840" i="2"/>
  <c r="O776" i="2"/>
  <c r="X776" i="2" s="1"/>
  <c r="N776" i="2"/>
  <c r="O712" i="2"/>
  <c r="X712" i="2" s="1"/>
  <c r="N712" i="2"/>
  <c r="O648" i="2"/>
  <c r="X648" i="2" s="1"/>
  <c r="N648" i="2"/>
  <c r="O584" i="2"/>
  <c r="X584" i="2" s="1"/>
  <c r="N584" i="2"/>
  <c r="O514" i="2"/>
  <c r="X514" i="2" s="1"/>
  <c r="N514" i="2"/>
  <c r="O441" i="2"/>
  <c r="X441" i="2" s="1"/>
  <c r="N441" i="2"/>
  <c r="O331" i="2"/>
  <c r="X331" i="2" s="1"/>
  <c r="N331" i="2"/>
  <c r="O203" i="2"/>
  <c r="X203" i="2" s="1"/>
  <c r="N203" i="2"/>
  <c r="O75" i="2"/>
  <c r="X75" i="2" s="1"/>
  <c r="N75" i="2"/>
  <c r="O1799" i="2"/>
  <c r="X1799" i="2" s="1"/>
  <c r="N1799" i="2"/>
  <c r="N1735" i="2"/>
  <c r="O1735" i="2"/>
  <c r="X1735" i="2" s="1"/>
  <c r="N1671" i="2"/>
  <c r="O1671" i="2"/>
  <c r="X1671" i="2" s="1"/>
  <c r="O1607" i="2"/>
  <c r="X1607" i="2" s="1"/>
  <c r="N1607" i="2"/>
  <c r="O1543" i="2"/>
  <c r="X1543" i="2" s="1"/>
  <c r="N1543" i="2"/>
  <c r="O1479" i="2"/>
  <c r="X1479" i="2" s="1"/>
  <c r="N1479" i="2"/>
  <c r="O1415" i="2"/>
  <c r="X1415" i="2" s="1"/>
  <c r="N1415" i="2"/>
  <c r="O1351" i="2"/>
  <c r="X1351" i="2" s="1"/>
  <c r="N1351" i="2"/>
  <c r="O1287" i="2"/>
  <c r="X1287" i="2" s="1"/>
  <c r="N1287" i="2"/>
  <c r="O1223" i="2"/>
  <c r="X1223" i="2" s="1"/>
  <c r="N1223" i="2"/>
  <c r="O1159" i="2"/>
  <c r="X1159" i="2" s="1"/>
  <c r="N1159" i="2"/>
  <c r="O1095" i="2"/>
  <c r="X1095" i="2" s="1"/>
  <c r="N1095" i="2"/>
  <c r="O1031" i="2"/>
  <c r="X1031" i="2" s="1"/>
  <c r="N1031" i="2"/>
  <c r="O967" i="2"/>
  <c r="X967" i="2" s="1"/>
  <c r="N967" i="2"/>
  <c r="N903" i="2"/>
  <c r="O903" i="2"/>
  <c r="X903" i="2" s="1"/>
  <c r="N839" i="2"/>
  <c r="O839" i="2"/>
  <c r="X839" i="2" s="1"/>
  <c r="O775" i="2"/>
  <c r="X775" i="2" s="1"/>
  <c r="N775" i="2"/>
  <c r="O711" i="2"/>
  <c r="X711" i="2" s="1"/>
  <c r="N711" i="2"/>
  <c r="O647" i="2"/>
  <c r="X647" i="2" s="1"/>
  <c r="N647" i="2"/>
  <c r="N583" i="2"/>
  <c r="O583" i="2"/>
  <c r="X583" i="2" s="1"/>
  <c r="O513" i="2"/>
  <c r="X513" i="2" s="1"/>
  <c r="N513" i="2"/>
  <c r="O440" i="2"/>
  <c r="X440" i="2" s="1"/>
  <c r="N440" i="2"/>
  <c r="O330" i="2"/>
  <c r="X330" i="2" s="1"/>
  <c r="N330" i="2"/>
  <c r="O202" i="2"/>
  <c r="X202" i="2" s="1"/>
  <c r="N202" i="2"/>
  <c r="O74" i="2"/>
  <c r="X74" i="2" s="1"/>
  <c r="N74" i="2"/>
  <c r="O388" i="2"/>
  <c r="X388" i="2" s="1"/>
  <c r="N388" i="2"/>
  <c r="O324" i="2"/>
  <c r="X324" i="2" s="1"/>
  <c r="N324" i="2"/>
  <c r="O260" i="2"/>
  <c r="X260" i="2" s="1"/>
  <c r="N260" i="2"/>
  <c r="O196" i="2"/>
  <c r="X196" i="2" s="1"/>
  <c r="N196" i="2"/>
  <c r="O132" i="2"/>
  <c r="X132" i="2" s="1"/>
  <c r="N132" i="2"/>
  <c r="O68" i="2"/>
  <c r="X68" i="2" s="1"/>
  <c r="N68" i="2"/>
  <c r="O352" i="2"/>
  <c r="X352" i="2" s="1"/>
  <c r="N352" i="2"/>
  <c r="O288" i="2"/>
  <c r="X288" i="2" s="1"/>
  <c r="N288" i="2"/>
  <c r="O224" i="2"/>
  <c r="X224" i="2" s="1"/>
  <c r="N224" i="2"/>
  <c r="O160" i="2"/>
  <c r="X160" i="2" s="1"/>
  <c r="N160" i="2"/>
  <c r="O96" i="2"/>
  <c r="X96" i="2" s="1"/>
  <c r="N96" i="2"/>
  <c r="O32" i="2"/>
  <c r="X32" i="2" s="1"/>
  <c r="N32" i="2"/>
  <c r="N383" i="2"/>
  <c r="O383" i="2"/>
  <c r="X383" i="2" s="1"/>
  <c r="O319" i="2"/>
  <c r="X319" i="2" s="1"/>
  <c r="N319" i="2"/>
  <c r="O255" i="2"/>
  <c r="X255" i="2" s="1"/>
  <c r="N255" i="2"/>
  <c r="O191" i="2"/>
  <c r="X191" i="2" s="1"/>
  <c r="N191" i="2"/>
  <c r="O127" i="2"/>
  <c r="X127" i="2" s="1"/>
  <c r="N127" i="2"/>
  <c r="O63" i="2"/>
  <c r="X63" i="2" s="1"/>
  <c r="N63" i="2"/>
  <c r="O558" i="2"/>
  <c r="X558" i="2" s="1"/>
  <c r="N558" i="2"/>
  <c r="O494" i="2"/>
  <c r="X494" i="2" s="1"/>
  <c r="N494" i="2"/>
  <c r="O430" i="2"/>
  <c r="X430" i="2" s="1"/>
  <c r="N430" i="2"/>
  <c r="O366" i="2"/>
  <c r="X366" i="2" s="1"/>
  <c r="N366" i="2"/>
  <c r="O302" i="2"/>
  <c r="X302" i="2" s="1"/>
  <c r="N302" i="2"/>
  <c r="O238" i="2"/>
  <c r="X238" i="2" s="1"/>
  <c r="N238" i="2"/>
  <c r="O174" i="2"/>
  <c r="X174" i="2" s="1"/>
  <c r="N174" i="2"/>
  <c r="O110" i="2"/>
  <c r="X110" i="2" s="1"/>
  <c r="N110" i="2"/>
  <c r="O46" i="2"/>
  <c r="X46" i="2" s="1"/>
  <c r="N46" i="2"/>
  <c r="O675" i="2"/>
  <c r="X675" i="2" s="1"/>
  <c r="N675" i="2"/>
  <c r="O512" i="2"/>
  <c r="X512" i="2" s="1"/>
  <c r="N512" i="2"/>
  <c r="O329" i="2"/>
  <c r="X329" i="2" s="1"/>
  <c r="N329" i="2"/>
  <c r="O73" i="2"/>
  <c r="X73" i="2" s="1"/>
  <c r="N73" i="2"/>
  <c r="N1716" i="2"/>
  <c r="O1716" i="2"/>
  <c r="X1716" i="2" s="1"/>
  <c r="O1588" i="2"/>
  <c r="X1588" i="2" s="1"/>
  <c r="N1588" i="2"/>
  <c r="O1460" i="2"/>
  <c r="X1460" i="2" s="1"/>
  <c r="N1460" i="2"/>
  <c r="O1332" i="2"/>
  <c r="X1332" i="2" s="1"/>
  <c r="N1332" i="2"/>
  <c r="O1204" i="2"/>
  <c r="X1204" i="2" s="1"/>
  <c r="N1204" i="2"/>
  <c r="O1076" i="2"/>
  <c r="X1076" i="2" s="1"/>
  <c r="N1076" i="2"/>
  <c r="O948" i="2"/>
  <c r="X948" i="2" s="1"/>
  <c r="N948" i="2"/>
  <c r="O820" i="2"/>
  <c r="X820" i="2" s="1"/>
  <c r="N820" i="2"/>
  <c r="O692" i="2"/>
  <c r="X692" i="2" s="1"/>
  <c r="N692" i="2"/>
  <c r="O564" i="2"/>
  <c r="X564" i="2" s="1"/>
  <c r="N564" i="2"/>
  <c r="O418" i="2"/>
  <c r="X418" i="2" s="1"/>
  <c r="N418" i="2"/>
  <c r="O163" i="2"/>
  <c r="X163" i="2" s="1"/>
  <c r="N163" i="2"/>
  <c r="O472" i="2"/>
  <c r="X472" i="2" s="1"/>
  <c r="N472" i="2"/>
  <c r="O258" i="2"/>
  <c r="X258" i="2" s="1"/>
  <c r="N258" i="2"/>
  <c r="O525" i="2"/>
  <c r="X525" i="2" s="1"/>
  <c r="N525" i="2"/>
  <c r="O353" i="2"/>
  <c r="X353" i="2" s="1"/>
  <c r="N353" i="2"/>
  <c r="O97" i="2"/>
  <c r="X97" i="2" s="1"/>
  <c r="N97" i="2"/>
  <c r="O429" i="2"/>
  <c r="X429" i="2" s="1"/>
  <c r="N429" i="2"/>
  <c r="O185" i="2"/>
  <c r="X185" i="2" s="1"/>
  <c r="N185" i="2"/>
  <c r="O1756" i="2"/>
  <c r="X1756" i="2" s="1"/>
  <c r="N1756" i="2"/>
  <c r="O1628" i="2"/>
  <c r="X1628" i="2" s="1"/>
  <c r="N1628" i="2"/>
  <c r="O1500" i="2"/>
  <c r="X1500" i="2" s="1"/>
  <c r="N1500" i="2"/>
  <c r="O1372" i="2"/>
  <c r="X1372" i="2" s="1"/>
  <c r="N1372" i="2"/>
  <c r="O1244" i="2"/>
  <c r="X1244" i="2" s="1"/>
  <c r="N1244" i="2"/>
  <c r="O1116" i="2"/>
  <c r="X1116" i="2" s="1"/>
  <c r="N1116" i="2"/>
  <c r="O988" i="2"/>
  <c r="X988" i="2" s="1"/>
  <c r="N988" i="2"/>
  <c r="O860" i="2"/>
  <c r="X860" i="2" s="1"/>
  <c r="N860" i="2"/>
  <c r="O732" i="2"/>
  <c r="X732" i="2" s="1"/>
  <c r="N732" i="2"/>
  <c r="O604" i="2"/>
  <c r="X604" i="2" s="1"/>
  <c r="N604" i="2"/>
  <c r="O464" i="2"/>
  <c r="X464" i="2" s="1"/>
  <c r="N464" i="2"/>
  <c r="O243" i="2"/>
  <c r="X243" i="2" s="1"/>
  <c r="N243" i="2"/>
  <c r="O1771" i="2"/>
  <c r="X1771" i="2" s="1"/>
  <c r="N1771" i="2"/>
  <c r="O1643" i="2"/>
  <c r="X1643" i="2" s="1"/>
  <c r="N1643" i="2"/>
  <c r="O1515" i="2"/>
  <c r="X1515" i="2" s="1"/>
  <c r="N1515" i="2"/>
  <c r="O1387" i="2"/>
  <c r="X1387" i="2" s="1"/>
  <c r="N1387" i="2"/>
  <c r="O1259" i="2"/>
  <c r="X1259" i="2" s="1"/>
  <c r="N1259" i="2"/>
  <c r="O1131" i="2"/>
  <c r="X1131" i="2" s="1"/>
  <c r="N1131" i="2"/>
  <c r="O1003" i="2"/>
  <c r="X1003" i="2" s="1"/>
  <c r="N1003" i="2"/>
  <c r="O875" i="2"/>
  <c r="X875" i="2" s="1"/>
  <c r="N875" i="2"/>
  <c r="O747" i="2"/>
  <c r="X747" i="2" s="1"/>
  <c r="N747" i="2"/>
  <c r="O619" i="2"/>
  <c r="X619" i="2" s="1"/>
  <c r="N619" i="2"/>
  <c r="O481" i="2"/>
  <c r="X481" i="2" s="1"/>
  <c r="N481" i="2"/>
  <c r="O274" i="2"/>
  <c r="X274" i="2" s="1"/>
  <c r="N274" i="2"/>
  <c r="O1802" i="2"/>
  <c r="X1802" i="2" s="1"/>
  <c r="N1802" i="2"/>
  <c r="O1674" i="2"/>
  <c r="X1674" i="2" s="1"/>
  <c r="N1674" i="2"/>
  <c r="O1546" i="2"/>
  <c r="X1546" i="2" s="1"/>
  <c r="N1546" i="2"/>
  <c r="O1418" i="2"/>
  <c r="X1418" i="2" s="1"/>
  <c r="N1418" i="2"/>
  <c r="O1290" i="2"/>
  <c r="X1290" i="2" s="1"/>
  <c r="N1290" i="2"/>
  <c r="O1162" i="2"/>
  <c r="X1162" i="2" s="1"/>
  <c r="N1162" i="2"/>
  <c r="O1034" i="2"/>
  <c r="X1034" i="2" s="1"/>
  <c r="N1034" i="2"/>
  <c r="O906" i="2"/>
  <c r="X906" i="2" s="1"/>
  <c r="N906" i="2"/>
  <c r="O778" i="2"/>
  <c r="X778" i="2" s="1"/>
  <c r="N778" i="2"/>
  <c r="O650" i="2"/>
  <c r="X650" i="2" s="1"/>
  <c r="N650" i="2"/>
  <c r="O516" i="2"/>
  <c r="X516" i="2" s="1"/>
  <c r="N516" i="2"/>
  <c r="O337" i="2"/>
  <c r="X337" i="2" s="1"/>
  <c r="N337" i="2"/>
  <c r="O81" i="2"/>
  <c r="X81" i="2" s="1"/>
  <c r="N81" i="2"/>
  <c r="O1773" i="2"/>
  <c r="X1773" i="2" s="1"/>
  <c r="N1773" i="2"/>
  <c r="O1709" i="2"/>
  <c r="X1709" i="2" s="1"/>
  <c r="N1709" i="2"/>
  <c r="N1645" i="2"/>
  <c r="O1645" i="2"/>
  <c r="X1645" i="2" s="1"/>
  <c r="O1581" i="2"/>
  <c r="X1581" i="2" s="1"/>
  <c r="N1581" i="2"/>
  <c r="O1517" i="2"/>
  <c r="X1517" i="2" s="1"/>
  <c r="N1517" i="2"/>
  <c r="O1453" i="2"/>
  <c r="X1453" i="2" s="1"/>
  <c r="N1453" i="2"/>
  <c r="O1389" i="2"/>
  <c r="X1389" i="2" s="1"/>
  <c r="N1389" i="2"/>
  <c r="O1325" i="2"/>
  <c r="X1325" i="2" s="1"/>
  <c r="N1325" i="2"/>
  <c r="O1261" i="2"/>
  <c r="X1261" i="2" s="1"/>
  <c r="N1261" i="2"/>
  <c r="O1197" i="2"/>
  <c r="X1197" i="2" s="1"/>
  <c r="N1197" i="2"/>
  <c r="O1133" i="2"/>
  <c r="X1133" i="2" s="1"/>
  <c r="N1133" i="2"/>
  <c r="O1069" i="2"/>
  <c r="X1069" i="2" s="1"/>
  <c r="N1069" i="2"/>
  <c r="O1005" i="2"/>
  <c r="X1005" i="2" s="1"/>
  <c r="N1005" i="2"/>
  <c r="O941" i="2"/>
  <c r="X941" i="2" s="1"/>
  <c r="N941" i="2"/>
  <c r="O877" i="2"/>
  <c r="X877" i="2" s="1"/>
  <c r="N877" i="2"/>
  <c r="O813" i="2"/>
  <c r="X813" i="2" s="1"/>
  <c r="N813" i="2"/>
  <c r="O749" i="2"/>
  <c r="X749" i="2" s="1"/>
  <c r="N749" i="2"/>
  <c r="O685" i="2"/>
  <c r="X685" i="2" s="1"/>
  <c r="N685" i="2"/>
  <c r="O621" i="2"/>
  <c r="X621" i="2" s="1"/>
  <c r="N621" i="2"/>
  <c r="O556" i="2"/>
  <c r="X556" i="2" s="1"/>
  <c r="N556" i="2"/>
  <c r="O483" i="2"/>
  <c r="X483" i="2" s="1"/>
  <c r="N483" i="2"/>
  <c r="O405" i="2"/>
  <c r="X405" i="2" s="1"/>
  <c r="N405" i="2"/>
  <c r="O277" i="2"/>
  <c r="X277" i="2" s="1"/>
  <c r="N277" i="2"/>
  <c r="O149" i="2"/>
  <c r="X149" i="2" s="1"/>
  <c r="N149" i="2"/>
  <c r="O21" i="2"/>
  <c r="X21" i="2" s="1"/>
  <c r="N21" i="2"/>
  <c r="O1793" i="2"/>
  <c r="X1793" i="2" s="1"/>
  <c r="N1793" i="2"/>
  <c r="O1729" i="2"/>
  <c r="X1729" i="2" s="1"/>
  <c r="N1729" i="2"/>
  <c r="O1665" i="2"/>
  <c r="X1665" i="2" s="1"/>
  <c r="N1665" i="2"/>
  <c r="O1601" i="2"/>
  <c r="X1601" i="2" s="1"/>
  <c r="N1601" i="2"/>
  <c r="O1537" i="2"/>
  <c r="X1537" i="2" s="1"/>
  <c r="N1537" i="2"/>
  <c r="O1473" i="2"/>
  <c r="X1473" i="2" s="1"/>
  <c r="N1473" i="2"/>
  <c r="O1409" i="2"/>
  <c r="X1409" i="2" s="1"/>
  <c r="N1409" i="2"/>
  <c r="O1345" i="2"/>
  <c r="X1345" i="2" s="1"/>
  <c r="N1345" i="2"/>
  <c r="O1281" i="2"/>
  <c r="X1281" i="2" s="1"/>
  <c r="N1281" i="2"/>
  <c r="O1217" i="2"/>
  <c r="X1217" i="2" s="1"/>
  <c r="N1217" i="2"/>
  <c r="O1153" i="2"/>
  <c r="X1153" i="2" s="1"/>
  <c r="N1153" i="2"/>
  <c r="O1089" i="2"/>
  <c r="X1089" i="2" s="1"/>
  <c r="N1089" i="2"/>
  <c r="O1025" i="2"/>
  <c r="X1025" i="2" s="1"/>
  <c r="N1025" i="2"/>
  <c r="O961" i="2"/>
  <c r="X961" i="2" s="1"/>
  <c r="N961" i="2"/>
  <c r="O897" i="2"/>
  <c r="X897" i="2" s="1"/>
  <c r="N897" i="2"/>
  <c r="O833" i="2"/>
  <c r="X833" i="2" s="1"/>
  <c r="N833" i="2"/>
  <c r="O769" i="2"/>
  <c r="X769" i="2" s="1"/>
  <c r="N769" i="2"/>
  <c r="O705" i="2"/>
  <c r="X705" i="2" s="1"/>
  <c r="N705" i="2"/>
  <c r="O641" i="2"/>
  <c r="X641" i="2" s="1"/>
  <c r="N641" i="2"/>
  <c r="O577" i="2"/>
  <c r="X577" i="2" s="1"/>
  <c r="N577" i="2"/>
  <c r="O506" i="2"/>
  <c r="X506" i="2" s="1"/>
  <c r="N506" i="2"/>
  <c r="O433" i="2"/>
  <c r="X433" i="2" s="1"/>
  <c r="N433" i="2"/>
  <c r="O317" i="2"/>
  <c r="X317" i="2" s="1"/>
  <c r="N317" i="2"/>
  <c r="O189" i="2"/>
  <c r="X189" i="2" s="1"/>
  <c r="N189" i="2"/>
  <c r="O61" i="2"/>
  <c r="X61" i="2" s="1"/>
  <c r="N61" i="2"/>
  <c r="O1792" i="2"/>
  <c r="X1792" i="2" s="1"/>
  <c r="N1792" i="2"/>
  <c r="O1728" i="2"/>
  <c r="X1728" i="2" s="1"/>
  <c r="N1728" i="2"/>
  <c r="O1664" i="2"/>
  <c r="X1664" i="2" s="1"/>
  <c r="N1664" i="2"/>
  <c r="O1600" i="2"/>
  <c r="X1600" i="2" s="1"/>
  <c r="N1600" i="2"/>
  <c r="O1536" i="2"/>
  <c r="X1536" i="2" s="1"/>
  <c r="N1536" i="2"/>
  <c r="O1472" i="2"/>
  <c r="X1472" i="2" s="1"/>
  <c r="N1472" i="2"/>
  <c r="O1408" i="2"/>
  <c r="X1408" i="2" s="1"/>
  <c r="N1408" i="2"/>
  <c r="O1344" i="2"/>
  <c r="X1344" i="2" s="1"/>
  <c r="N1344" i="2"/>
  <c r="O1280" i="2"/>
  <c r="X1280" i="2" s="1"/>
  <c r="N1280" i="2"/>
  <c r="O1216" i="2"/>
  <c r="X1216" i="2" s="1"/>
  <c r="N1216" i="2"/>
  <c r="O1152" i="2"/>
  <c r="X1152" i="2" s="1"/>
  <c r="N1152" i="2"/>
  <c r="O1088" i="2"/>
  <c r="X1088" i="2" s="1"/>
  <c r="N1088" i="2"/>
  <c r="O1024" i="2"/>
  <c r="X1024" i="2" s="1"/>
  <c r="N1024" i="2"/>
  <c r="O960" i="2"/>
  <c r="X960" i="2" s="1"/>
  <c r="N960" i="2"/>
  <c r="O896" i="2"/>
  <c r="X896" i="2" s="1"/>
  <c r="N896" i="2"/>
  <c r="O832" i="2"/>
  <c r="X832" i="2" s="1"/>
  <c r="N832" i="2"/>
  <c r="O768" i="2"/>
  <c r="X768" i="2" s="1"/>
  <c r="N768" i="2"/>
  <c r="O704" i="2"/>
  <c r="X704" i="2" s="1"/>
  <c r="N704" i="2"/>
  <c r="O640" i="2"/>
  <c r="X640" i="2" s="1"/>
  <c r="N640" i="2"/>
  <c r="O576" i="2"/>
  <c r="X576" i="2" s="1"/>
  <c r="N576" i="2"/>
  <c r="O505" i="2"/>
  <c r="X505" i="2" s="1"/>
  <c r="N505" i="2"/>
  <c r="O432" i="2"/>
  <c r="X432" i="2" s="1"/>
  <c r="N432" i="2"/>
  <c r="O315" i="2"/>
  <c r="X315" i="2" s="1"/>
  <c r="N315" i="2"/>
  <c r="O187" i="2"/>
  <c r="X187" i="2" s="1"/>
  <c r="N187" i="2"/>
  <c r="O59" i="2"/>
  <c r="X59" i="2" s="1"/>
  <c r="N59" i="2"/>
  <c r="O1791" i="2"/>
  <c r="X1791" i="2" s="1"/>
  <c r="N1791" i="2"/>
  <c r="O1727" i="2"/>
  <c r="X1727" i="2" s="1"/>
  <c r="N1727" i="2"/>
  <c r="O1663" i="2"/>
  <c r="X1663" i="2" s="1"/>
  <c r="N1663" i="2"/>
  <c r="O1599" i="2"/>
  <c r="X1599" i="2" s="1"/>
  <c r="N1599" i="2"/>
  <c r="N1535" i="2"/>
  <c r="O1535" i="2"/>
  <c r="X1535" i="2" s="1"/>
  <c r="O1471" i="2"/>
  <c r="X1471" i="2" s="1"/>
  <c r="N1471" i="2"/>
  <c r="O1407" i="2"/>
  <c r="X1407" i="2" s="1"/>
  <c r="N1407" i="2"/>
  <c r="O1343" i="2"/>
  <c r="X1343" i="2" s="1"/>
  <c r="N1343" i="2"/>
  <c r="O1279" i="2"/>
  <c r="X1279" i="2" s="1"/>
  <c r="N1279" i="2"/>
  <c r="O1215" i="2"/>
  <c r="X1215" i="2" s="1"/>
  <c r="N1215" i="2"/>
  <c r="O1151" i="2"/>
  <c r="X1151" i="2" s="1"/>
  <c r="N1151" i="2"/>
  <c r="O1087" i="2"/>
  <c r="X1087" i="2" s="1"/>
  <c r="N1087" i="2"/>
  <c r="O1023" i="2"/>
  <c r="X1023" i="2" s="1"/>
  <c r="N1023" i="2"/>
  <c r="O959" i="2"/>
  <c r="X959" i="2" s="1"/>
  <c r="N959" i="2"/>
  <c r="O895" i="2"/>
  <c r="X895" i="2" s="1"/>
  <c r="N895" i="2"/>
  <c r="O831" i="2"/>
  <c r="X831" i="2" s="1"/>
  <c r="N831" i="2"/>
  <c r="O767" i="2"/>
  <c r="X767" i="2" s="1"/>
  <c r="N767" i="2"/>
  <c r="O703" i="2"/>
  <c r="X703" i="2" s="1"/>
  <c r="N703" i="2"/>
  <c r="O639" i="2"/>
  <c r="X639" i="2" s="1"/>
  <c r="N639" i="2"/>
  <c r="O575" i="2"/>
  <c r="X575" i="2" s="1"/>
  <c r="N575" i="2"/>
  <c r="O504" i="2"/>
  <c r="X504" i="2" s="1"/>
  <c r="N504" i="2"/>
  <c r="O431" i="2"/>
  <c r="X431" i="2" s="1"/>
  <c r="N431" i="2"/>
  <c r="O314" i="2"/>
  <c r="X314" i="2" s="1"/>
  <c r="N314" i="2"/>
  <c r="O186" i="2"/>
  <c r="X186" i="2" s="1"/>
  <c r="N186" i="2"/>
  <c r="O58" i="2"/>
  <c r="X58" i="2" s="1"/>
  <c r="N58" i="2"/>
  <c r="O380" i="2"/>
  <c r="X380" i="2" s="1"/>
  <c r="N380" i="2"/>
  <c r="O316" i="2"/>
  <c r="X316" i="2" s="1"/>
  <c r="N316" i="2"/>
  <c r="O252" i="2"/>
  <c r="X252" i="2" s="1"/>
  <c r="N252" i="2"/>
  <c r="O188" i="2"/>
  <c r="X188" i="2" s="1"/>
  <c r="N188" i="2"/>
  <c r="O124" i="2"/>
  <c r="X124" i="2" s="1"/>
  <c r="N124" i="2"/>
  <c r="O60" i="2"/>
  <c r="X60" i="2" s="1"/>
  <c r="N60" i="2"/>
  <c r="O408" i="2"/>
  <c r="X408" i="2" s="1"/>
  <c r="N408" i="2"/>
  <c r="O344" i="2"/>
  <c r="X344" i="2" s="1"/>
  <c r="N344" i="2"/>
  <c r="O280" i="2"/>
  <c r="X280" i="2" s="1"/>
  <c r="N280" i="2"/>
  <c r="O216" i="2"/>
  <c r="X216" i="2" s="1"/>
  <c r="N216" i="2"/>
  <c r="O152" i="2"/>
  <c r="X152" i="2" s="1"/>
  <c r="N152" i="2"/>
  <c r="O88" i="2"/>
  <c r="X88" i="2" s="1"/>
  <c r="N88" i="2"/>
  <c r="O24" i="2"/>
  <c r="X24" i="2" s="1"/>
  <c r="N24" i="2"/>
  <c r="O375" i="2"/>
  <c r="X375" i="2" s="1"/>
  <c r="N375" i="2"/>
  <c r="O311" i="2"/>
  <c r="X311" i="2" s="1"/>
  <c r="N311" i="2"/>
  <c r="O247" i="2"/>
  <c r="X247" i="2" s="1"/>
  <c r="N247" i="2"/>
  <c r="O183" i="2"/>
  <c r="X183" i="2" s="1"/>
  <c r="N183" i="2"/>
  <c r="O119" i="2"/>
  <c r="X119" i="2" s="1"/>
  <c r="N119" i="2"/>
  <c r="O55" i="2"/>
  <c r="X55" i="2" s="1"/>
  <c r="N55" i="2"/>
  <c r="O550" i="2"/>
  <c r="X550" i="2" s="1"/>
  <c r="N550" i="2"/>
  <c r="O486" i="2"/>
  <c r="X486" i="2" s="1"/>
  <c r="N486" i="2"/>
  <c r="O422" i="2"/>
  <c r="X422" i="2" s="1"/>
  <c r="N422" i="2"/>
  <c r="O358" i="2"/>
  <c r="X358" i="2" s="1"/>
  <c r="N358" i="2"/>
  <c r="O294" i="2"/>
  <c r="X294" i="2" s="1"/>
  <c r="N294" i="2"/>
  <c r="O230" i="2"/>
  <c r="X230" i="2" s="1"/>
  <c r="N230" i="2"/>
  <c r="O166" i="2"/>
  <c r="X166" i="2" s="1"/>
  <c r="N166" i="2"/>
  <c r="O102" i="2"/>
  <c r="X102" i="2" s="1"/>
  <c r="N102" i="2"/>
  <c r="O38" i="2"/>
  <c r="X38" i="2" s="1"/>
  <c r="N38" i="2"/>
  <c r="N1572" i="2"/>
  <c r="O1572" i="2"/>
  <c r="X1572" i="2" s="1"/>
  <c r="O131" i="2"/>
  <c r="X131" i="2" s="1"/>
  <c r="N131" i="2"/>
  <c r="O507" i="2"/>
  <c r="X507" i="2" s="1"/>
  <c r="N507" i="2"/>
  <c r="O409" i="2"/>
  <c r="X409" i="2" s="1"/>
  <c r="N409" i="2"/>
  <c r="O153" i="2"/>
  <c r="X153" i="2" s="1"/>
  <c r="N153" i="2"/>
  <c r="O1612" i="2"/>
  <c r="X1612" i="2" s="1"/>
  <c r="N1612" i="2"/>
  <c r="O1484" i="2"/>
  <c r="X1484" i="2" s="1"/>
  <c r="N1484" i="2"/>
  <c r="N1356" i="2"/>
  <c r="O1356" i="2"/>
  <c r="X1356" i="2" s="1"/>
  <c r="O1228" i="2"/>
  <c r="X1228" i="2" s="1"/>
  <c r="N1228" i="2"/>
  <c r="O1100" i="2"/>
  <c r="X1100" i="2" s="1"/>
  <c r="N1100" i="2"/>
  <c r="O972" i="2"/>
  <c r="X972" i="2" s="1"/>
  <c r="N972" i="2"/>
  <c r="O844" i="2"/>
  <c r="X844" i="2" s="1"/>
  <c r="N844" i="2"/>
  <c r="O716" i="2"/>
  <c r="X716" i="2" s="1"/>
  <c r="N716" i="2"/>
  <c r="O588" i="2"/>
  <c r="X588" i="2" s="1"/>
  <c r="N588" i="2"/>
  <c r="O445" i="2"/>
  <c r="X445" i="2" s="1"/>
  <c r="N445" i="2"/>
  <c r="O211" i="2"/>
  <c r="X211" i="2" s="1"/>
  <c r="N211" i="2"/>
  <c r="O1755" i="2"/>
  <c r="X1755" i="2" s="1"/>
  <c r="N1755" i="2"/>
  <c r="O1627" i="2"/>
  <c r="X1627" i="2" s="1"/>
  <c r="N1627" i="2"/>
  <c r="N1499" i="2"/>
  <c r="O1499" i="2"/>
  <c r="X1499" i="2" s="1"/>
  <c r="O1371" i="2"/>
  <c r="X1371" i="2" s="1"/>
  <c r="N1371" i="2"/>
  <c r="O1243" i="2"/>
  <c r="X1243" i="2" s="1"/>
  <c r="N1243" i="2"/>
  <c r="O1115" i="2"/>
  <c r="X1115" i="2" s="1"/>
  <c r="N1115" i="2"/>
  <c r="O987" i="2"/>
  <c r="X987" i="2" s="1"/>
  <c r="N987" i="2"/>
  <c r="O859" i="2"/>
  <c r="X859" i="2" s="1"/>
  <c r="N859" i="2"/>
  <c r="O731" i="2"/>
  <c r="X731" i="2" s="1"/>
  <c r="N731" i="2"/>
  <c r="O603" i="2"/>
  <c r="X603" i="2" s="1"/>
  <c r="N603" i="2"/>
  <c r="O463" i="2"/>
  <c r="X463" i="2" s="1"/>
  <c r="N463" i="2"/>
  <c r="O242" i="2"/>
  <c r="X242" i="2" s="1"/>
  <c r="N242" i="2"/>
  <c r="O1786" i="2"/>
  <c r="X1786" i="2" s="1"/>
  <c r="N1786" i="2"/>
  <c r="O1658" i="2"/>
  <c r="X1658" i="2" s="1"/>
  <c r="N1658" i="2"/>
  <c r="O1530" i="2"/>
  <c r="X1530" i="2" s="1"/>
  <c r="N1530" i="2"/>
  <c r="O1402" i="2"/>
  <c r="X1402" i="2" s="1"/>
  <c r="N1402" i="2"/>
  <c r="O1274" i="2"/>
  <c r="X1274" i="2" s="1"/>
  <c r="N1274" i="2"/>
  <c r="O1146" i="2"/>
  <c r="X1146" i="2" s="1"/>
  <c r="N1146" i="2"/>
  <c r="O1018" i="2"/>
  <c r="X1018" i="2" s="1"/>
  <c r="N1018" i="2"/>
  <c r="O890" i="2"/>
  <c r="X890" i="2" s="1"/>
  <c r="N890" i="2"/>
  <c r="O762" i="2"/>
  <c r="X762" i="2" s="1"/>
  <c r="N762" i="2"/>
  <c r="O634" i="2"/>
  <c r="X634" i="2" s="1"/>
  <c r="N634" i="2"/>
  <c r="O498" i="2"/>
  <c r="X498" i="2" s="1"/>
  <c r="N498" i="2"/>
  <c r="O305" i="2"/>
  <c r="X305" i="2" s="1"/>
  <c r="N305" i="2"/>
  <c r="O49" i="2"/>
  <c r="X49" i="2" s="1"/>
  <c r="N49" i="2"/>
  <c r="O1765" i="2"/>
  <c r="X1765" i="2" s="1"/>
  <c r="N1765" i="2"/>
  <c r="O1701" i="2"/>
  <c r="X1701" i="2" s="1"/>
  <c r="N1701" i="2"/>
  <c r="O1637" i="2"/>
  <c r="X1637" i="2" s="1"/>
  <c r="N1637" i="2"/>
  <c r="O1573" i="2"/>
  <c r="X1573" i="2" s="1"/>
  <c r="N1573" i="2"/>
  <c r="O1509" i="2"/>
  <c r="X1509" i="2" s="1"/>
  <c r="N1509" i="2"/>
  <c r="O1445" i="2"/>
  <c r="X1445" i="2" s="1"/>
  <c r="N1445" i="2"/>
  <c r="O1381" i="2"/>
  <c r="X1381" i="2" s="1"/>
  <c r="N1381" i="2"/>
  <c r="O1317" i="2"/>
  <c r="X1317" i="2" s="1"/>
  <c r="N1317" i="2"/>
  <c r="O1253" i="2"/>
  <c r="X1253" i="2" s="1"/>
  <c r="N1253" i="2"/>
  <c r="O1189" i="2"/>
  <c r="X1189" i="2" s="1"/>
  <c r="N1189" i="2"/>
  <c r="O1125" i="2"/>
  <c r="X1125" i="2" s="1"/>
  <c r="N1125" i="2"/>
  <c r="O1061" i="2"/>
  <c r="X1061" i="2" s="1"/>
  <c r="N1061" i="2"/>
  <c r="O997" i="2"/>
  <c r="X997" i="2" s="1"/>
  <c r="N997" i="2"/>
  <c r="O933" i="2"/>
  <c r="X933" i="2" s="1"/>
  <c r="N933" i="2"/>
  <c r="O869" i="2"/>
  <c r="X869" i="2" s="1"/>
  <c r="N869" i="2"/>
  <c r="O805" i="2"/>
  <c r="X805" i="2" s="1"/>
  <c r="N805" i="2"/>
  <c r="O741" i="2"/>
  <c r="X741" i="2" s="1"/>
  <c r="N741" i="2"/>
  <c r="O677" i="2"/>
  <c r="X677" i="2" s="1"/>
  <c r="N677" i="2"/>
  <c r="O613" i="2"/>
  <c r="X613" i="2" s="1"/>
  <c r="N613" i="2"/>
  <c r="O547" i="2"/>
  <c r="X547" i="2" s="1"/>
  <c r="N547" i="2"/>
  <c r="O474" i="2"/>
  <c r="X474" i="2" s="1"/>
  <c r="N474" i="2"/>
  <c r="O389" i="2"/>
  <c r="X389" i="2" s="1"/>
  <c r="N389" i="2"/>
  <c r="O261" i="2"/>
  <c r="X261" i="2" s="1"/>
  <c r="N261" i="2"/>
  <c r="O133" i="2"/>
  <c r="X133" i="2" s="1"/>
  <c r="N133" i="2"/>
  <c r="O5" i="2"/>
  <c r="X5" i="2" s="1"/>
  <c r="N5" i="2"/>
  <c r="O1785" i="2"/>
  <c r="X1785" i="2" s="1"/>
  <c r="N1785" i="2"/>
  <c r="O1721" i="2"/>
  <c r="X1721" i="2" s="1"/>
  <c r="N1721" i="2"/>
  <c r="O1657" i="2"/>
  <c r="X1657" i="2" s="1"/>
  <c r="N1657" i="2"/>
  <c r="O1593" i="2"/>
  <c r="X1593" i="2" s="1"/>
  <c r="N1593" i="2"/>
  <c r="O1529" i="2"/>
  <c r="X1529" i="2" s="1"/>
  <c r="N1529" i="2"/>
  <c r="O1465" i="2"/>
  <c r="X1465" i="2" s="1"/>
  <c r="N1465" i="2"/>
  <c r="O1401" i="2"/>
  <c r="X1401" i="2" s="1"/>
  <c r="N1401" i="2"/>
  <c r="O1337" i="2"/>
  <c r="X1337" i="2" s="1"/>
  <c r="N1337" i="2"/>
  <c r="O1273" i="2"/>
  <c r="X1273" i="2" s="1"/>
  <c r="N1273" i="2"/>
  <c r="O1209" i="2"/>
  <c r="X1209" i="2" s="1"/>
  <c r="N1209" i="2"/>
  <c r="O1145" i="2"/>
  <c r="X1145" i="2" s="1"/>
  <c r="N1145" i="2"/>
  <c r="O1081" i="2"/>
  <c r="X1081" i="2" s="1"/>
  <c r="N1081" i="2"/>
  <c r="O1017" i="2"/>
  <c r="X1017" i="2" s="1"/>
  <c r="N1017" i="2"/>
  <c r="O953" i="2"/>
  <c r="X953" i="2" s="1"/>
  <c r="N953" i="2"/>
  <c r="O889" i="2"/>
  <c r="X889" i="2" s="1"/>
  <c r="N889" i="2"/>
  <c r="O825" i="2"/>
  <c r="X825" i="2" s="1"/>
  <c r="N825" i="2"/>
  <c r="O761" i="2"/>
  <c r="X761" i="2" s="1"/>
  <c r="N761" i="2"/>
  <c r="O697" i="2"/>
  <c r="X697" i="2" s="1"/>
  <c r="N697" i="2"/>
  <c r="O633" i="2"/>
  <c r="X633" i="2" s="1"/>
  <c r="N633" i="2"/>
  <c r="O569" i="2"/>
  <c r="X569" i="2" s="1"/>
  <c r="N569" i="2"/>
  <c r="O497" i="2"/>
  <c r="X497" i="2" s="1"/>
  <c r="N497" i="2"/>
  <c r="O424" i="2"/>
  <c r="X424" i="2" s="1"/>
  <c r="N424" i="2"/>
  <c r="O301" i="2"/>
  <c r="X301" i="2" s="1"/>
  <c r="N301" i="2"/>
  <c r="O173" i="2"/>
  <c r="X173" i="2" s="1"/>
  <c r="N173" i="2"/>
  <c r="O45" i="2"/>
  <c r="X45" i="2" s="1"/>
  <c r="N45" i="2"/>
  <c r="O1784" i="2"/>
  <c r="X1784" i="2" s="1"/>
  <c r="N1784" i="2"/>
  <c r="O1720" i="2"/>
  <c r="X1720" i="2" s="1"/>
  <c r="N1720" i="2"/>
  <c r="O1656" i="2"/>
  <c r="X1656" i="2" s="1"/>
  <c r="N1656" i="2"/>
  <c r="O1592" i="2"/>
  <c r="X1592" i="2" s="1"/>
  <c r="N1592" i="2"/>
  <c r="O1528" i="2"/>
  <c r="X1528" i="2" s="1"/>
  <c r="N1528" i="2"/>
  <c r="O1464" i="2"/>
  <c r="X1464" i="2" s="1"/>
  <c r="N1464" i="2"/>
  <c r="O1400" i="2"/>
  <c r="X1400" i="2" s="1"/>
  <c r="N1400" i="2"/>
  <c r="O1336" i="2"/>
  <c r="X1336" i="2" s="1"/>
  <c r="N1336" i="2"/>
  <c r="O1272" i="2"/>
  <c r="X1272" i="2" s="1"/>
  <c r="N1272" i="2"/>
  <c r="O1208" i="2"/>
  <c r="X1208" i="2" s="1"/>
  <c r="N1208" i="2"/>
  <c r="O1144" i="2"/>
  <c r="X1144" i="2" s="1"/>
  <c r="N1144" i="2"/>
  <c r="O1080" i="2"/>
  <c r="X1080" i="2" s="1"/>
  <c r="N1080" i="2"/>
  <c r="O1016" i="2"/>
  <c r="X1016" i="2" s="1"/>
  <c r="N1016" i="2"/>
  <c r="O952" i="2"/>
  <c r="X952" i="2" s="1"/>
  <c r="N952" i="2"/>
  <c r="O888" i="2"/>
  <c r="X888" i="2" s="1"/>
  <c r="N888" i="2"/>
  <c r="O824" i="2"/>
  <c r="X824" i="2" s="1"/>
  <c r="N824" i="2"/>
  <c r="O760" i="2"/>
  <c r="X760" i="2" s="1"/>
  <c r="N760" i="2"/>
  <c r="O696" i="2"/>
  <c r="X696" i="2" s="1"/>
  <c r="N696" i="2"/>
  <c r="O632" i="2"/>
  <c r="X632" i="2" s="1"/>
  <c r="N632" i="2"/>
  <c r="O568" i="2"/>
  <c r="X568" i="2" s="1"/>
  <c r="N568" i="2"/>
  <c r="O496" i="2"/>
  <c r="X496" i="2" s="1"/>
  <c r="N496" i="2"/>
  <c r="O423" i="2"/>
  <c r="X423" i="2" s="1"/>
  <c r="N423" i="2"/>
  <c r="O299" i="2"/>
  <c r="X299" i="2" s="1"/>
  <c r="N299" i="2"/>
  <c r="O171" i="2"/>
  <c r="X171" i="2" s="1"/>
  <c r="N171" i="2"/>
  <c r="O43" i="2"/>
  <c r="X43" i="2" s="1"/>
  <c r="N43" i="2"/>
  <c r="O1783" i="2"/>
  <c r="X1783" i="2" s="1"/>
  <c r="N1783" i="2"/>
  <c r="O1719" i="2"/>
  <c r="X1719" i="2" s="1"/>
  <c r="N1719" i="2"/>
  <c r="O1655" i="2"/>
  <c r="X1655" i="2" s="1"/>
  <c r="N1655" i="2"/>
  <c r="O1591" i="2"/>
  <c r="X1591" i="2" s="1"/>
  <c r="N1591" i="2"/>
  <c r="O1527" i="2"/>
  <c r="X1527" i="2" s="1"/>
  <c r="N1527" i="2"/>
  <c r="O1463" i="2"/>
  <c r="X1463" i="2" s="1"/>
  <c r="N1463" i="2"/>
  <c r="O1399" i="2"/>
  <c r="X1399" i="2" s="1"/>
  <c r="N1399" i="2"/>
  <c r="O1335" i="2"/>
  <c r="X1335" i="2" s="1"/>
  <c r="N1335" i="2"/>
  <c r="O1271" i="2"/>
  <c r="X1271" i="2" s="1"/>
  <c r="N1271" i="2"/>
  <c r="O1207" i="2"/>
  <c r="X1207" i="2" s="1"/>
  <c r="N1207" i="2"/>
  <c r="O1143" i="2"/>
  <c r="X1143" i="2" s="1"/>
  <c r="N1143" i="2"/>
  <c r="O1079" i="2"/>
  <c r="X1079" i="2" s="1"/>
  <c r="N1079" i="2"/>
  <c r="O1015" i="2"/>
  <c r="X1015" i="2" s="1"/>
  <c r="N1015" i="2"/>
  <c r="O951" i="2"/>
  <c r="X951" i="2" s="1"/>
  <c r="N951" i="2"/>
  <c r="O887" i="2"/>
  <c r="X887" i="2" s="1"/>
  <c r="N887" i="2"/>
  <c r="O823" i="2"/>
  <c r="X823" i="2" s="1"/>
  <c r="N823" i="2"/>
  <c r="O759" i="2"/>
  <c r="X759" i="2" s="1"/>
  <c r="N759" i="2"/>
  <c r="O695" i="2"/>
  <c r="X695" i="2" s="1"/>
  <c r="N695" i="2"/>
  <c r="O631" i="2"/>
  <c r="X631" i="2" s="1"/>
  <c r="N631" i="2"/>
  <c r="O567" i="2"/>
  <c r="X567" i="2" s="1"/>
  <c r="N567" i="2"/>
  <c r="O495" i="2"/>
  <c r="X495" i="2" s="1"/>
  <c r="N495" i="2"/>
  <c r="O421" i="2"/>
  <c r="X421" i="2" s="1"/>
  <c r="N421" i="2"/>
  <c r="O298" i="2"/>
  <c r="X298" i="2" s="1"/>
  <c r="N298" i="2"/>
  <c r="O170" i="2"/>
  <c r="X170" i="2" s="1"/>
  <c r="N170" i="2"/>
  <c r="O42" i="2"/>
  <c r="X42" i="2" s="1"/>
  <c r="N42" i="2"/>
  <c r="O372" i="2"/>
  <c r="X372" i="2" s="1"/>
  <c r="N372" i="2"/>
  <c r="O308" i="2"/>
  <c r="X308" i="2" s="1"/>
  <c r="N308" i="2"/>
  <c r="O244" i="2"/>
  <c r="X244" i="2" s="1"/>
  <c r="N244" i="2"/>
  <c r="O180" i="2"/>
  <c r="X180" i="2" s="1"/>
  <c r="N180" i="2"/>
  <c r="O116" i="2"/>
  <c r="X116" i="2" s="1"/>
  <c r="N116" i="2"/>
  <c r="O52" i="2"/>
  <c r="X52" i="2" s="1"/>
  <c r="N52" i="2"/>
  <c r="O400" i="2"/>
  <c r="X400" i="2" s="1"/>
  <c r="N400" i="2"/>
  <c r="N336" i="2"/>
  <c r="O336" i="2"/>
  <c r="X336" i="2" s="1"/>
  <c r="O272" i="2"/>
  <c r="X272" i="2" s="1"/>
  <c r="N272" i="2"/>
  <c r="O208" i="2"/>
  <c r="X208" i="2" s="1"/>
  <c r="N208" i="2"/>
  <c r="O144" i="2"/>
  <c r="X144" i="2" s="1"/>
  <c r="N144" i="2"/>
  <c r="O80" i="2"/>
  <c r="X80" i="2" s="1"/>
  <c r="N80" i="2"/>
  <c r="O16" i="2"/>
  <c r="X16" i="2" s="1"/>
  <c r="N16" i="2"/>
  <c r="O367" i="2"/>
  <c r="X367" i="2" s="1"/>
  <c r="N367" i="2"/>
  <c r="O303" i="2"/>
  <c r="X303" i="2" s="1"/>
  <c r="N303" i="2"/>
  <c r="O239" i="2"/>
  <c r="X239" i="2" s="1"/>
  <c r="N239" i="2"/>
  <c r="O175" i="2"/>
  <c r="X175" i="2" s="1"/>
  <c r="N175" i="2"/>
  <c r="O111" i="2"/>
  <c r="X111" i="2" s="1"/>
  <c r="N111" i="2"/>
  <c r="O47" i="2"/>
  <c r="X47" i="2" s="1"/>
  <c r="N47" i="2"/>
  <c r="O542" i="2"/>
  <c r="X542" i="2" s="1"/>
  <c r="N542" i="2"/>
  <c r="O478" i="2"/>
  <c r="X478" i="2" s="1"/>
  <c r="N478" i="2"/>
  <c r="O414" i="2"/>
  <c r="X414" i="2" s="1"/>
  <c r="N414" i="2"/>
  <c r="O350" i="2"/>
  <c r="X350" i="2" s="1"/>
  <c r="N350" i="2"/>
  <c r="N286" i="2"/>
  <c r="O286" i="2"/>
  <c r="X286" i="2" s="1"/>
  <c r="O222" i="2"/>
  <c r="X222" i="2" s="1"/>
  <c r="N222" i="2"/>
  <c r="O158" i="2"/>
  <c r="X158" i="2" s="1"/>
  <c r="N158" i="2"/>
  <c r="O94" i="2"/>
  <c r="X94" i="2" s="1"/>
  <c r="N94" i="2"/>
  <c r="O30" i="2"/>
  <c r="X30" i="2" s="1"/>
  <c r="N30" i="2"/>
  <c r="O210" i="2"/>
  <c r="X210" i="2" s="1"/>
  <c r="N210" i="2"/>
  <c r="O1770" i="2"/>
  <c r="X1770" i="2" s="1"/>
  <c r="N1770" i="2"/>
  <c r="O1642" i="2"/>
  <c r="X1642" i="2" s="1"/>
  <c r="N1642" i="2"/>
  <c r="O1514" i="2"/>
  <c r="X1514" i="2" s="1"/>
  <c r="N1514" i="2"/>
  <c r="O1386" i="2"/>
  <c r="X1386" i="2" s="1"/>
  <c r="N1386" i="2"/>
  <c r="O1258" i="2"/>
  <c r="X1258" i="2" s="1"/>
  <c r="N1258" i="2"/>
  <c r="O746" i="2"/>
  <c r="X746" i="2" s="1"/>
  <c r="N746" i="2"/>
  <c r="O480" i="2"/>
  <c r="X480" i="2" s="1"/>
  <c r="N480" i="2"/>
  <c r="O273" i="2"/>
  <c r="X273" i="2" s="1"/>
  <c r="N273" i="2"/>
  <c r="O1757" i="2"/>
  <c r="X1757" i="2" s="1"/>
  <c r="N1757" i="2"/>
  <c r="O1693" i="2"/>
  <c r="X1693" i="2" s="1"/>
  <c r="N1693" i="2"/>
  <c r="O1629" i="2"/>
  <c r="X1629" i="2" s="1"/>
  <c r="N1629" i="2"/>
  <c r="O1565" i="2"/>
  <c r="X1565" i="2" s="1"/>
  <c r="N1565" i="2"/>
  <c r="O1501" i="2"/>
  <c r="X1501" i="2" s="1"/>
  <c r="N1501" i="2"/>
  <c r="O1437" i="2"/>
  <c r="X1437" i="2" s="1"/>
  <c r="N1437" i="2"/>
  <c r="O1373" i="2"/>
  <c r="X1373" i="2" s="1"/>
  <c r="N1373" i="2"/>
  <c r="O1309" i="2"/>
  <c r="X1309" i="2" s="1"/>
  <c r="N1309" i="2"/>
  <c r="O1245" i="2"/>
  <c r="X1245" i="2" s="1"/>
  <c r="N1245" i="2"/>
  <c r="O1181" i="2"/>
  <c r="X1181" i="2" s="1"/>
  <c r="N1181" i="2"/>
  <c r="O1117" i="2"/>
  <c r="X1117" i="2" s="1"/>
  <c r="N1117" i="2"/>
  <c r="O1053" i="2"/>
  <c r="X1053" i="2" s="1"/>
  <c r="N1053" i="2"/>
  <c r="O989" i="2"/>
  <c r="X989" i="2" s="1"/>
  <c r="N989" i="2"/>
  <c r="O925" i="2"/>
  <c r="X925" i="2" s="1"/>
  <c r="N925" i="2"/>
  <c r="O861" i="2"/>
  <c r="X861" i="2" s="1"/>
  <c r="N861" i="2"/>
  <c r="O797" i="2"/>
  <c r="X797" i="2" s="1"/>
  <c r="N797" i="2"/>
  <c r="O733" i="2"/>
  <c r="X733" i="2" s="1"/>
  <c r="N733" i="2"/>
  <c r="O669" i="2"/>
  <c r="X669" i="2" s="1"/>
  <c r="N669" i="2"/>
  <c r="O605" i="2"/>
  <c r="X605" i="2" s="1"/>
  <c r="N605" i="2"/>
  <c r="O538" i="2"/>
  <c r="X538" i="2" s="1"/>
  <c r="N538" i="2"/>
  <c r="O465" i="2"/>
  <c r="X465" i="2" s="1"/>
  <c r="N465" i="2"/>
  <c r="O373" i="2"/>
  <c r="X373" i="2" s="1"/>
  <c r="N373" i="2"/>
  <c r="O245" i="2"/>
  <c r="X245" i="2" s="1"/>
  <c r="N245" i="2"/>
  <c r="O117" i="2"/>
  <c r="X117" i="2" s="1"/>
  <c r="N117" i="2"/>
  <c r="O19" i="2"/>
  <c r="X19" i="2" s="1"/>
  <c r="N19" i="2"/>
  <c r="O1777" i="2"/>
  <c r="X1777" i="2" s="1"/>
  <c r="N1777" i="2"/>
  <c r="O1713" i="2"/>
  <c r="X1713" i="2" s="1"/>
  <c r="N1713" i="2"/>
  <c r="O1649" i="2"/>
  <c r="X1649" i="2" s="1"/>
  <c r="N1649" i="2"/>
  <c r="O1585" i="2"/>
  <c r="X1585" i="2" s="1"/>
  <c r="N1585" i="2"/>
  <c r="O1521" i="2"/>
  <c r="X1521" i="2" s="1"/>
  <c r="N1521" i="2"/>
  <c r="O1457" i="2"/>
  <c r="X1457" i="2" s="1"/>
  <c r="N1457" i="2"/>
  <c r="O1393" i="2"/>
  <c r="X1393" i="2" s="1"/>
  <c r="N1393" i="2"/>
  <c r="O1329" i="2"/>
  <c r="X1329" i="2" s="1"/>
  <c r="N1329" i="2"/>
  <c r="O1265" i="2"/>
  <c r="X1265" i="2" s="1"/>
  <c r="N1265" i="2"/>
  <c r="O1201" i="2"/>
  <c r="X1201" i="2" s="1"/>
  <c r="N1201" i="2"/>
  <c r="O1137" i="2"/>
  <c r="X1137" i="2" s="1"/>
  <c r="N1137" i="2"/>
  <c r="O1073" i="2"/>
  <c r="X1073" i="2" s="1"/>
  <c r="N1073" i="2"/>
  <c r="O1009" i="2"/>
  <c r="X1009" i="2" s="1"/>
  <c r="N1009" i="2"/>
  <c r="O945" i="2"/>
  <c r="X945" i="2" s="1"/>
  <c r="N945" i="2"/>
  <c r="O881" i="2"/>
  <c r="X881" i="2" s="1"/>
  <c r="N881" i="2"/>
  <c r="O817" i="2"/>
  <c r="X817" i="2" s="1"/>
  <c r="N817" i="2"/>
  <c r="O753" i="2"/>
  <c r="X753" i="2" s="1"/>
  <c r="N753" i="2"/>
  <c r="O689" i="2"/>
  <c r="X689" i="2" s="1"/>
  <c r="N689" i="2"/>
  <c r="O625" i="2"/>
  <c r="X625" i="2" s="1"/>
  <c r="N625" i="2"/>
  <c r="O561" i="2"/>
  <c r="X561" i="2" s="1"/>
  <c r="N561" i="2"/>
  <c r="O488" i="2"/>
  <c r="X488" i="2" s="1"/>
  <c r="N488" i="2"/>
  <c r="O413" i="2"/>
  <c r="X413" i="2" s="1"/>
  <c r="N413" i="2"/>
  <c r="O285" i="2"/>
  <c r="X285" i="2" s="1"/>
  <c r="N285" i="2"/>
  <c r="O157" i="2"/>
  <c r="X157" i="2" s="1"/>
  <c r="N157" i="2"/>
  <c r="O29" i="2"/>
  <c r="X29" i="2" s="1"/>
  <c r="N29" i="2"/>
  <c r="O1776" i="2"/>
  <c r="X1776" i="2" s="1"/>
  <c r="N1776" i="2"/>
  <c r="O1712" i="2"/>
  <c r="X1712" i="2" s="1"/>
  <c r="N1712" i="2"/>
  <c r="O1648" i="2"/>
  <c r="X1648" i="2" s="1"/>
  <c r="N1648" i="2"/>
  <c r="O1584" i="2"/>
  <c r="X1584" i="2" s="1"/>
  <c r="N1584" i="2"/>
  <c r="O1520" i="2"/>
  <c r="X1520" i="2" s="1"/>
  <c r="N1520" i="2"/>
  <c r="O1456" i="2"/>
  <c r="X1456" i="2" s="1"/>
  <c r="N1456" i="2"/>
  <c r="O1392" i="2"/>
  <c r="X1392" i="2" s="1"/>
  <c r="N1392" i="2"/>
  <c r="O1328" i="2"/>
  <c r="X1328" i="2" s="1"/>
  <c r="N1328" i="2"/>
  <c r="O1264" i="2"/>
  <c r="X1264" i="2" s="1"/>
  <c r="N1264" i="2"/>
  <c r="O1200" i="2"/>
  <c r="X1200" i="2" s="1"/>
  <c r="N1200" i="2"/>
  <c r="O1136" i="2"/>
  <c r="X1136" i="2" s="1"/>
  <c r="N1136" i="2"/>
  <c r="O1072" i="2"/>
  <c r="X1072" i="2" s="1"/>
  <c r="N1072" i="2"/>
  <c r="O1008" i="2"/>
  <c r="X1008" i="2" s="1"/>
  <c r="N1008" i="2"/>
  <c r="O944" i="2"/>
  <c r="X944" i="2" s="1"/>
  <c r="N944" i="2"/>
  <c r="O880" i="2"/>
  <c r="X880" i="2" s="1"/>
  <c r="N880" i="2"/>
  <c r="O816" i="2"/>
  <c r="X816" i="2" s="1"/>
  <c r="N816" i="2"/>
  <c r="O752" i="2"/>
  <c r="X752" i="2" s="1"/>
  <c r="N752" i="2"/>
  <c r="O688" i="2"/>
  <c r="X688" i="2" s="1"/>
  <c r="N688" i="2"/>
  <c r="O624" i="2"/>
  <c r="X624" i="2" s="1"/>
  <c r="N624" i="2"/>
  <c r="O560" i="2"/>
  <c r="X560" i="2" s="1"/>
  <c r="N560" i="2"/>
  <c r="O487" i="2"/>
  <c r="X487" i="2" s="1"/>
  <c r="N487" i="2"/>
  <c r="O411" i="2"/>
  <c r="X411" i="2" s="1"/>
  <c r="N411" i="2"/>
  <c r="O283" i="2"/>
  <c r="X283" i="2" s="1"/>
  <c r="N283" i="2"/>
  <c r="O155" i="2"/>
  <c r="X155" i="2" s="1"/>
  <c r="N155" i="2"/>
  <c r="O27" i="2"/>
  <c r="X27" i="2" s="1"/>
  <c r="N27" i="2"/>
  <c r="O1775" i="2"/>
  <c r="X1775" i="2" s="1"/>
  <c r="N1775" i="2"/>
  <c r="O1711" i="2"/>
  <c r="X1711" i="2" s="1"/>
  <c r="N1711" i="2"/>
  <c r="O1647" i="2"/>
  <c r="X1647" i="2" s="1"/>
  <c r="N1647" i="2"/>
  <c r="O1583" i="2"/>
  <c r="X1583" i="2" s="1"/>
  <c r="N1583" i="2"/>
  <c r="O1519" i="2"/>
  <c r="X1519" i="2" s="1"/>
  <c r="N1519" i="2"/>
  <c r="O1455" i="2"/>
  <c r="X1455" i="2" s="1"/>
  <c r="N1455" i="2"/>
  <c r="O1391" i="2"/>
  <c r="X1391" i="2" s="1"/>
  <c r="N1391" i="2"/>
  <c r="O1327" i="2"/>
  <c r="X1327" i="2" s="1"/>
  <c r="N1327" i="2"/>
  <c r="O1263" i="2"/>
  <c r="X1263" i="2" s="1"/>
  <c r="N1263" i="2"/>
  <c r="O1199" i="2"/>
  <c r="X1199" i="2" s="1"/>
  <c r="N1199" i="2"/>
  <c r="O1135" i="2"/>
  <c r="X1135" i="2" s="1"/>
  <c r="N1135" i="2"/>
  <c r="O1071" i="2"/>
  <c r="X1071" i="2" s="1"/>
  <c r="N1071" i="2"/>
  <c r="O1007" i="2"/>
  <c r="X1007" i="2" s="1"/>
  <c r="N1007" i="2"/>
  <c r="O943" i="2"/>
  <c r="X943" i="2" s="1"/>
  <c r="N943" i="2"/>
  <c r="O879" i="2"/>
  <c r="X879" i="2" s="1"/>
  <c r="N879" i="2"/>
  <c r="N815" i="2"/>
  <c r="O815" i="2"/>
  <c r="X815" i="2" s="1"/>
  <c r="N751" i="2"/>
  <c r="O751" i="2"/>
  <c r="X751" i="2" s="1"/>
  <c r="N687" i="2"/>
  <c r="O687" i="2"/>
  <c r="X687" i="2" s="1"/>
  <c r="O623" i="2"/>
  <c r="X623" i="2" s="1"/>
  <c r="N623" i="2"/>
  <c r="O559" i="2"/>
  <c r="X559" i="2" s="1"/>
  <c r="N559" i="2"/>
  <c r="O485" i="2"/>
  <c r="X485" i="2" s="1"/>
  <c r="N485" i="2"/>
  <c r="O410" i="2"/>
  <c r="X410" i="2" s="1"/>
  <c r="N410" i="2"/>
  <c r="O282" i="2"/>
  <c r="X282" i="2" s="1"/>
  <c r="N282" i="2"/>
  <c r="O154" i="2"/>
  <c r="X154" i="2" s="1"/>
  <c r="N154" i="2"/>
  <c r="O26" i="2"/>
  <c r="X26" i="2" s="1"/>
  <c r="N26" i="2"/>
  <c r="O364" i="2"/>
  <c r="X364" i="2" s="1"/>
  <c r="N364" i="2"/>
  <c r="O300" i="2"/>
  <c r="X300" i="2" s="1"/>
  <c r="N300" i="2"/>
  <c r="O236" i="2"/>
  <c r="X236" i="2" s="1"/>
  <c r="N236" i="2"/>
  <c r="O172" i="2"/>
  <c r="X172" i="2" s="1"/>
  <c r="N172" i="2"/>
  <c r="O108" i="2"/>
  <c r="X108" i="2" s="1"/>
  <c r="N108" i="2"/>
  <c r="O44" i="2"/>
  <c r="X44" i="2" s="1"/>
  <c r="N44" i="2"/>
  <c r="N392" i="2"/>
  <c r="O392" i="2"/>
  <c r="X392" i="2" s="1"/>
  <c r="O328" i="2"/>
  <c r="X328" i="2" s="1"/>
  <c r="N328" i="2"/>
  <c r="O264" i="2"/>
  <c r="X264" i="2" s="1"/>
  <c r="N264" i="2"/>
  <c r="O200" i="2"/>
  <c r="X200" i="2" s="1"/>
  <c r="N200" i="2"/>
  <c r="O136" i="2"/>
  <c r="X136" i="2" s="1"/>
  <c r="N136" i="2"/>
  <c r="O72" i="2"/>
  <c r="X72" i="2" s="1"/>
  <c r="N72" i="2"/>
  <c r="O8" i="2"/>
  <c r="X8" i="2" s="1"/>
  <c r="N8" i="2"/>
  <c r="O359" i="2"/>
  <c r="X359" i="2" s="1"/>
  <c r="N359" i="2"/>
  <c r="O295" i="2"/>
  <c r="X295" i="2" s="1"/>
  <c r="N295" i="2"/>
  <c r="O231" i="2"/>
  <c r="X231" i="2" s="1"/>
  <c r="N231" i="2"/>
  <c r="O167" i="2"/>
  <c r="X167" i="2" s="1"/>
  <c r="N167" i="2"/>
  <c r="O103" i="2"/>
  <c r="X103" i="2" s="1"/>
  <c r="N103" i="2"/>
  <c r="O39" i="2"/>
  <c r="X39" i="2" s="1"/>
  <c r="N39" i="2"/>
  <c r="O534" i="2"/>
  <c r="X534" i="2" s="1"/>
  <c r="N534" i="2"/>
  <c r="O470" i="2"/>
  <c r="X470" i="2" s="1"/>
  <c r="N470" i="2"/>
  <c r="O406" i="2"/>
  <c r="X406" i="2" s="1"/>
  <c r="N406" i="2"/>
  <c r="O342" i="2"/>
  <c r="X342" i="2" s="1"/>
  <c r="N342" i="2"/>
  <c r="O278" i="2"/>
  <c r="X278" i="2" s="1"/>
  <c r="N278" i="2"/>
  <c r="O214" i="2"/>
  <c r="X214" i="2" s="1"/>
  <c r="N214" i="2"/>
  <c r="O150" i="2"/>
  <c r="X150" i="2" s="1"/>
  <c r="N150" i="2"/>
  <c r="O86" i="2"/>
  <c r="X86" i="2" s="1"/>
  <c r="N86" i="2"/>
  <c r="O22" i="2"/>
  <c r="X22" i="2" s="1"/>
  <c r="N22" i="2"/>
  <c r="O1218" i="2"/>
  <c r="X1218" i="2" s="1"/>
  <c r="N1218" i="2"/>
  <c r="O1150" i="2"/>
  <c r="X1150" i="2" s="1"/>
  <c r="N1150" i="2"/>
  <c r="O1302" i="2"/>
  <c r="X1302" i="2" s="1"/>
  <c r="N1302" i="2"/>
  <c r="O1011" i="2"/>
  <c r="X1011" i="2" s="1"/>
  <c r="N1011" i="2"/>
  <c r="O1554" i="2"/>
  <c r="X1554" i="2" s="1"/>
  <c r="N1554" i="2"/>
  <c r="O942" i="2"/>
  <c r="X942" i="2" s="1"/>
  <c r="N942" i="2"/>
  <c r="O1478" i="2"/>
  <c r="X1478" i="2" s="1"/>
  <c r="N1478" i="2"/>
  <c r="O1442" i="2"/>
  <c r="X1442" i="2" s="1"/>
  <c r="N1442" i="2"/>
  <c r="O862" i="2"/>
  <c r="X862" i="2" s="1"/>
  <c r="N862" i="2"/>
  <c r="O1526" i="2"/>
  <c r="X1526" i="2" s="1"/>
  <c r="N1526" i="2"/>
  <c r="O1363" i="2"/>
  <c r="X1363" i="2" s="1"/>
  <c r="N1363" i="2"/>
  <c r="O1458" i="2"/>
  <c r="X1458" i="2" s="1"/>
  <c r="N1458" i="2"/>
  <c r="O1422" i="2"/>
  <c r="X1422" i="2" s="1"/>
  <c r="N1422" i="2"/>
  <c r="O1043" i="2"/>
  <c r="X1043" i="2" s="1"/>
  <c r="N1043" i="2"/>
  <c r="O934" i="2"/>
  <c r="X934" i="2" s="1"/>
  <c r="N934" i="2"/>
  <c r="O1187" i="2"/>
  <c r="X1187" i="2" s="1"/>
  <c r="N1187" i="2"/>
  <c r="O1154" i="2"/>
  <c r="X1154" i="2" s="1"/>
  <c r="N1154" i="2"/>
  <c r="O1086" i="2"/>
  <c r="X1086" i="2" s="1"/>
  <c r="N1086" i="2"/>
  <c r="O982" i="2"/>
  <c r="X982" i="2" s="1"/>
  <c r="N982" i="2"/>
  <c r="O1390" i="2"/>
  <c r="X1390" i="2" s="1"/>
  <c r="N1390" i="2"/>
  <c r="N1670" i="2"/>
  <c r="O1670" i="2"/>
  <c r="X1670" i="2" s="1"/>
  <c r="O902" i="2"/>
  <c r="X902" i="2" s="1"/>
  <c r="N902" i="2"/>
  <c r="O1618" i="2"/>
  <c r="X1618" i="2" s="1"/>
  <c r="N1618" i="2"/>
  <c r="O1667" i="2"/>
  <c r="X1667" i="2" s="1"/>
  <c r="N1667" i="2"/>
  <c r="O493" i="2"/>
  <c r="X493" i="2" s="1"/>
  <c r="N493" i="2"/>
  <c r="O1444" i="2"/>
  <c r="X1444" i="2" s="1"/>
  <c r="N1444" i="2"/>
  <c r="O804" i="2"/>
  <c r="X804" i="2" s="1"/>
  <c r="N804" i="2"/>
  <c r="O453" i="2"/>
  <c r="X453" i="2" s="1"/>
  <c r="N453" i="2"/>
  <c r="O1740" i="2"/>
  <c r="X1740" i="2" s="1"/>
  <c r="N1740" i="2"/>
  <c r="O1747" i="2"/>
  <c r="X1747" i="2" s="1"/>
  <c r="N1747" i="2"/>
  <c r="O1378" i="2"/>
  <c r="X1378" i="2" s="1"/>
  <c r="N1378" i="2"/>
  <c r="O950" i="2"/>
  <c r="X950" i="2" s="1"/>
  <c r="N950" i="2"/>
  <c r="O1266" i="2"/>
  <c r="X1266" i="2" s="1"/>
  <c r="N1266" i="2"/>
  <c r="O846" i="2"/>
  <c r="X846" i="2" s="1"/>
  <c r="N846" i="2"/>
  <c r="O870" i="2"/>
  <c r="X870" i="2" s="1"/>
  <c r="N870" i="2"/>
  <c r="O1522" i="2"/>
  <c r="X1522" i="2" s="1"/>
  <c r="N1522" i="2"/>
  <c r="O475" i="2"/>
  <c r="X475" i="2" s="1"/>
  <c r="N475" i="2"/>
  <c r="O1556" i="2"/>
  <c r="X1556" i="2" s="1"/>
  <c r="N1556" i="2"/>
  <c r="O916" i="2"/>
  <c r="X916" i="2" s="1"/>
  <c r="N916" i="2"/>
  <c r="O355" i="2"/>
  <c r="X355" i="2" s="1"/>
  <c r="N355" i="2"/>
  <c r="O194" i="2"/>
  <c r="X194" i="2" s="1"/>
  <c r="N194" i="2"/>
  <c r="O33" i="2"/>
  <c r="X33" i="2" s="1"/>
  <c r="N33" i="2"/>
  <c r="O1596" i="2"/>
  <c r="X1596" i="2" s="1"/>
  <c r="N1596" i="2"/>
  <c r="O956" i="2"/>
  <c r="X956" i="2" s="1"/>
  <c r="N956" i="2"/>
  <c r="O427" i="2"/>
  <c r="X427" i="2" s="1"/>
  <c r="N427" i="2"/>
  <c r="O618" i="2"/>
  <c r="X618" i="2" s="1"/>
  <c r="N618" i="2"/>
  <c r="O1683" i="2"/>
  <c r="X1683" i="2" s="1"/>
  <c r="N1683" i="2"/>
  <c r="O1602" i="2"/>
  <c r="X1602" i="2" s="1"/>
  <c r="N1602" i="2"/>
  <c r="O1346" i="2"/>
  <c r="X1346" i="2" s="1"/>
  <c r="N1346" i="2"/>
  <c r="O1090" i="2"/>
  <c r="X1090" i="2" s="1"/>
  <c r="N1090" i="2"/>
  <c r="O834" i="2"/>
  <c r="X834" i="2" s="1"/>
  <c r="N834" i="2"/>
  <c r="O578" i="2"/>
  <c r="X578" i="2" s="1"/>
  <c r="N578" i="2"/>
  <c r="O1790" i="2"/>
  <c r="X1790" i="2" s="1"/>
  <c r="N1790" i="2"/>
  <c r="O1534" i="2"/>
  <c r="X1534" i="2" s="1"/>
  <c r="N1534" i="2"/>
  <c r="O1278" i="2"/>
  <c r="X1278" i="2" s="1"/>
  <c r="N1278" i="2"/>
  <c r="O1022" i="2"/>
  <c r="X1022" i="2" s="1"/>
  <c r="N1022" i="2"/>
  <c r="O766" i="2"/>
  <c r="X766" i="2" s="1"/>
  <c r="N766" i="2"/>
  <c r="O1686" i="2"/>
  <c r="X1686" i="2" s="1"/>
  <c r="N1686" i="2"/>
  <c r="O1430" i="2"/>
  <c r="X1430" i="2" s="1"/>
  <c r="N1430" i="2"/>
  <c r="O1174" i="2"/>
  <c r="X1174" i="2" s="1"/>
  <c r="N1174" i="2"/>
  <c r="O918" i="2"/>
  <c r="X918" i="2" s="1"/>
  <c r="N918" i="2"/>
  <c r="O662" i="2"/>
  <c r="X662" i="2" s="1"/>
  <c r="N662" i="2"/>
  <c r="O1523" i="2"/>
  <c r="X1523" i="2" s="1"/>
  <c r="N1523" i="2"/>
  <c r="O1267" i="2"/>
  <c r="X1267" i="2" s="1"/>
  <c r="N1267" i="2"/>
  <c r="O883" i="2"/>
  <c r="X883" i="2" s="1"/>
  <c r="N883" i="2"/>
  <c r="O627" i="2"/>
  <c r="X627" i="2" s="1"/>
  <c r="N627" i="2"/>
  <c r="O1170" i="2"/>
  <c r="X1170" i="2" s="1"/>
  <c r="N1170" i="2"/>
  <c r="O1582" i="2"/>
  <c r="X1582" i="2" s="1"/>
  <c r="N1582" i="2"/>
  <c r="O1326" i="2"/>
  <c r="X1326" i="2" s="1"/>
  <c r="N1326" i="2"/>
  <c r="O1070" i="2"/>
  <c r="X1070" i="2" s="1"/>
  <c r="N1070" i="2"/>
  <c r="O814" i="2"/>
  <c r="X814" i="2" s="1"/>
  <c r="N814" i="2"/>
  <c r="O545" i="2"/>
  <c r="X545" i="2" s="1"/>
  <c r="N545" i="2"/>
  <c r="O1586" i="2"/>
  <c r="X1586" i="2" s="1"/>
  <c r="N1586" i="2"/>
  <c r="O818" i="2"/>
  <c r="X818" i="2" s="1"/>
  <c r="N818" i="2"/>
  <c r="O1606" i="2"/>
  <c r="X1606" i="2" s="1"/>
  <c r="N1606" i="2"/>
  <c r="O1350" i="2"/>
  <c r="X1350" i="2" s="1"/>
  <c r="N1350" i="2"/>
  <c r="O1094" i="2"/>
  <c r="X1094" i="2" s="1"/>
  <c r="N1094" i="2"/>
  <c r="O838" i="2"/>
  <c r="X838" i="2" s="1"/>
  <c r="N838" i="2"/>
  <c r="O582" i="2"/>
  <c r="X582" i="2" s="1"/>
  <c r="N582" i="2"/>
  <c r="O1394" i="2"/>
  <c r="X1394" i="2" s="1"/>
  <c r="N1394" i="2"/>
  <c r="O690" i="2"/>
  <c r="X690" i="2" s="1"/>
  <c r="N690" i="2"/>
  <c r="O1603" i="2"/>
  <c r="X1603" i="2" s="1"/>
  <c r="N1603" i="2"/>
  <c r="O1347" i="2"/>
  <c r="X1347" i="2" s="1"/>
  <c r="N1347" i="2"/>
  <c r="N1091" i="2"/>
  <c r="O1091" i="2"/>
  <c r="X1091" i="2" s="1"/>
  <c r="O835" i="2"/>
  <c r="X835" i="2" s="1"/>
  <c r="N835" i="2"/>
  <c r="O579" i="2"/>
  <c r="X579" i="2" s="1"/>
  <c r="N579" i="2"/>
  <c r="O457" i="2"/>
  <c r="X457" i="2" s="1"/>
  <c r="N457" i="2"/>
  <c r="O233" i="2"/>
  <c r="X233" i="2" s="1"/>
  <c r="N233" i="2"/>
  <c r="O1796" i="2"/>
  <c r="X1796" i="2" s="1"/>
  <c r="N1796" i="2"/>
  <c r="O1668" i="2"/>
  <c r="X1668" i="2" s="1"/>
  <c r="N1668" i="2"/>
  <c r="O1540" i="2"/>
  <c r="X1540" i="2" s="1"/>
  <c r="N1540" i="2"/>
  <c r="O1412" i="2"/>
  <c r="X1412" i="2" s="1"/>
  <c r="N1412" i="2"/>
  <c r="O1284" i="2"/>
  <c r="X1284" i="2" s="1"/>
  <c r="N1284" i="2"/>
  <c r="O1156" i="2"/>
  <c r="X1156" i="2" s="1"/>
  <c r="N1156" i="2"/>
  <c r="O1028" i="2"/>
  <c r="X1028" i="2" s="1"/>
  <c r="N1028" i="2"/>
  <c r="O900" i="2"/>
  <c r="X900" i="2" s="1"/>
  <c r="N900" i="2"/>
  <c r="O772" i="2"/>
  <c r="X772" i="2" s="1"/>
  <c r="N772" i="2"/>
  <c r="O644" i="2"/>
  <c r="X644" i="2" s="1"/>
  <c r="N644" i="2"/>
  <c r="O509" i="2"/>
  <c r="X509" i="2" s="1"/>
  <c r="N509" i="2"/>
  <c r="O323" i="2"/>
  <c r="X323" i="2" s="1"/>
  <c r="N323" i="2"/>
  <c r="O67" i="2"/>
  <c r="X67" i="2" s="1"/>
  <c r="N67" i="2"/>
  <c r="O417" i="2"/>
  <c r="X417" i="2" s="1"/>
  <c r="N417" i="2"/>
  <c r="O162" i="2"/>
  <c r="X162" i="2" s="1"/>
  <c r="N162" i="2"/>
  <c r="O471" i="2"/>
  <c r="X471" i="2" s="1"/>
  <c r="N471" i="2"/>
  <c r="O257" i="2"/>
  <c r="X257" i="2" s="1"/>
  <c r="N257" i="2"/>
  <c r="O521" i="2"/>
  <c r="X521" i="2" s="1"/>
  <c r="N521" i="2"/>
  <c r="O345" i="2"/>
  <c r="X345" i="2" s="1"/>
  <c r="N345" i="2"/>
  <c r="O89" i="2"/>
  <c r="X89" i="2" s="1"/>
  <c r="N89" i="2"/>
  <c r="O1708" i="2"/>
  <c r="X1708" i="2" s="1"/>
  <c r="N1708" i="2"/>
  <c r="O1580" i="2"/>
  <c r="X1580" i="2" s="1"/>
  <c r="N1580" i="2"/>
  <c r="O1452" i="2"/>
  <c r="X1452" i="2" s="1"/>
  <c r="N1452" i="2"/>
  <c r="O1324" i="2"/>
  <c r="X1324" i="2" s="1"/>
  <c r="N1324" i="2"/>
  <c r="O1196" i="2"/>
  <c r="X1196" i="2" s="1"/>
  <c r="N1196" i="2"/>
  <c r="O1068" i="2"/>
  <c r="X1068" i="2" s="1"/>
  <c r="N1068" i="2"/>
  <c r="O940" i="2"/>
  <c r="X940" i="2" s="1"/>
  <c r="N940" i="2"/>
  <c r="O812" i="2"/>
  <c r="X812" i="2" s="1"/>
  <c r="N812" i="2"/>
  <c r="O684" i="2"/>
  <c r="X684" i="2" s="1"/>
  <c r="N684" i="2"/>
  <c r="O555" i="2"/>
  <c r="X555" i="2" s="1"/>
  <c r="N555" i="2"/>
  <c r="O403" i="2"/>
  <c r="X403" i="2" s="1"/>
  <c r="N403" i="2"/>
  <c r="O147" i="2"/>
  <c r="X147" i="2" s="1"/>
  <c r="N147" i="2"/>
  <c r="O1723" i="2"/>
  <c r="X1723" i="2" s="1"/>
  <c r="N1723" i="2"/>
  <c r="O1595" i="2"/>
  <c r="X1595" i="2" s="1"/>
  <c r="N1595" i="2"/>
  <c r="O1467" i="2"/>
  <c r="X1467" i="2" s="1"/>
  <c r="N1467" i="2"/>
  <c r="O1339" i="2"/>
  <c r="X1339" i="2" s="1"/>
  <c r="N1339" i="2"/>
  <c r="O1211" i="2"/>
  <c r="X1211" i="2" s="1"/>
  <c r="N1211" i="2"/>
  <c r="O1083" i="2"/>
  <c r="X1083" i="2" s="1"/>
  <c r="N1083" i="2"/>
  <c r="O955" i="2"/>
  <c r="X955" i="2" s="1"/>
  <c r="N955" i="2"/>
  <c r="O827" i="2"/>
  <c r="X827" i="2" s="1"/>
  <c r="N827" i="2"/>
  <c r="O699" i="2"/>
  <c r="X699" i="2" s="1"/>
  <c r="N699" i="2"/>
  <c r="O571" i="2"/>
  <c r="X571" i="2" s="1"/>
  <c r="N571" i="2"/>
  <c r="O426" i="2"/>
  <c r="X426" i="2" s="1"/>
  <c r="N426" i="2"/>
  <c r="O178" i="2"/>
  <c r="X178" i="2" s="1"/>
  <c r="N178" i="2"/>
  <c r="O1754" i="2"/>
  <c r="X1754" i="2" s="1"/>
  <c r="N1754" i="2"/>
  <c r="O1626" i="2"/>
  <c r="X1626" i="2" s="1"/>
  <c r="N1626" i="2"/>
  <c r="O1498" i="2"/>
  <c r="X1498" i="2" s="1"/>
  <c r="N1498" i="2"/>
  <c r="O1370" i="2"/>
  <c r="X1370" i="2" s="1"/>
  <c r="N1370" i="2"/>
  <c r="O1242" i="2"/>
  <c r="X1242" i="2" s="1"/>
  <c r="N1242" i="2"/>
  <c r="O1114" i="2"/>
  <c r="X1114" i="2" s="1"/>
  <c r="N1114" i="2"/>
  <c r="O986" i="2"/>
  <c r="X986" i="2" s="1"/>
  <c r="N986" i="2"/>
  <c r="O858" i="2"/>
  <c r="X858" i="2" s="1"/>
  <c r="N858" i="2"/>
  <c r="O730" i="2"/>
  <c r="X730" i="2" s="1"/>
  <c r="N730" i="2"/>
  <c r="O602" i="2"/>
  <c r="X602" i="2" s="1"/>
  <c r="N602" i="2"/>
  <c r="O461" i="2"/>
  <c r="X461" i="2" s="1"/>
  <c r="N461" i="2"/>
  <c r="O241" i="2"/>
  <c r="X241" i="2" s="1"/>
  <c r="N241" i="2"/>
  <c r="O1749" i="2"/>
  <c r="X1749" i="2" s="1"/>
  <c r="N1749" i="2"/>
  <c r="O1685" i="2"/>
  <c r="X1685" i="2" s="1"/>
  <c r="N1685" i="2"/>
  <c r="O1621" i="2"/>
  <c r="X1621" i="2" s="1"/>
  <c r="N1621" i="2"/>
  <c r="O1557" i="2"/>
  <c r="X1557" i="2" s="1"/>
  <c r="N1557" i="2"/>
  <c r="O1493" i="2"/>
  <c r="X1493" i="2" s="1"/>
  <c r="N1493" i="2"/>
  <c r="O1429" i="2"/>
  <c r="X1429" i="2" s="1"/>
  <c r="N1429" i="2"/>
  <c r="O1365" i="2"/>
  <c r="X1365" i="2" s="1"/>
  <c r="N1365" i="2"/>
  <c r="O1301" i="2"/>
  <c r="X1301" i="2" s="1"/>
  <c r="N1301" i="2"/>
  <c r="O1237" i="2"/>
  <c r="X1237" i="2" s="1"/>
  <c r="N1237" i="2"/>
  <c r="O1173" i="2"/>
  <c r="X1173" i="2" s="1"/>
  <c r="N1173" i="2"/>
  <c r="O1109" i="2"/>
  <c r="X1109" i="2" s="1"/>
  <c r="N1109" i="2"/>
  <c r="O1045" i="2"/>
  <c r="X1045" i="2" s="1"/>
  <c r="N1045" i="2"/>
  <c r="N981" i="2"/>
  <c r="O981" i="2"/>
  <c r="X981" i="2" s="1"/>
  <c r="O917" i="2"/>
  <c r="X917" i="2" s="1"/>
  <c r="N917" i="2"/>
  <c r="O853" i="2"/>
  <c r="X853" i="2" s="1"/>
  <c r="N853" i="2"/>
  <c r="O789" i="2"/>
  <c r="X789" i="2" s="1"/>
  <c r="N789" i="2"/>
  <c r="O725" i="2"/>
  <c r="X725" i="2" s="1"/>
  <c r="N725" i="2"/>
  <c r="O661" i="2"/>
  <c r="X661" i="2" s="1"/>
  <c r="N661" i="2"/>
  <c r="O597" i="2"/>
  <c r="X597" i="2" s="1"/>
  <c r="N597" i="2"/>
  <c r="O529" i="2"/>
  <c r="X529" i="2" s="1"/>
  <c r="N529" i="2"/>
  <c r="O456" i="2"/>
  <c r="X456" i="2" s="1"/>
  <c r="N456" i="2"/>
  <c r="O357" i="2"/>
  <c r="X357" i="2" s="1"/>
  <c r="N357" i="2"/>
  <c r="O229" i="2"/>
  <c r="X229" i="2" s="1"/>
  <c r="N229" i="2"/>
  <c r="O101" i="2"/>
  <c r="X101" i="2" s="1"/>
  <c r="N101" i="2"/>
  <c r="O18" i="2"/>
  <c r="X18" i="2" s="1"/>
  <c r="N18" i="2"/>
  <c r="O1769" i="2"/>
  <c r="X1769" i="2" s="1"/>
  <c r="N1769" i="2"/>
  <c r="O1705" i="2"/>
  <c r="X1705" i="2" s="1"/>
  <c r="N1705" i="2"/>
  <c r="O1641" i="2"/>
  <c r="X1641" i="2" s="1"/>
  <c r="N1641" i="2"/>
  <c r="O1577" i="2"/>
  <c r="X1577" i="2" s="1"/>
  <c r="N1577" i="2"/>
  <c r="O1513" i="2"/>
  <c r="X1513" i="2" s="1"/>
  <c r="N1513" i="2"/>
  <c r="O1449" i="2"/>
  <c r="X1449" i="2" s="1"/>
  <c r="N1449" i="2"/>
  <c r="O1385" i="2"/>
  <c r="X1385" i="2" s="1"/>
  <c r="N1385" i="2"/>
  <c r="O1321" i="2"/>
  <c r="X1321" i="2" s="1"/>
  <c r="N1321" i="2"/>
  <c r="O1257" i="2"/>
  <c r="X1257" i="2" s="1"/>
  <c r="N1257" i="2"/>
  <c r="O1193" i="2"/>
  <c r="X1193" i="2" s="1"/>
  <c r="N1193" i="2"/>
  <c r="O1129" i="2"/>
  <c r="X1129" i="2" s="1"/>
  <c r="N1129" i="2"/>
  <c r="O1065" i="2"/>
  <c r="X1065" i="2" s="1"/>
  <c r="N1065" i="2"/>
  <c r="O1001" i="2"/>
  <c r="X1001" i="2" s="1"/>
  <c r="N1001" i="2"/>
  <c r="O937" i="2"/>
  <c r="X937" i="2" s="1"/>
  <c r="N937" i="2"/>
  <c r="O873" i="2"/>
  <c r="X873" i="2" s="1"/>
  <c r="N873" i="2"/>
  <c r="O809" i="2"/>
  <c r="X809" i="2" s="1"/>
  <c r="N809" i="2"/>
  <c r="O745" i="2"/>
  <c r="X745" i="2" s="1"/>
  <c r="N745" i="2"/>
  <c r="O681" i="2"/>
  <c r="X681" i="2" s="1"/>
  <c r="N681" i="2"/>
  <c r="O617" i="2"/>
  <c r="X617" i="2" s="1"/>
  <c r="N617" i="2"/>
  <c r="O552" i="2"/>
  <c r="X552" i="2" s="1"/>
  <c r="N552" i="2"/>
  <c r="O479" i="2"/>
  <c r="X479" i="2" s="1"/>
  <c r="N479" i="2"/>
  <c r="O397" i="2"/>
  <c r="X397" i="2" s="1"/>
  <c r="N397" i="2"/>
  <c r="O269" i="2"/>
  <c r="X269" i="2" s="1"/>
  <c r="N269" i="2"/>
  <c r="O141" i="2"/>
  <c r="X141" i="2" s="1"/>
  <c r="N141" i="2"/>
  <c r="O13" i="2"/>
  <c r="X13" i="2" s="1"/>
  <c r="N13" i="2"/>
  <c r="O1768" i="2"/>
  <c r="X1768" i="2" s="1"/>
  <c r="N1768" i="2"/>
  <c r="O1704" i="2"/>
  <c r="X1704" i="2" s="1"/>
  <c r="N1704" i="2"/>
  <c r="O1640" i="2"/>
  <c r="X1640" i="2" s="1"/>
  <c r="N1640" i="2"/>
  <c r="O1576" i="2"/>
  <c r="X1576" i="2" s="1"/>
  <c r="N1576" i="2"/>
  <c r="O1512" i="2"/>
  <c r="X1512" i="2" s="1"/>
  <c r="N1512" i="2"/>
  <c r="O1448" i="2"/>
  <c r="X1448" i="2" s="1"/>
  <c r="N1448" i="2"/>
  <c r="O1384" i="2"/>
  <c r="X1384" i="2" s="1"/>
  <c r="N1384" i="2"/>
  <c r="O1320" i="2"/>
  <c r="X1320" i="2" s="1"/>
  <c r="N1320" i="2"/>
  <c r="O1256" i="2"/>
  <c r="X1256" i="2" s="1"/>
  <c r="N1256" i="2"/>
  <c r="O1192" i="2"/>
  <c r="X1192" i="2" s="1"/>
  <c r="N1192" i="2"/>
  <c r="O1128" i="2"/>
  <c r="X1128" i="2" s="1"/>
  <c r="N1128" i="2"/>
  <c r="O1064" i="2"/>
  <c r="X1064" i="2" s="1"/>
  <c r="N1064" i="2"/>
  <c r="O1000" i="2"/>
  <c r="X1000" i="2" s="1"/>
  <c r="N1000" i="2"/>
  <c r="O936" i="2"/>
  <c r="X936" i="2" s="1"/>
  <c r="N936" i="2"/>
  <c r="O872" i="2"/>
  <c r="X872" i="2" s="1"/>
  <c r="N872" i="2"/>
  <c r="O808" i="2"/>
  <c r="X808" i="2" s="1"/>
  <c r="N808" i="2"/>
  <c r="O744" i="2"/>
  <c r="X744" i="2" s="1"/>
  <c r="N744" i="2"/>
  <c r="O680" i="2"/>
  <c r="X680" i="2" s="1"/>
  <c r="N680" i="2"/>
  <c r="O616" i="2"/>
  <c r="X616" i="2" s="1"/>
  <c r="N616" i="2"/>
  <c r="O551" i="2"/>
  <c r="X551" i="2" s="1"/>
  <c r="N551" i="2"/>
  <c r="O477" i="2"/>
  <c r="X477" i="2" s="1"/>
  <c r="N477" i="2"/>
  <c r="O395" i="2"/>
  <c r="X395" i="2" s="1"/>
  <c r="N395" i="2"/>
  <c r="O267" i="2"/>
  <c r="X267" i="2" s="1"/>
  <c r="N267" i="2"/>
  <c r="O139" i="2"/>
  <c r="X139" i="2" s="1"/>
  <c r="N139" i="2"/>
  <c r="O11" i="2"/>
  <c r="X11" i="2" s="1"/>
  <c r="N11" i="2"/>
  <c r="O1767" i="2"/>
  <c r="X1767" i="2" s="1"/>
  <c r="N1767" i="2"/>
  <c r="O1703" i="2"/>
  <c r="X1703" i="2" s="1"/>
  <c r="N1703" i="2"/>
  <c r="O1639" i="2"/>
  <c r="X1639" i="2" s="1"/>
  <c r="N1639" i="2"/>
  <c r="O1575" i="2"/>
  <c r="X1575" i="2" s="1"/>
  <c r="N1575" i="2"/>
  <c r="O1511" i="2"/>
  <c r="X1511" i="2" s="1"/>
  <c r="N1511" i="2"/>
  <c r="O1447" i="2"/>
  <c r="X1447" i="2" s="1"/>
  <c r="N1447" i="2"/>
  <c r="O1383" i="2"/>
  <c r="X1383" i="2" s="1"/>
  <c r="N1383" i="2"/>
  <c r="O1319" i="2"/>
  <c r="X1319" i="2" s="1"/>
  <c r="N1319" i="2"/>
  <c r="O1255" i="2"/>
  <c r="X1255" i="2" s="1"/>
  <c r="N1255" i="2"/>
  <c r="O1191" i="2"/>
  <c r="X1191" i="2" s="1"/>
  <c r="N1191" i="2"/>
  <c r="N1127" i="2"/>
  <c r="O1127" i="2"/>
  <c r="X1127" i="2" s="1"/>
  <c r="O1063" i="2"/>
  <c r="X1063" i="2" s="1"/>
  <c r="N1063" i="2"/>
  <c r="O999" i="2"/>
  <c r="X999" i="2" s="1"/>
  <c r="N999" i="2"/>
  <c r="O935" i="2"/>
  <c r="X935" i="2" s="1"/>
  <c r="N935" i="2"/>
  <c r="O871" i="2"/>
  <c r="X871" i="2" s="1"/>
  <c r="N871" i="2"/>
  <c r="O807" i="2"/>
  <c r="X807" i="2" s="1"/>
  <c r="N807" i="2"/>
  <c r="O743" i="2"/>
  <c r="X743" i="2" s="1"/>
  <c r="N743" i="2"/>
  <c r="O679" i="2"/>
  <c r="X679" i="2" s="1"/>
  <c r="N679" i="2"/>
  <c r="O615" i="2"/>
  <c r="X615" i="2" s="1"/>
  <c r="N615" i="2"/>
  <c r="O549" i="2"/>
  <c r="X549" i="2" s="1"/>
  <c r="N549" i="2"/>
  <c r="O476" i="2"/>
  <c r="X476" i="2" s="1"/>
  <c r="N476" i="2"/>
  <c r="O394" i="2"/>
  <c r="X394" i="2" s="1"/>
  <c r="N394" i="2"/>
  <c r="O266" i="2"/>
  <c r="X266" i="2" s="1"/>
  <c r="N266" i="2"/>
  <c r="O138" i="2"/>
  <c r="X138" i="2" s="1"/>
  <c r="N138" i="2"/>
  <c r="O10" i="2"/>
  <c r="X10" i="2" s="1"/>
  <c r="N10" i="2"/>
  <c r="O356" i="2"/>
  <c r="X356" i="2" s="1"/>
  <c r="N356" i="2"/>
  <c r="O292" i="2"/>
  <c r="X292" i="2" s="1"/>
  <c r="N292" i="2"/>
  <c r="O228" i="2"/>
  <c r="X228" i="2" s="1"/>
  <c r="N228" i="2"/>
  <c r="N164" i="2"/>
  <c r="O164" i="2"/>
  <c r="X164" i="2" s="1"/>
  <c r="O100" i="2"/>
  <c r="X100" i="2" s="1"/>
  <c r="N100" i="2"/>
  <c r="O36" i="2"/>
  <c r="X36" i="2" s="1"/>
  <c r="N36" i="2"/>
  <c r="N384" i="2"/>
  <c r="O384" i="2"/>
  <c r="X384" i="2" s="1"/>
  <c r="O320" i="2"/>
  <c r="X320" i="2" s="1"/>
  <c r="N320" i="2"/>
  <c r="O256" i="2"/>
  <c r="X256" i="2" s="1"/>
  <c r="N256" i="2"/>
  <c r="O192" i="2"/>
  <c r="X192" i="2" s="1"/>
  <c r="N192" i="2"/>
  <c r="O128" i="2"/>
  <c r="X128" i="2" s="1"/>
  <c r="N128" i="2"/>
  <c r="O64" i="2"/>
  <c r="X64" i="2" s="1"/>
  <c r="N64" i="2"/>
  <c r="O415" i="2"/>
  <c r="X415" i="2" s="1"/>
  <c r="N415" i="2"/>
  <c r="O351" i="2"/>
  <c r="X351" i="2" s="1"/>
  <c r="N351" i="2"/>
  <c r="O287" i="2"/>
  <c r="X287" i="2" s="1"/>
  <c r="N287" i="2"/>
  <c r="O223" i="2"/>
  <c r="X223" i="2" s="1"/>
  <c r="N223" i="2"/>
  <c r="O159" i="2"/>
  <c r="X159" i="2" s="1"/>
  <c r="N159" i="2"/>
  <c r="O95" i="2"/>
  <c r="X95" i="2" s="1"/>
  <c r="N95" i="2"/>
  <c r="O31" i="2"/>
  <c r="X31" i="2" s="1"/>
  <c r="N31" i="2"/>
  <c r="O526" i="2"/>
  <c r="X526" i="2" s="1"/>
  <c r="N526" i="2"/>
  <c r="O462" i="2"/>
  <c r="X462" i="2" s="1"/>
  <c r="N462" i="2"/>
  <c r="O398" i="2"/>
  <c r="X398" i="2" s="1"/>
  <c r="N398" i="2"/>
  <c r="O334" i="2"/>
  <c r="X334" i="2" s="1"/>
  <c r="N334" i="2"/>
  <c r="O270" i="2"/>
  <c r="X270" i="2" s="1"/>
  <c r="N270" i="2"/>
  <c r="O206" i="2"/>
  <c r="X206" i="2" s="1"/>
  <c r="N206" i="2"/>
  <c r="O142" i="2"/>
  <c r="X142" i="2" s="1"/>
  <c r="N142" i="2"/>
  <c r="O78" i="2"/>
  <c r="X78" i="2" s="1"/>
  <c r="N78" i="2"/>
  <c r="O14" i="2"/>
  <c r="X14" i="2" s="1"/>
  <c r="N14" i="2"/>
  <c r="O1730" i="2"/>
  <c r="X1730" i="2" s="1"/>
  <c r="N1730" i="2"/>
  <c r="O962" i="2"/>
  <c r="X962" i="2" s="1"/>
  <c r="N962" i="2"/>
  <c r="O894" i="2"/>
  <c r="X894" i="2" s="1"/>
  <c r="N894" i="2"/>
  <c r="O1046" i="2"/>
  <c r="X1046" i="2" s="1"/>
  <c r="N1046" i="2"/>
  <c r="O755" i="2"/>
  <c r="X755" i="2" s="1"/>
  <c r="N755" i="2"/>
  <c r="O786" i="2"/>
  <c r="X786" i="2" s="1"/>
  <c r="N786" i="2"/>
  <c r="O1710" i="2"/>
  <c r="X1710" i="2" s="1"/>
  <c r="N1710" i="2"/>
  <c r="O1715" i="2"/>
  <c r="X1715" i="2" s="1"/>
  <c r="N1715" i="2"/>
  <c r="O966" i="2"/>
  <c r="X966" i="2" s="1"/>
  <c r="N966" i="2"/>
  <c r="O1698" i="2"/>
  <c r="X1698" i="2" s="1"/>
  <c r="N1698" i="2"/>
  <c r="O674" i="2"/>
  <c r="X674" i="2" s="1"/>
  <c r="N674" i="2"/>
  <c r="O1374" i="2"/>
  <c r="X1374" i="2" s="1"/>
  <c r="N1374" i="2"/>
  <c r="O1270" i="2"/>
  <c r="X1270" i="2" s="1"/>
  <c r="N1270" i="2"/>
  <c r="O758" i="2"/>
  <c r="X758" i="2" s="1"/>
  <c r="N758" i="2"/>
  <c r="O979" i="2"/>
  <c r="X979" i="2" s="1"/>
  <c r="N979" i="2"/>
  <c r="O557" i="2"/>
  <c r="X557" i="2" s="1"/>
  <c r="N557" i="2"/>
  <c r="O1678" i="2"/>
  <c r="X1678" i="2" s="1"/>
  <c r="N1678" i="2"/>
  <c r="O654" i="2"/>
  <c r="X654" i="2" s="1"/>
  <c r="N654" i="2"/>
  <c r="O1190" i="2"/>
  <c r="X1190" i="2" s="1"/>
  <c r="N1190" i="2"/>
  <c r="O914" i="2"/>
  <c r="X914" i="2" s="1"/>
  <c r="N914" i="2"/>
  <c r="O1443" i="2"/>
  <c r="X1443" i="2" s="1"/>
  <c r="N1443" i="2"/>
  <c r="O1666" i="2"/>
  <c r="X1666" i="2" s="1"/>
  <c r="N1666" i="2"/>
  <c r="O642" i="2"/>
  <c r="X642" i="2" s="1"/>
  <c r="N642" i="2"/>
  <c r="O1342" i="2"/>
  <c r="X1342" i="2" s="1"/>
  <c r="N1342" i="2"/>
  <c r="O1750" i="2"/>
  <c r="X1750" i="2" s="1"/>
  <c r="N1750" i="2"/>
  <c r="O726" i="2"/>
  <c r="X726" i="2" s="1"/>
  <c r="N726" i="2"/>
  <c r="O691" i="2"/>
  <c r="X691" i="2" s="1"/>
  <c r="N691" i="2"/>
  <c r="O1134" i="2"/>
  <c r="X1134" i="2" s="1"/>
  <c r="N1134" i="2"/>
  <c r="O1042" i="2"/>
  <c r="X1042" i="2" s="1"/>
  <c r="N1042" i="2"/>
  <c r="O1414" i="2"/>
  <c r="X1414" i="2" s="1"/>
  <c r="N1414" i="2"/>
  <c r="O1107" i="2"/>
  <c r="X1107" i="2" s="1"/>
  <c r="N1107" i="2"/>
  <c r="O1411" i="2"/>
  <c r="X1411" i="2" s="1"/>
  <c r="N1411" i="2"/>
  <c r="O41" i="2"/>
  <c r="X41" i="2" s="1"/>
  <c r="N41" i="2"/>
  <c r="O1700" i="2"/>
  <c r="X1700" i="2" s="1"/>
  <c r="N1700" i="2"/>
  <c r="O1060" i="2"/>
  <c r="X1060" i="2" s="1"/>
  <c r="N1060" i="2"/>
  <c r="O387" i="2"/>
  <c r="X387" i="2" s="1"/>
  <c r="N387" i="2"/>
  <c r="O321" i="2"/>
  <c r="X321" i="2" s="1"/>
  <c r="N321" i="2"/>
  <c r="O1634" i="2"/>
  <c r="X1634" i="2" s="1"/>
  <c r="N1634" i="2"/>
  <c r="O610" i="2"/>
  <c r="X610" i="2" s="1"/>
  <c r="N610" i="2"/>
  <c r="O798" i="2"/>
  <c r="X798" i="2" s="1"/>
  <c r="N798" i="2"/>
  <c r="O694" i="2"/>
  <c r="X694" i="2" s="1"/>
  <c r="N694" i="2"/>
  <c r="O659" i="2"/>
  <c r="X659" i="2" s="1"/>
  <c r="N659" i="2"/>
  <c r="O1102" i="2"/>
  <c r="X1102" i="2" s="1"/>
  <c r="N1102" i="2"/>
  <c r="N946" i="2"/>
  <c r="O946" i="2"/>
  <c r="X946" i="2" s="1"/>
  <c r="O1638" i="2"/>
  <c r="X1638" i="2" s="1"/>
  <c r="N1638" i="2"/>
  <c r="O1126" i="2"/>
  <c r="X1126" i="2" s="1"/>
  <c r="N1126" i="2"/>
  <c r="O754" i="2"/>
  <c r="X754" i="2" s="1"/>
  <c r="N754" i="2"/>
  <c r="O1379" i="2"/>
  <c r="X1379" i="2" s="1"/>
  <c r="N1379" i="2"/>
  <c r="O867" i="2"/>
  <c r="X867" i="2" s="1"/>
  <c r="N867" i="2"/>
  <c r="O1300" i="2"/>
  <c r="X1300" i="2" s="1"/>
  <c r="N1300" i="2"/>
  <c r="O788" i="2"/>
  <c r="X788" i="2" s="1"/>
  <c r="N788" i="2"/>
  <c r="O99" i="2"/>
  <c r="X99" i="2" s="1"/>
  <c r="N99" i="2"/>
  <c r="O289" i="2"/>
  <c r="X289" i="2" s="1"/>
  <c r="N289" i="2"/>
  <c r="O1468" i="2"/>
  <c r="X1468" i="2" s="1"/>
  <c r="N1468" i="2"/>
  <c r="O1084" i="2"/>
  <c r="X1084" i="2" s="1"/>
  <c r="N1084" i="2"/>
  <c r="O179" i="2"/>
  <c r="X179" i="2" s="1"/>
  <c r="N179" i="2"/>
  <c r="O874" i="2"/>
  <c r="X874" i="2" s="1"/>
  <c r="N874" i="2"/>
  <c r="O1555" i="2"/>
  <c r="X1555" i="2" s="1"/>
  <c r="N1555" i="2"/>
  <c r="O1570" i="2"/>
  <c r="X1570" i="2" s="1"/>
  <c r="N1570" i="2"/>
  <c r="O1314" i="2"/>
  <c r="X1314" i="2" s="1"/>
  <c r="N1314" i="2"/>
  <c r="O1058" i="2"/>
  <c r="X1058" i="2" s="1"/>
  <c r="N1058" i="2"/>
  <c r="O802" i="2"/>
  <c r="X802" i="2" s="1"/>
  <c r="N802" i="2"/>
  <c r="O1758" i="2"/>
  <c r="X1758" i="2" s="1"/>
  <c r="N1758" i="2"/>
  <c r="O1502" i="2"/>
  <c r="X1502" i="2" s="1"/>
  <c r="N1502" i="2"/>
  <c r="O1246" i="2"/>
  <c r="X1246" i="2" s="1"/>
  <c r="N1246" i="2"/>
  <c r="O990" i="2"/>
  <c r="X990" i="2" s="1"/>
  <c r="N990" i="2"/>
  <c r="O734" i="2"/>
  <c r="X734" i="2" s="1"/>
  <c r="N734" i="2"/>
  <c r="O1654" i="2"/>
  <c r="X1654" i="2" s="1"/>
  <c r="N1654" i="2"/>
  <c r="O1398" i="2"/>
  <c r="X1398" i="2" s="1"/>
  <c r="N1398" i="2"/>
  <c r="O1142" i="2"/>
  <c r="X1142" i="2" s="1"/>
  <c r="N1142" i="2"/>
  <c r="O886" i="2"/>
  <c r="X886" i="2" s="1"/>
  <c r="N886" i="2"/>
  <c r="O630" i="2"/>
  <c r="X630" i="2" s="1"/>
  <c r="N630" i="2"/>
  <c r="O1491" i="2"/>
  <c r="X1491" i="2" s="1"/>
  <c r="N1491" i="2"/>
  <c r="O1235" i="2"/>
  <c r="X1235" i="2" s="1"/>
  <c r="N1235" i="2"/>
  <c r="O851" i="2"/>
  <c r="X851" i="2" s="1"/>
  <c r="N851" i="2"/>
  <c r="O595" i="2"/>
  <c r="X595" i="2" s="1"/>
  <c r="N595" i="2"/>
  <c r="N1779" i="2"/>
  <c r="O1779" i="2"/>
  <c r="X1779" i="2" s="1"/>
  <c r="O1074" i="2"/>
  <c r="X1074" i="2" s="1"/>
  <c r="N1074" i="2"/>
  <c r="O1550" i="2"/>
  <c r="X1550" i="2" s="1"/>
  <c r="N1550" i="2"/>
  <c r="O1294" i="2"/>
  <c r="X1294" i="2" s="1"/>
  <c r="N1294" i="2"/>
  <c r="O1038" i="2"/>
  <c r="X1038" i="2" s="1"/>
  <c r="N1038" i="2"/>
  <c r="O782" i="2"/>
  <c r="X782" i="2" s="1"/>
  <c r="N782" i="2"/>
  <c r="O1490" i="2"/>
  <c r="X1490" i="2" s="1"/>
  <c r="N1490" i="2"/>
  <c r="O722" i="2"/>
  <c r="X722" i="2" s="1"/>
  <c r="N722" i="2"/>
  <c r="O1574" i="2"/>
  <c r="X1574" i="2" s="1"/>
  <c r="N1574" i="2"/>
  <c r="O1318" i="2"/>
  <c r="X1318" i="2" s="1"/>
  <c r="N1318" i="2"/>
  <c r="O1062" i="2"/>
  <c r="X1062" i="2" s="1"/>
  <c r="N1062" i="2"/>
  <c r="O806" i="2"/>
  <c r="X806" i="2" s="1"/>
  <c r="N806" i="2"/>
  <c r="O544" i="2"/>
  <c r="X544" i="2" s="1"/>
  <c r="N544" i="2"/>
  <c r="O1298" i="2"/>
  <c r="X1298" i="2" s="1"/>
  <c r="N1298" i="2"/>
  <c r="O626" i="2"/>
  <c r="X626" i="2" s="1"/>
  <c r="N626" i="2"/>
  <c r="O1571" i="2"/>
  <c r="X1571" i="2" s="1"/>
  <c r="N1571" i="2"/>
  <c r="O1315" i="2"/>
  <c r="X1315" i="2" s="1"/>
  <c r="N1315" i="2"/>
  <c r="O1059" i="2"/>
  <c r="X1059" i="2" s="1"/>
  <c r="N1059" i="2"/>
  <c r="O803" i="2"/>
  <c r="X803" i="2" s="1"/>
  <c r="N803" i="2"/>
  <c r="O539" i="2"/>
  <c r="X539" i="2" s="1"/>
  <c r="N539" i="2"/>
  <c r="O439" i="2"/>
  <c r="X439" i="2" s="1"/>
  <c r="N439" i="2"/>
  <c r="O201" i="2"/>
  <c r="X201" i="2" s="1"/>
  <c r="N201" i="2"/>
  <c r="N1780" i="2"/>
  <c r="O1780" i="2"/>
  <c r="X1780" i="2" s="1"/>
  <c r="O1652" i="2"/>
  <c r="X1652" i="2" s="1"/>
  <c r="N1652" i="2"/>
  <c r="N1524" i="2"/>
  <c r="O1524" i="2"/>
  <c r="X1524" i="2" s="1"/>
  <c r="O1396" i="2"/>
  <c r="X1396" i="2" s="1"/>
  <c r="N1396" i="2"/>
  <c r="O1268" i="2"/>
  <c r="X1268" i="2" s="1"/>
  <c r="N1268" i="2"/>
  <c r="O1140" i="2"/>
  <c r="X1140" i="2" s="1"/>
  <c r="N1140" i="2"/>
  <c r="O1012" i="2"/>
  <c r="X1012" i="2" s="1"/>
  <c r="N1012" i="2"/>
  <c r="O884" i="2"/>
  <c r="X884" i="2" s="1"/>
  <c r="N884" i="2"/>
  <c r="O756" i="2"/>
  <c r="X756" i="2" s="1"/>
  <c r="N756" i="2"/>
  <c r="O628" i="2"/>
  <c r="X628" i="2" s="1"/>
  <c r="N628" i="2"/>
  <c r="O491" i="2"/>
  <c r="X491" i="2" s="1"/>
  <c r="N491" i="2"/>
  <c r="O291" i="2"/>
  <c r="X291" i="2" s="1"/>
  <c r="N291" i="2"/>
  <c r="O35" i="2"/>
  <c r="X35" i="2" s="1"/>
  <c r="N35" i="2"/>
  <c r="O386" i="2"/>
  <c r="X386" i="2" s="1"/>
  <c r="N386" i="2"/>
  <c r="O130" i="2"/>
  <c r="X130" i="2" s="1"/>
  <c r="N130" i="2"/>
  <c r="O452" i="2"/>
  <c r="X452" i="2" s="1"/>
  <c r="N452" i="2"/>
  <c r="O225" i="2"/>
  <c r="X225" i="2" s="1"/>
  <c r="N225" i="2"/>
  <c r="O503" i="2"/>
  <c r="X503" i="2" s="1"/>
  <c r="N503" i="2"/>
  <c r="O313" i="2"/>
  <c r="X313" i="2" s="1"/>
  <c r="N313" i="2"/>
  <c r="O57" i="2"/>
  <c r="X57" i="2" s="1"/>
  <c r="N57" i="2"/>
  <c r="O1692" i="2"/>
  <c r="X1692" i="2" s="1"/>
  <c r="N1692" i="2"/>
  <c r="O1564" i="2"/>
  <c r="X1564" i="2" s="1"/>
  <c r="N1564" i="2"/>
  <c r="O1436" i="2"/>
  <c r="X1436" i="2" s="1"/>
  <c r="N1436" i="2"/>
  <c r="O1308" i="2"/>
  <c r="X1308" i="2" s="1"/>
  <c r="N1308" i="2"/>
  <c r="O1180" i="2"/>
  <c r="X1180" i="2" s="1"/>
  <c r="N1180" i="2"/>
  <c r="O1052" i="2"/>
  <c r="X1052" i="2" s="1"/>
  <c r="N1052" i="2"/>
  <c r="O924" i="2"/>
  <c r="X924" i="2" s="1"/>
  <c r="N924" i="2"/>
  <c r="O796" i="2"/>
  <c r="X796" i="2" s="1"/>
  <c r="N796" i="2"/>
  <c r="O668" i="2"/>
  <c r="X668" i="2" s="1"/>
  <c r="N668" i="2"/>
  <c r="O537" i="2"/>
  <c r="X537" i="2" s="1"/>
  <c r="N537" i="2"/>
  <c r="O371" i="2"/>
  <c r="X371" i="2" s="1"/>
  <c r="N371" i="2"/>
  <c r="O115" i="2"/>
  <c r="X115" i="2" s="1"/>
  <c r="N115" i="2"/>
  <c r="O1707" i="2"/>
  <c r="X1707" i="2" s="1"/>
  <c r="N1707" i="2"/>
  <c r="O1579" i="2"/>
  <c r="X1579" i="2" s="1"/>
  <c r="N1579" i="2"/>
  <c r="O1451" i="2"/>
  <c r="X1451" i="2" s="1"/>
  <c r="N1451" i="2"/>
  <c r="O1323" i="2"/>
  <c r="X1323" i="2" s="1"/>
  <c r="N1323" i="2"/>
  <c r="O1195" i="2"/>
  <c r="X1195" i="2" s="1"/>
  <c r="N1195" i="2"/>
  <c r="O1067" i="2"/>
  <c r="X1067" i="2" s="1"/>
  <c r="N1067" i="2"/>
  <c r="O939" i="2"/>
  <c r="X939" i="2" s="1"/>
  <c r="N939" i="2"/>
  <c r="O811" i="2"/>
  <c r="X811" i="2" s="1"/>
  <c r="N811" i="2"/>
  <c r="O683" i="2"/>
  <c r="X683" i="2" s="1"/>
  <c r="N683" i="2"/>
  <c r="O554" i="2"/>
  <c r="X554" i="2" s="1"/>
  <c r="N554" i="2"/>
  <c r="O402" i="2"/>
  <c r="X402" i="2" s="1"/>
  <c r="N402" i="2"/>
  <c r="O146" i="2"/>
  <c r="X146" i="2" s="1"/>
  <c r="N146" i="2"/>
  <c r="O1738" i="2"/>
  <c r="X1738" i="2" s="1"/>
  <c r="N1738" i="2"/>
  <c r="O1610" i="2"/>
  <c r="X1610" i="2" s="1"/>
  <c r="N1610" i="2"/>
  <c r="O1482" i="2"/>
  <c r="X1482" i="2" s="1"/>
  <c r="N1482" i="2"/>
  <c r="O1354" i="2"/>
  <c r="X1354" i="2" s="1"/>
  <c r="N1354" i="2"/>
  <c r="O1226" i="2"/>
  <c r="X1226" i="2" s="1"/>
  <c r="N1226" i="2"/>
  <c r="O1098" i="2"/>
  <c r="X1098" i="2" s="1"/>
  <c r="N1098" i="2"/>
  <c r="O970" i="2"/>
  <c r="X970" i="2" s="1"/>
  <c r="N970" i="2"/>
  <c r="O842" i="2"/>
  <c r="X842" i="2" s="1"/>
  <c r="N842" i="2"/>
  <c r="O714" i="2"/>
  <c r="X714" i="2" s="1"/>
  <c r="N714" i="2"/>
  <c r="O586" i="2"/>
  <c r="X586" i="2" s="1"/>
  <c r="N586" i="2"/>
  <c r="O443" i="2"/>
  <c r="X443" i="2" s="1"/>
  <c r="N443" i="2"/>
  <c r="O209" i="2"/>
  <c r="X209" i="2" s="1"/>
  <c r="N209" i="2"/>
  <c r="O1741" i="2"/>
  <c r="X1741" i="2" s="1"/>
  <c r="N1741" i="2"/>
  <c r="O1677" i="2"/>
  <c r="X1677" i="2" s="1"/>
  <c r="N1677" i="2"/>
  <c r="O1613" i="2"/>
  <c r="X1613" i="2" s="1"/>
  <c r="N1613" i="2"/>
  <c r="O1549" i="2"/>
  <c r="X1549" i="2" s="1"/>
  <c r="N1549" i="2"/>
  <c r="O1485" i="2"/>
  <c r="X1485" i="2" s="1"/>
  <c r="N1485" i="2"/>
  <c r="O1421" i="2"/>
  <c r="X1421" i="2" s="1"/>
  <c r="N1421" i="2"/>
  <c r="O1357" i="2"/>
  <c r="X1357" i="2" s="1"/>
  <c r="N1357" i="2"/>
  <c r="O1293" i="2"/>
  <c r="X1293" i="2" s="1"/>
  <c r="N1293" i="2"/>
  <c r="O1229" i="2"/>
  <c r="X1229" i="2" s="1"/>
  <c r="N1229" i="2"/>
  <c r="O1165" i="2"/>
  <c r="X1165" i="2" s="1"/>
  <c r="N1165" i="2"/>
  <c r="O1101" i="2"/>
  <c r="X1101" i="2" s="1"/>
  <c r="N1101" i="2"/>
  <c r="O1037" i="2"/>
  <c r="X1037" i="2" s="1"/>
  <c r="N1037" i="2"/>
  <c r="O973" i="2"/>
  <c r="X973" i="2" s="1"/>
  <c r="N973" i="2"/>
  <c r="N909" i="2"/>
  <c r="O909" i="2"/>
  <c r="X909" i="2" s="1"/>
  <c r="O845" i="2"/>
  <c r="X845" i="2" s="1"/>
  <c r="N845" i="2"/>
  <c r="O781" i="2"/>
  <c r="X781" i="2" s="1"/>
  <c r="N781" i="2"/>
  <c r="O717" i="2"/>
  <c r="X717" i="2" s="1"/>
  <c r="N717" i="2"/>
  <c r="O653" i="2"/>
  <c r="X653" i="2" s="1"/>
  <c r="N653" i="2"/>
  <c r="O589" i="2"/>
  <c r="X589" i="2" s="1"/>
  <c r="N589" i="2"/>
  <c r="O520" i="2"/>
  <c r="X520" i="2" s="1"/>
  <c r="N520" i="2"/>
  <c r="O447" i="2"/>
  <c r="X447" i="2" s="1"/>
  <c r="N447" i="2"/>
  <c r="O341" i="2"/>
  <c r="X341" i="2" s="1"/>
  <c r="N341" i="2"/>
  <c r="O213" i="2"/>
  <c r="X213" i="2" s="1"/>
  <c r="N213" i="2"/>
  <c r="O85" i="2"/>
  <c r="X85" i="2" s="1"/>
  <c r="N85" i="2"/>
  <c r="O17" i="2"/>
  <c r="X17" i="2" s="1"/>
  <c r="N17" i="2"/>
  <c r="O1761" i="2"/>
  <c r="X1761" i="2" s="1"/>
  <c r="N1761" i="2"/>
  <c r="O1697" i="2"/>
  <c r="X1697" i="2" s="1"/>
  <c r="N1697" i="2"/>
  <c r="N1633" i="2"/>
  <c r="O1633" i="2"/>
  <c r="X1633" i="2" s="1"/>
  <c r="O1569" i="2"/>
  <c r="X1569" i="2" s="1"/>
  <c r="N1569" i="2"/>
  <c r="O1505" i="2"/>
  <c r="X1505" i="2" s="1"/>
  <c r="N1505" i="2"/>
  <c r="O1441" i="2"/>
  <c r="X1441" i="2" s="1"/>
  <c r="N1441" i="2"/>
  <c r="O1377" i="2"/>
  <c r="X1377" i="2" s="1"/>
  <c r="N1377" i="2"/>
  <c r="O1313" i="2"/>
  <c r="X1313" i="2" s="1"/>
  <c r="N1313" i="2"/>
  <c r="O1249" i="2"/>
  <c r="X1249" i="2" s="1"/>
  <c r="N1249" i="2"/>
  <c r="O1185" i="2"/>
  <c r="X1185" i="2" s="1"/>
  <c r="N1185" i="2"/>
  <c r="O1121" i="2"/>
  <c r="X1121" i="2" s="1"/>
  <c r="N1121" i="2"/>
  <c r="O1057" i="2"/>
  <c r="X1057" i="2" s="1"/>
  <c r="N1057" i="2"/>
  <c r="O993" i="2"/>
  <c r="X993" i="2" s="1"/>
  <c r="N993" i="2"/>
  <c r="O929" i="2"/>
  <c r="X929" i="2" s="1"/>
  <c r="N929" i="2"/>
  <c r="O865" i="2"/>
  <c r="X865" i="2" s="1"/>
  <c r="N865" i="2"/>
  <c r="O801" i="2"/>
  <c r="X801" i="2" s="1"/>
  <c r="N801" i="2"/>
  <c r="O737" i="2"/>
  <c r="X737" i="2" s="1"/>
  <c r="N737" i="2"/>
  <c r="O673" i="2"/>
  <c r="X673" i="2" s="1"/>
  <c r="N673" i="2"/>
  <c r="O609" i="2"/>
  <c r="X609" i="2" s="1"/>
  <c r="N609" i="2"/>
  <c r="O543" i="2"/>
  <c r="X543" i="2" s="1"/>
  <c r="N543" i="2"/>
  <c r="O469" i="2"/>
  <c r="X469" i="2" s="1"/>
  <c r="N469" i="2"/>
  <c r="O381" i="2"/>
  <c r="X381" i="2" s="1"/>
  <c r="N381" i="2"/>
  <c r="O253" i="2"/>
  <c r="X253" i="2" s="1"/>
  <c r="N253" i="2"/>
  <c r="O125" i="2"/>
  <c r="X125" i="2" s="1"/>
  <c r="N125" i="2"/>
  <c r="O1760" i="2"/>
  <c r="X1760" i="2" s="1"/>
  <c r="N1760" i="2"/>
  <c r="N1696" i="2"/>
  <c r="O1696" i="2"/>
  <c r="X1696" i="2" s="1"/>
  <c r="O1632" i="2"/>
  <c r="X1632" i="2" s="1"/>
  <c r="N1632" i="2"/>
  <c r="O1568" i="2"/>
  <c r="X1568" i="2" s="1"/>
  <c r="N1568" i="2"/>
  <c r="O1504" i="2"/>
  <c r="X1504" i="2" s="1"/>
  <c r="N1504" i="2"/>
  <c r="O1440" i="2"/>
  <c r="X1440" i="2" s="1"/>
  <c r="N1440" i="2"/>
  <c r="O1376" i="2"/>
  <c r="X1376" i="2" s="1"/>
  <c r="N1376" i="2"/>
  <c r="O1312" i="2"/>
  <c r="X1312" i="2" s="1"/>
  <c r="N1312" i="2"/>
  <c r="O1248" i="2"/>
  <c r="X1248" i="2" s="1"/>
  <c r="N1248" i="2"/>
  <c r="O1184" i="2"/>
  <c r="X1184" i="2" s="1"/>
  <c r="N1184" i="2"/>
  <c r="O1120" i="2"/>
  <c r="X1120" i="2" s="1"/>
  <c r="N1120" i="2"/>
  <c r="O1056" i="2"/>
  <c r="X1056" i="2" s="1"/>
  <c r="N1056" i="2"/>
  <c r="O992" i="2"/>
  <c r="X992" i="2" s="1"/>
  <c r="N992" i="2"/>
  <c r="O928" i="2"/>
  <c r="X928" i="2" s="1"/>
  <c r="N928" i="2"/>
  <c r="O864" i="2"/>
  <c r="X864" i="2" s="1"/>
  <c r="N864" i="2"/>
  <c r="O800" i="2"/>
  <c r="X800" i="2" s="1"/>
  <c r="N800" i="2"/>
  <c r="O736" i="2"/>
  <c r="X736" i="2" s="1"/>
  <c r="N736" i="2"/>
  <c r="O672" i="2"/>
  <c r="X672" i="2" s="1"/>
  <c r="N672" i="2"/>
  <c r="O608" i="2"/>
  <c r="X608" i="2" s="1"/>
  <c r="N608" i="2"/>
  <c r="O541" i="2"/>
  <c r="X541" i="2" s="1"/>
  <c r="N541" i="2"/>
  <c r="O468" i="2"/>
  <c r="X468" i="2" s="1"/>
  <c r="N468" i="2"/>
  <c r="O379" i="2"/>
  <c r="X379" i="2" s="1"/>
  <c r="N379" i="2"/>
  <c r="O251" i="2"/>
  <c r="X251" i="2" s="1"/>
  <c r="N251" i="2"/>
  <c r="O123" i="2"/>
  <c r="X123" i="2" s="1"/>
  <c r="N123" i="2"/>
  <c r="O1759" i="2"/>
  <c r="X1759" i="2" s="1"/>
  <c r="N1759" i="2"/>
  <c r="N1695" i="2"/>
  <c r="O1695" i="2"/>
  <c r="X1695" i="2" s="1"/>
  <c r="O1631" i="2"/>
  <c r="X1631" i="2" s="1"/>
  <c r="N1631" i="2"/>
  <c r="O1567" i="2"/>
  <c r="X1567" i="2" s="1"/>
  <c r="N1567" i="2"/>
  <c r="O1503" i="2"/>
  <c r="X1503" i="2" s="1"/>
  <c r="N1503" i="2"/>
  <c r="O1439" i="2"/>
  <c r="X1439" i="2" s="1"/>
  <c r="N1439" i="2"/>
  <c r="O1375" i="2"/>
  <c r="X1375" i="2" s="1"/>
  <c r="N1375" i="2"/>
  <c r="O1311" i="2"/>
  <c r="X1311" i="2" s="1"/>
  <c r="N1311" i="2"/>
  <c r="O1247" i="2"/>
  <c r="X1247" i="2" s="1"/>
  <c r="N1247" i="2"/>
  <c r="O1183" i="2"/>
  <c r="X1183" i="2" s="1"/>
  <c r="N1183" i="2"/>
  <c r="O1119" i="2"/>
  <c r="X1119" i="2" s="1"/>
  <c r="N1119" i="2"/>
  <c r="O1055" i="2"/>
  <c r="X1055" i="2" s="1"/>
  <c r="N1055" i="2"/>
  <c r="O991" i="2"/>
  <c r="X991" i="2" s="1"/>
  <c r="N991" i="2"/>
  <c r="N927" i="2"/>
  <c r="O927" i="2"/>
  <c r="X927" i="2" s="1"/>
  <c r="O863" i="2"/>
  <c r="X863" i="2" s="1"/>
  <c r="N863" i="2"/>
  <c r="O799" i="2"/>
  <c r="X799" i="2" s="1"/>
  <c r="N799" i="2"/>
  <c r="O735" i="2"/>
  <c r="X735" i="2" s="1"/>
  <c r="N735" i="2"/>
  <c r="O671" i="2"/>
  <c r="X671" i="2" s="1"/>
  <c r="N671" i="2"/>
  <c r="O607" i="2"/>
  <c r="X607" i="2" s="1"/>
  <c r="N607" i="2"/>
  <c r="O540" i="2"/>
  <c r="X540" i="2" s="1"/>
  <c r="N540" i="2"/>
  <c r="O467" i="2"/>
  <c r="X467" i="2" s="1"/>
  <c r="N467" i="2"/>
  <c r="O378" i="2"/>
  <c r="X378" i="2" s="1"/>
  <c r="N378" i="2"/>
  <c r="O250" i="2"/>
  <c r="X250" i="2" s="1"/>
  <c r="N250" i="2"/>
  <c r="O122" i="2"/>
  <c r="X122" i="2" s="1"/>
  <c r="N122" i="2"/>
  <c r="O412" i="2"/>
  <c r="X412" i="2" s="1"/>
  <c r="N412" i="2"/>
  <c r="O348" i="2"/>
  <c r="X348" i="2" s="1"/>
  <c r="N348" i="2"/>
  <c r="O284" i="2"/>
  <c r="X284" i="2" s="1"/>
  <c r="N284" i="2"/>
  <c r="O220" i="2"/>
  <c r="X220" i="2" s="1"/>
  <c r="N220" i="2"/>
  <c r="O156" i="2"/>
  <c r="X156" i="2" s="1"/>
  <c r="N156" i="2"/>
  <c r="O92" i="2"/>
  <c r="X92" i="2" s="1"/>
  <c r="N92" i="2"/>
  <c r="O28" i="2"/>
  <c r="X28" i="2" s="1"/>
  <c r="N28" i="2"/>
  <c r="O376" i="2"/>
  <c r="X376" i="2" s="1"/>
  <c r="N376" i="2"/>
  <c r="O312" i="2"/>
  <c r="X312" i="2" s="1"/>
  <c r="N312" i="2"/>
  <c r="O248" i="2"/>
  <c r="X248" i="2" s="1"/>
  <c r="N248" i="2"/>
  <c r="O184" i="2"/>
  <c r="X184" i="2" s="1"/>
  <c r="N184" i="2"/>
  <c r="O120" i="2"/>
  <c r="X120" i="2" s="1"/>
  <c r="N120" i="2"/>
  <c r="O56" i="2"/>
  <c r="X56" i="2" s="1"/>
  <c r="N56" i="2"/>
  <c r="O407" i="2"/>
  <c r="X407" i="2" s="1"/>
  <c r="N407" i="2"/>
  <c r="O343" i="2"/>
  <c r="X343" i="2" s="1"/>
  <c r="N343" i="2"/>
  <c r="O279" i="2"/>
  <c r="X279" i="2" s="1"/>
  <c r="N279" i="2"/>
  <c r="O215" i="2"/>
  <c r="X215" i="2" s="1"/>
  <c r="N215" i="2"/>
  <c r="O151" i="2"/>
  <c r="X151" i="2" s="1"/>
  <c r="N151" i="2"/>
  <c r="O87" i="2"/>
  <c r="X87" i="2" s="1"/>
  <c r="N87" i="2"/>
  <c r="O23" i="2"/>
  <c r="X23" i="2" s="1"/>
  <c r="N23" i="2"/>
  <c r="O518" i="2"/>
  <c r="X518" i="2" s="1"/>
  <c r="N518" i="2"/>
  <c r="O454" i="2"/>
  <c r="X454" i="2" s="1"/>
  <c r="N454" i="2"/>
  <c r="O390" i="2"/>
  <c r="X390" i="2" s="1"/>
  <c r="N390" i="2"/>
  <c r="O326" i="2"/>
  <c r="X326" i="2" s="1"/>
  <c r="N326" i="2"/>
  <c r="O262" i="2"/>
  <c r="X262" i="2" s="1"/>
  <c r="N262" i="2"/>
  <c r="O198" i="2"/>
  <c r="X198" i="2" s="1"/>
  <c r="N198" i="2"/>
  <c r="O134" i="2"/>
  <c r="X134" i="2" s="1"/>
  <c r="N134" i="2"/>
  <c r="O70" i="2"/>
  <c r="X70" i="2" s="1"/>
  <c r="N70" i="2"/>
  <c r="O6" i="2"/>
  <c r="X6" i="2" s="1"/>
  <c r="N6" i="2"/>
  <c r="O1474" i="2"/>
  <c r="X1474" i="2" s="1"/>
  <c r="N1474" i="2"/>
  <c r="O1406" i="2"/>
  <c r="X1406" i="2" s="1"/>
  <c r="N1406" i="2"/>
  <c r="O638" i="2"/>
  <c r="X638" i="2" s="1"/>
  <c r="N638" i="2"/>
  <c r="O790" i="2"/>
  <c r="X790" i="2" s="1"/>
  <c r="N790" i="2"/>
  <c r="O686" i="2"/>
  <c r="X686" i="2" s="1"/>
  <c r="N686" i="2"/>
  <c r="O710" i="2"/>
  <c r="X710" i="2" s="1"/>
  <c r="N710" i="2"/>
  <c r="O1010" i="2"/>
  <c r="X1010" i="2" s="1"/>
  <c r="N1010" i="2"/>
  <c r="O1186" i="2"/>
  <c r="X1186" i="2" s="1"/>
  <c r="N1186" i="2"/>
  <c r="O1630" i="2"/>
  <c r="X1630" i="2" s="1"/>
  <c r="N1630" i="2"/>
  <c r="O606" i="2"/>
  <c r="X606" i="2" s="1"/>
  <c r="N606" i="2"/>
  <c r="O1014" i="2"/>
  <c r="X1014" i="2" s="1"/>
  <c r="N1014" i="2"/>
  <c r="O723" i="2"/>
  <c r="X723" i="2" s="1"/>
  <c r="N723" i="2"/>
  <c r="O910" i="2"/>
  <c r="X910" i="2" s="1"/>
  <c r="N910" i="2"/>
  <c r="O1446" i="2"/>
  <c r="X1446" i="2" s="1"/>
  <c r="N1446" i="2"/>
  <c r="O678" i="2"/>
  <c r="X678" i="2" s="1"/>
  <c r="N678" i="2"/>
  <c r="O931" i="2"/>
  <c r="X931" i="2" s="1"/>
  <c r="N931" i="2"/>
  <c r="O1410" i="2"/>
  <c r="X1410" i="2" s="1"/>
  <c r="N1410" i="2"/>
  <c r="N1598" i="2"/>
  <c r="O1598" i="2"/>
  <c r="X1598" i="2" s="1"/>
  <c r="O574" i="2"/>
  <c r="X574" i="2" s="1"/>
  <c r="N574" i="2"/>
  <c r="O1238" i="2"/>
  <c r="X1238" i="2" s="1"/>
  <c r="N1238" i="2"/>
  <c r="O947" i="2"/>
  <c r="X947" i="2" s="1"/>
  <c r="N947" i="2"/>
  <c r="O1646" i="2"/>
  <c r="X1646" i="2" s="1"/>
  <c r="N1646" i="2"/>
  <c r="O878" i="2"/>
  <c r="X878" i="2" s="1"/>
  <c r="N878" i="2"/>
  <c r="O1746" i="2"/>
  <c r="X1746" i="2" s="1"/>
  <c r="N1746" i="2"/>
  <c r="O1158" i="2"/>
  <c r="X1158" i="2" s="1"/>
  <c r="N1158" i="2"/>
  <c r="O1155" i="2"/>
  <c r="X1155" i="2" s="1"/>
  <c r="N1155" i="2"/>
  <c r="O643" i="2"/>
  <c r="X643" i="2" s="1"/>
  <c r="N643" i="2"/>
  <c r="O297" i="2"/>
  <c r="X297" i="2" s="1"/>
  <c r="N297" i="2"/>
  <c r="O1316" i="2"/>
  <c r="X1316" i="2" s="1"/>
  <c r="N1316" i="2"/>
  <c r="O932" i="2"/>
  <c r="X932" i="2" s="1"/>
  <c r="N932" i="2"/>
  <c r="O546" i="2"/>
  <c r="X546" i="2" s="1"/>
  <c r="N546" i="2"/>
  <c r="O226" i="2"/>
  <c r="X226" i="2" s="1"/>
  <c r="N226" i="2"/>
  <c r="O1122" i="2"/>
  <c r="X1122" i="2" s="1"/>
  <c r="N1122" i="2"/>
  <c r="O1566" i="2"/>
  <c r="X1566" i="2" s="1"/>
  <c r="N1566" i="2"/>
  <c r="O1054" i="2"/>
  <c r="X1054" i="2" s="1"/>
  <c r="N1054" i="2"/>
  <c r="O1718" i="2"/>
  <c r="X1718" i="2" s="1"/>
  <c r="N1718" i="2"/>
  <c r="O1206" i="2"/>
  <c r="X1206" i="2" s="1"/>
  <c r="N1206" i="2"/>
  <c r="O1587" i="2"/>
  <c r="X1587" i="2" s="1"/>
  <c r="N1587" i="2"/>
  <c r="O915" i="2"/>
  <c r="X915" i="2" s="1"/>
  <c r="N915" i="2"/>
  <c r="O1614" i="2"/>
  <c r="X1614" i="2" s="1"/>
  <c r="N1614" i="2"/>
  <c r="O590" i="2"/>
  <c r="X590" i="2" s="1"/>
  <c r="N590" i="2"/>
  <c r="O1382" i="2"/>
  <c r="X1382" i="2" s="1"/>
  <c r="N1382" i="2"/>
  <c r="O1123" i="2"/>
  <c r="X1123" i="2" s="1"/>
  <c r="N1123" i="2"/>
  <c r="O265" i="2"/>
  <c r="X265" i="2" s="1"/>
  <c r="N265" i="2"/>
  <c r="O1428" i="2"/>
  <c r="X1428" i="2" s="1"/>
  <c r="N1428" i="2"/>
  <c r="O1044" i="2"/>
  <c r="X1044" i="2" s="1"/>
  <c r="N1044" i="2"/>
  <c r="O660" i="2"/>
  <c r="X660" i="2" s="1"/>
  <c r="N660" i="2"/>
  <c r="O435" i="2"/>
  <c r="X435" i="2" s="1"/>
  <c r="N435" i="2"/>
  <c r="O121" i="2"/>
  <c r="X121" i="2" s="1"/>
  <c r="N121" i="2"/>
  <c r="O1724" i="2"/>
  <c r="X1724" i="2" s="1"/>
  <c r="N1724" i="2"/>
  <c r="O1212" i="2"/>
  <c r="X1212" i="2" s="1"/>
  <c r="N1212" i="2"/>
  <c r="O700" i="2"/>
  <c r="X700" i="2" s="1"/>
  <c r="N700" i="2"/>
  <c r="O1002" i="2"/>
  <c r="X1002" i="2" s="1"/>
  <c r="N1002" i="2"/>
  <c r="O1139" i="2"/>
  <c r="X1139" i="2" s="1"/>
  <c r="N1139" i="2"/>
  <c r="O1794" i="2"/>
  <c r="X1794" i="2" s="1"/>
  <c r="N1794" i="2"/>
  <c r="O1538" i="2"/>
  <c r="X1538" i="2" s="1"/>
  <c r="N1538" i="2"/>
  <c r="O1282" i="2"/>
  <c r="X1282" i="2" s="1"/>
  <c r="N1282" i="2"/>
  <c r="O1026" i="2"/>
  <c r="X1026" i="2" s="1"/>
  <c r="N1026" i="2"/>
  <c r="O770" i="2"/>
  <c r="X770" i="2" s="1"/>
  <c r="N770" i="2"/>
  <c r="O1726" i="2"/>
  <c r="X1726" i="2" s="1"/>
  <c r="N1726" i="2"/>
  <c r="O1470" i="2"/>
  <c r="X1470" i="2" s="1"/>
  <c r="N1470" i="2"/>
  <c r="O1214" i="2"/>
  <c r="X1214" i="2" s="1"/>
  <c r="N1214" i="2"/>
  <c r="O958" i="2"/>
  <c r="X958" i="2" s="1"/>
  <c r="N958" i="2"/>
  <c r="O702" i="2"/>
  <c r="X702" i="2" s="1"/>
  <c r="N702" i="2"/>
  <c r="O1622" i="2"/>
  <c r="X1622" i="2" s="1"/>
  <c r="N1622" i="2"/>
  <c r="O1366" i="2"/>
  <c r="X1366" i="2" s="1"/>
  <c r="N1366" i="2"/>
  <c r="O1110" i="2"/>
  <c r="X1110" i="2" s="1"/>
  <c r="N1110" i="2"/>
  <c r="O854" i="2"/>
  <c r="X854" i="2" s="1"/>
  <c r="N854" i="2"/>
  <c r="O598" i="2"/>
  <c r="X598" i="2" s="1"/>
  <c r="N598" i="2"/>
  <c r="O1459" i="2"/>
  <c r="X1459" i="2" s="1"/>
  <c r="N1459" i="2"/>
  <c r="O1203" i="2"/>
  <c r="X1203" i="2" s="1"/>
  <c r="N1203" i="2"/>
  <c r="O819" i="2"/>
  <c r="X819" i="2" s="1"/>
  <c r="N819" i="2"/>
  <c r="O562" i="2"/>
  <c r="X562" i="2" s="1"/>
  <c r="N562" i="2"/>
  <c r="O1619" i="2"/>
  <c r="X1619" i="2" s="1"/>
  <c r="N1619" i="2"/>
  <c r="O1778" i="2"/>
  <c r="X1778" i="2" s="1"/>
  <c r="N1778" i="2"/>
  <c r="O978" i="2"/>
  <c r="X978" i="2" s="1"/>
  <c r="N978" i="2"/>
  <c r="O1774" i="2"/>
  <c r="X1774" i="2" s="1"/>
  <c r="N1774" i="2"/>
  <c r="O1518" i="2"/>
  <c r="X1518" i="2" s="1"/>
  <c r="N1518" i="2"/>
  <c r="O1262" i="2"/>
  <c r="X1262" i="2" s="1"/>
  <c r="N1262" i="2"/>
  <c r="O1006" i="2"/>
  <c r="X1006" i="2" s="1"/>
  <c r="N1006" i="2"/>
  <c r="N750" i="2"/>
  <c r="O750" i="2"/>
  <c r="X750" i="2" s="1"/>
  <c r="O1426" i="2"/>
  <c r="X1426" i="2" s="1"/>
  <c r="N1426" i="2"/>
  <c r="O658" i="2"/>
  <c r="X658" i="2" s="1"/>
  <c r="N658" i="2"/>
  <c r="O1798" i="2"/>
  <c r="X1798" i="2" s="1"/>
  <c r="N1798" i="2"/>
  <c r="O1542" i="2"/>
  <c r="X1542" i="2" s="1"/>
  <c r="N1542" i="2"/>
  <c r="O1286" i="2"/>
  <c r="X1286" i="2" s="1"/>
  <c r="N1286" i="2"/>
  <c r="O1030" i="2"/>
  <c r="X1030" i="2" s="1"/>
  <c r="N1030" i="2"/>
  <c r="O774" i="2"/>
  <c r="X774" i="2" s="1"/>
  <c r="N774" i="2"/>
  <c r="O1202" i="2"/>
  <c r="X1202" i="2" s="1"/>
  <c r="N1202" i="2"/>
  <c r="O1795" i="2"/>
  <c r="X1795" i="2" s="1"/>
  <c r="N1795" i="2"/>
  <c r="O1539" i="2"/>
  <c r="X1539" i="2" s="1"/>
  <c r="N1539" i="2"/>
  <c r="O1283" i="2"/>
  <c r="X1283" i="2" s="1"/>
  <c r="N1283" i="2"/>
  <c r="O1027" i="2"/>
  <c r="X1027" i="2" s="1"/>
  <c r="N1027" i="2"/>
  <c r="O771" i="2"/>
  <c r="X771" i="2" s="1"/>
  <c r="N771" i="2"/>
  <c r="O566" i="2"/>
  <c r="X566" i="2" s="1"/>
  <c r="N566" i="2"/>
  <c r="O420" i="2"/>
  <c r="X420" i="2" s="1"/>
  <c r="N420" i="2"/>
  <c r="O169" i="2"/>
  <c r="X169" i="2" s="1"/>
  <c r="N169" i="2"/>
  <c r="O1764" i="2"/>
  <c r="X1764" i="2" s="1"/>
  <c r="N1764" i="2"/>
  <c r="O1636" i="2"/>
  <c r="X1636" i="2" s="1"/>
  <c r="N1636" i="2"/>
  <c r="O1508" i="2"/>
  <c r="X1508" i="2" s="1"/>
  <c r="N1508" i="2"/>
  <c r="O1380" i="2"/>
  <c r="X1380" i="2" s="1"/>
  <c r="N1380" i="2"/>
  <c r="O1252" i="2"/>
  <c r="X1252" i="2" s="1"/>
  <c r="N1252" i="2"/>
  <c r="O1124" i="2"/>
  <c r="X1124" i="2" s="1"/>
  <c r="N1124" i="2"/>
  <c r="O996" i="2"/>
  <c r="X996" i="2" s="1"/>
  <c r="N996" i="2"/>
  <c r="O868" i="2"/>
  <c r="X868" i="2" s="1"/>
  <c r="N868" i="2"/>
  <c r="O740" i="2"/>
  <c r="X740" i="2" s="1"/>
  <c r="N740" i="2"/>
  <c r="O612" i="2"/>
  <c r="X612" i="2" s="1"/>
  <c r="N612" i="2"/>
  <c r="O473" i="2"/>
  <c r="X473" i="2" s="1"/>
  <c r="N473" i="2"/>
  <c r="O259" i="2"/>
  <c r="X259" i="2" s="1"/>
  <c r="N259" i="2"/>
  <c r="O527" i="2"/>
  <c r="X527" i="2" s="1"/>
  <c r="N527" i="2"/>
  <c r="O354" i="2"/>
  <c r="X354" i="2" s="1"/>
  <c r="N354" i="2"/>
  <c r="O98" i="2"/>
  <c r="X98" i="2" s="1"/>
  <c r="N98" i="2"/>
  <c r="O434" i="2"/>
  <c r="X434" i="2" s="1"/>
  <c r="N434" i="2"/>
  <c r="O193" i="2"/>
  <c r="X193" i="2" s="1"/>
  <c r="N193" i="2"/>
  <c r="O484" i="2"/>
  <c r="X484" i="2" s="1"/>
  <c r="N484" i="2"/>
  <c r="O281" i="2"/>
  <c r="X281" i="2" s="1"/>
  <c r="N281" i="2"/>
  <c r="O25" i="2"/>
  <c r="X25" i="2" s="1"/>
  <c r="N25" i="2"/>
  <c r="O1676" i="2"/>
  <c r="X1676" i="2" s="1"/>
  <c r="N1676" i="2"/>
  <c r="O1548" i="2"/>
  <c r="X1548" i="2" s="1"/>
  <c r="N1548" i="2"/>
  <c r="O1420" i="2"/>
  <c r="X1420" i="2" s="1"/>
  <c r="N1420" i="2"/>
  <c r="O1292" i="2"/>
  <c r="X1292" i="2" s="1"/>
  <c r="N1292" i="2"/>
  <c r="O1164" i="2"/>
  <c r="X1164" i="2" s="1"/>
  <c r="N1164" i="2"/>
  <c r="O1036" i="2"/>
  <c r="X1036" i="2" s="1"/>
  <c r="N1036" i="2"/>
  <c r="O908" i="2"/>
  <c r="X908" i="2" s="1"/>
  <c r="N908" i="2"/>
  <c r="O780" i="2"/>
  <c r="X780" i="2" s="1"/>
  <c r="N780" i="2"/>
  <c r="O652" i="2"/>
  <c r="X652" i="2" s="1"/>
  <c r="N652" i="2"/>
  <c r="O519" i="2"/>
  <c r="X519" i="2" s="1"/>
  <c r="N519" i="2"/>
  <c r="O339" i="2"/>
  <c r="X339" i="2" s="1"/>
  <c r="N339" i="2"/>
  <c r="O83" i="2"/>
  <c r="X83" i="2" s="1"/>
  <c r="N83" i="2"/>
  <c r="O1691" i="2"/>
  <c r="X1691" i="2" s="1"/>
  <c r="N1691" i="2"/>
  <c r="O1563" i="2"/>
  <c r="X1563" i="2" s="1"/>
  <c r="N1563" i="2"/>
  <c r="O1435" i="2"/>
  <c r="X1435" i="2" s="1"/>
  <c r="N1435" i="2"/>
  <c r="O1307" i="2"/>
  <c r="X1307" i="2" s="1"/>
  <c r="N1307" i="2"/>
  <c r="O1179" i="2"/>
  <c r="X1179" i="2" s="1"/>
  <c r="N1179" i="2"/>
  <c r="O1051" i="2"/>
  <c r="X1051" i="2" s="1"/>
  <c r="N1051" i="2"/>
  <c r="O923" i="2"/>
  <c r="X923" i="2" s="1"/>
  <c r="N923" i="2"/>
  <c r="O795" i="2"/>
  <c r="X795" i="2" s="1"/>
  <c r="N795" i="2"/>
  <c r="O667" i="2"/>
  <c r="X667" i="2" s="1"/>
  <c r="N667" i="2"/>
  <c r="O536" i="2"/>
  <c r="X536" i="2" s="1"/>
  <c r="N536" i="2"/>
  <c r="O370" i="2"/>
  <c r="X370" i="2" s="1"/>
  <c r="N370" i="2"/>
  <c r="O114" i="2"/>
  <c r="X114" i="2" s="1"/>
  <c r="N114" i="2"/>
  <c r="O1722" i="2"/>
  <c r="X1722" i="2" s="1"/>
  <c r="N1722" i="2"/>
  <c r="O1594" i="2"/>
  <c r="X1594" i="2" s="1"/>
  <c r="N1594" i="2"/>
  <c r="O1466" i="2"/>
  <c r="X1466" i="2" s="1"/>
  <c r="N1466" i="2"/>
  <c r="O1338" i="2"/>
  <c r="X1338" i="2" s="1"/>
  <c r="N1338" i="2"/>
  <c r="O1210" i="2"/>
  <c r="X1210" i="2" s="1"/>
  <c r="N1210" i="2"/>
  <c r="O1082" i="2"/>
  <c r="X1082" i="2" s="1"/>
  <c r="N1082" i="2"/>
  <c r="O954" i="2"/>
  <c r="X954" i="2" s="1"/>
  <c r="N954" i="2"/>
  <c r="O826" i="2"/>
  <c r="X826" i="2" s="1"/>
  <c r="N826" i="2"/>
  <c r="O698" i="2"/>
  <c r="X698" i="2" s="1"/>
  <c r="N698" i="2"/>
  <c r="O570" i="2"/>
  <c r="X570" i="2" s="1"/>
  <c r="N570" i="2"/>
  <c r="O425" i="2"/>
  <c r="X425" i="2" s="1"/>
  <c r="N425" i="2"/>
  <c r="O177" i="2"/>
  <c r="X177" i="2" s="1"/>
  <c r="N177" i="2"/>
  <c r="O1797" i="2"/>
  <c r="X1797" i="2" s="1"/>
  <c r="N1797" i="2"/>
  <c r="O1733" i="2"/>
  <c r="X1733" i="2" s="1"/>
  <c r="N1733" i="2"/>
  <c r="O1669" i="2"/>
  <c r="X1669" i="2" s="1"/>
  <c r="N1669" i="2"/>
  <c r="O1605" i="2"/>
  <c r="X1605" i="2" s="1"/>
  <c r="N1605" i="2"/>
  <c r="O1541" i="2"/>
  <c r="X1541" i="2" s="1"/>
  <c r="N1541" i="2"/>
  <c r="O1477" i="2"/>
  <c r="X1477" i="2" s="1"/>
  <c r="N1477" i="2"/>
  <c r="O1413" i="2"/>
  <c r="X1413" i="2" s="1"/>
  <c r="N1413" i="2"/>
  <c r="O1349" i="2"/>
  <c r="X1349" i="2" s="1"/>
  <c r="N1349" i="2"/>
  <c r="O1285" i="2"/>
  <c r="X1285" i="2" s="1"/>
  <c r="N1285" i="2"/>
  <c r="O1221" i="2"/>
  <c r="X1221" i="2" s="1"/>
  <c r="N1221" i="2"/>
  <c r="O1157" i="2"/>
  <c r="X1157" i="2" s="1"/>
  <c r="N1157" i="2"/>
  <c r="O1093" i="2"/>
  <c r="X1093" i="2" s="1"/>
  <c r="N1093" i="2"/>
  <c r="O1029" i="2"/>
  <c r="X1029" i="2" s="1"/>
  <c r="N1029" i="2"/>
  <c r="O965" i="2"/>
  <c r="X965" i="2" s="1"/>
  <c r="N965" i="2"/>
  <c r="O901" i="2"/>
  <c r="X901" i="2" s="1"/>
  <c r="N901" i="2"/>
  <c r="O837" i="2"/>
  <c r="X837" i="2" s="1"/>
  <c r="N837" i="2"/>
  <c r="O773" i="2"/>
  <c r="X773" i="2" s="1"/>
  <c r="N773" i="2"/>
  <c r="O709" i="2"/>
  <c r="X709" i="2" s="1"/>
  <c r="N709" i="2"/>
  <c r="O645" i="2"/>
  <c r="X645" i="2" s="1"/>
  <c r="N645" i="2"/>
  <c r="O581" i="2"/>
  <c r="X581" i="2" s="1"/>
  <c r="N581" i="2"/>
  <c r="O511" i="2"/>
  <c r="X511" i="2" s="1"/>
  <c r="N511" i="2"/>
  <c r="O437" i="2"/>
  <c r="X437" i="2" s="1"/>
  <c r="N437" i="2"/>
  <c r="O325" i="2"/>
  <c r="X325" i="2" s="1"/>
  <c r="N325" i="2"/>
  <c r="O197" i="2"/>
  <c r="X197" i="2" s="1"/>
  <c r="N197" i="2"/>
  <c r="O69" i="2"/>
  <c r="X69" i="2" s="1"/>
  <c r="N69" i="2"/>
  <c r="O1753" i="2"/>
  <c r="X1753" i="2" s="1"/>
  <c r="N1753" i="2"/>
  <c r="O1689" i="2"/>
  <c r="X1689" i="2" s="1"/>
  <c r="N1689" i="2"/>
  <c r="O1625" i="2"/>
  <c r="X1625" i="2" s="1"/>
  <c r="N1625" i="2"/>
  <c r="N1561" i="2"/>
  <c r="O1561" i="2"/>
  <c r="X1561" i="2" s="1"/>
  <c r="O1497" i="2"/>
  <c r="X1497" i="2" s="1"/>
  <c r="N1497" i="2"/>
  <c r="O1433" i="2"/>
  <c r="X1433" i="2" s="1"/>
  <c r="N1433" i="2"/>
  <c r="O1369" i="2"/>
  <c r="X1369" i="2" s="1"/>
  <c r="N1369" i="2"/>
  <c r="O1305" i="2"/>
  <c r="X1305" i="2" s="1"/>
  <c r="N1305" i="2"/>
  <c r="O1241" i="2"/>
  <c r="X1241" i="2" s="1"/>
  <c r="N1241" i="2"/>
  <c r="O1177" i="2"/>
  <c r="X1177" i="2" s="1"/>
  <c r="N1177" i="2"/>
  <c r="O1113" i="2"/>
  <c r="X1113" i="2" s="1"/>
  <c r="N1113" i="2"/>
  <c r="O1049" i="2"/>
  <c r="X1049" i="2" s="1"/>
  <c r="N1049" i="2"/>
  <c r="O985" i="2"/>
  <c r="X985" i="2" s="1"/>
  <c r="N985" i="2"/>
  <c r="O921" i="2"/>
  <c r="X921" i="2" s="1"/>
  <c r="N921" i="2"/>
  <c r="O857" i="2"/>
  <c r="X857" i="2" s="1"/>
  <c r="N857" i="2"/>
  <c r="O793" i="2"/>
  <c r="X793" i="2" s="1"/>
  <c r="N793" i="2"/>
  <c r="O729" i="2"/>
  <c r="X729" i="2" s="1"/>
  <c r="N729" i="2"/>
  <c r="O665" i="2"/>
  <c r="X665" i="2" s="1"/>
  <c r="N665" i="2"/>
  <c r="O601" i="2"/>
  <c r="X601" i="2" s="1"/>
  <c r="N601" i="2"/>
  <c r="O533" i="2"/>
  <c r="X533" i="2" s="1"/>
  <c r="N533" i="2"/>
  <c r="O460" i="2"/>
  <c r="X460" i="2" s="1"/>
  <c r="N460" i="2"/>
  <c r="O365" i="2"/>
  <c r="X365" i="2" s="1"/>
  <c r="N365" i="2"/>
  <c r="O237" i="2"/>
  <c r="X237" i="2" s="1"/>
  <c r="N237" i="2"/>
  <c r="O109" i="2"/>
  <c r="X109" i="2" s="1"/>
  <c r="N109" i="2"/>
  <c r="O1752" i="2"/>
  <c r="X1752" i="2" s="1"/>
  <c r="N1752" i="2"/>
  <c r="O1688" i="2"/>
  <c r="X1688" i="2" s="1"/>
  <c r="N1688" i="2"/>
  <c r="O1624" i="2"/>
  <c r="X1624" i="2" s="1"/>
  <c r="N1624" i="2"/>
  <c r="N1560" i="2"/>
  <c r="O1560" i="2"/>
  <c r="X1560" i="2" s="1"/>
  <c r="O1496" i="2"/>
  <c r="X1496" i="2" s="1"/>
  <c r="N1496" i="2"/>
  <c r="O1432" i="2"/>
  <c r="X1432" i="2" s="1"/>
  <c r="N1432" i="2"/>
  <c r="O1368" i="2"/>
  <c r="X1368" i="2" s="1"/>
  <c r="N1368" i="2"/>
  <c r="O1304" i="2"/>
  <c r="X1304" i="2" s="1"/>
  <c r="N1304" i="2"/>
  <c r="O1240" i="2"/>
  <c r="X1240" i="2" s="1"/>
  <c r="N1240" i="2"/>
  <c r="O1176" i="2"/>
  <c r="X1176" i="2" s="1"/>
  <c r="N1176" i="2"/>
  <c r="O1112" i="2"/>
  <c r="X1112" i="2" s="1"/>
  <c r="N1112" i="2"/>
  <c r="O1048" i="2"/>
  <c r="X1048" i="2" s="1"/>
  <c r="N1048" i="2"/>
  <c r="O984" i="2"/>
  <c r="X984" i="2" s="1"/>
  <c r="N984" i="2"/>
  <c r="O920" i="2"/>
  <c r="X920" i="2" s="1"/>
  <c r="N920" i="2"/>
  <c r="O856" i="2"/>
  <c r="X856" i="2" s="1"/>
  <c r="N856" i="2"/>
  <c r="O792" i="2"/>
  <c r="X792" i="2" s="1"/>
  <c r="N792" i="2"/>
  <c r="O728" i="2"/>
  <c r="X728" i="2" s="1"/>
  <c r="N728" i="2"/>
  <c r="O664" i="2"/>
  <c r="X664" i="2" s="1"/>
  <c r="N664" i="2"/>
  <c r="O600" i="2"/>
  <c r="X600" i="2" s="1"/>
  <c r="N600" i="2"/>
  <c r="O532" i="2"/>
  <c r="X532" i="2" s="1"/>
  <c r="N532" i="2"/>
  <c r="O459" i="2"/>
  <c r="X459" i="2" s="1"/>
  <c r="N459" i="2"/>
  <c r="O363" i="2"/>
  <c r="X363" i="2" s="1"/>
  <c r="N363" i="2"/>
  <c r="O235" i="2"/>
  <c r="X235" i="2" s="1"/>
  <c r="N235" i="2"/>
  <c r="O107" i="2"/>
  <c r="X107" i="2" s="1"/>
  <c r="N107" i="2"/>
  <c r="O1751" i="2"/>
  <c r="X1751" i="2" s="1"/>
  <c r="N1751" i="2"/>
  <c r="O1687" i="2"/>
  <c r="X1687" i="2" s="1"/>
  <c r="N1687" i="2"/>
  <c r="O1623" i="2"/>
  <c r="X1623" i="2" s="1"/>
  <c r="N1623" i="2"/>
  <c r="O1559" i="2"/>
  <c r="X1559" i="2" s="1"/>
  <c r="N1559" i="2"/>
  <c r="O1495" i="2"/>
  <c r="X1495" i="2" s="1"/>
  <c r="N1495" i="2"/>
  <c r="O1431" i="2"/>
  <c r="X1431" i="2" s="1"/>
  <c r="N1431" i="2"/>
  <c r="O1367" i="2"/>
  <c r="X1367" i="2" s="1"/>
  <c r="N1367" i="2"/>
  <c r="O1303" i="2"/>
  <c r="X1303" i="2" s="1"/>
  <c r="N1303" i="2"/>
  <c r="O1239" i="2"/>
  <c r="X1239" i="2" s="1"/>
  <c r="N1239" i="2"/>
  <c r="O1175" i="2"/>
  <c r="X1175" i="2" s="1"/>
  <c r="N1175" i="2"/>
  <c r="O1111" i="2"/>
  <c r="X1111" i="2" s="1"/>
  <c r="N1111" i="2"/>
  <c r="O1047" i="2"/>
  <c r="X1047" i="2" s="1"/>
  <c r="N1047" i="2"/>
  <c r="O983" i="2"/>
  <c r="X983" i="2" s="1"/>
  <c r="N983" i="2"/>
  <c r="O919" i="2"/>
  <c r="X919" i="2" s="1"/>
  <c r="N919" i="2"/>
  <c r="O855" i="2"/>
  <c r="X855" i="2" s="1"/>
  <c r="N855" i="2"/>
  <c r="O791" i="2"/>
  <c r="X791" i="2" s="1"/>
  <c r="N791" i="2"/>
  <c r="O727" i="2"/>
  <c r="X727" i="2" s="1"/>
  <c r="N727" i="2"/>
  <c r="O663" i="2"/>
  <c r="X663" i="2" s="1"/>
  <c r="N663" i="2"/>
  <c r="O599" i="2"/>
  <c r="X599" i="2" s="1"/>
  <c r="N599" i="2"/>
  <c r="O531" i="2"/>
  <c r="X531" i="2" s="1"/>
  <c r="N531" i="2"/>
  <c r="O458" i="2"/>
  <c r="X458" i="2" s="1"/>
  <c r="N458" i="2"/>
  <c r="O362" i="2"/>
  <c r="X362" i="2" s="1"/>
  <c r="N362" i="2"/>
  <c r="O234" i="2"/>
  <c r="X234" i="2" s="1"/>
  <c r="N234" i="2"/>
  <c r="O106" i="2"/>
  <c r="X106" i="2" s="1"/>
  <c r="N106" i="2"/>
  <c r="O404" i="2"/>
  <c r="X404" i="2" s="1"/>
  <c r="N404" i="2"/>
  <c r="O340" i="2"/>
  <c r="X340" i="2" s="1"/>
  <c r="N340" i="2"/>
  <c r="O276" i="2"/>
  <c r="X276" i="2" s="1"/>
  <c r="N276" i="2"/>
  <c r="O212" i="2"/>
  <c r="X212" i="2" s="1"/>
  <c r="N212" i="2"/>
  <c r="O148" i="2"/>
  <c r="X148" i="2" s="1"/>
  <c r="N148" i="2"/>
  <c r="O84" i="2"/>
  <c r="X84" i="2" s="1"/>
  <c r="N84" i="2"/>
  <c r="O20" i="2"/>
  <c r="X20" i="2" s="1"/>
  <c r="N20" i="2"/>
  <c r="O368" i="2"/>
  <c r="X368" i="2" s="1"/>
  <c r="N368" i="2"/>
  <c r="O304" i="2"/>
  <c r="X304" i="2" s="1"/>
  <c r="N304" i="2"/>
  <c r="N240" i="2"/>
  <c r="O240" i="2"/>
  <c r="X240" i="2" s="1"/>
  <c r="O176" i="2"/>
  <c r="N176" i="2"/>
  <c r="N112" i="2"/>
  <c r="O112" i="2"/>
  <c r="X112" i="2" s="1"/>
  <c r="N48" i="2"/>
  <c r="O48" i="2"/>
  <c r="X48" i="2" s="1"/>
  <c r="O399" i="2"/>
  <c r="X399" i="2" s="1"/>
  <c r="N399" i="2"/>
  <c r="O335" i="2"/>
  <c r="X335" i="2" s="1"/>
  <c r="N335" i="2"/>
  <c r="O271" i="2"/>
  <c r="X271" i="2" s="1"/>
  <c r="N271" i="2"/>
  <c r="O207" i="2"/>
  <c r="X207" i="2" s="1"/>
  <c r="N207" i="2"/>
  <c r="O143" i="2"/>
  <c r="X143" i="2" s="1"/>
  <c r="N143" i="2"/>
  <c r="O79" i="2"/>
  <c r="X79" i="2" s="1"/>
  <c r="N79" i="2"/>
  <c r="O15" i="2"/>
  <c r="X15" i="2" s="1"/>
  <c r="N15" i="2"/>
  <c r="O510" i="2"/>
  <c r="X510" i="2" s="1"/>
  <c r="N510" i="2"/>
  <c r="O446" i="2"/>
  <c r="X446" i="2" s="1"/>
  <c r="N446" i="2"/>
  <c r="O382" i="2"/>
  <c r="X382" i="2" s="1"/>
  <c r="N382" i="2"/>
  <c r="O318" i="2"/>
  <c r="X318" i="2" s="1"/>
  <c r="N318" i="2"/>
  <c r="O254" i="2"/>
  <c r="X254" i="2" s="1"/>
  <c r="N254" i="2"/>
  <c r="O190" i="2"/>
  <c r="X190" i="2" s="1"/>
  <c r="N190" i="2"/>
  <c r="O126" i="2"/>
  <c r="X126" i="2" s="1"/>
  <c r="N126" i="2"/>
  <c r="O62" i="2"/>
  <c r="X62" i="2" s="1"/>
  <c r="N62" i="2"/>
  <c r="J1401" i="2"/>
  <c r="K1401" i="2" s="1"/>
  <c r="J360" i="2"/>
  <c r="K360" i="2" s="1"/>
  <c r="J502" i="2"/>
  <c r="L502" i="2" s="1"/>
  <c r="J1410" i="2"/>
  <c r="L1410" i="2" s="1"/>
  <c r="J140" i="2"/>
  <c r="L140" i="2" s="1"/>
  <c r="J592" i="2"/>
  <c r="K592" i="2" s="1"/>
  <c r="J1745" i="2"/>
  <c r="L1745" i="2" s="1"/>
  <c r="J1233" i="2"/>
  <c r="L1233" i="2" s="1"/>
  <c r="J785" i="2"/>
  <c r="L785" i="2" s="1"/>
  <c r="J347" i="2"/>
  <c r="K347" i="2" s="1"/>
  <c r="J1104" i="2"/>
  <c r="L1104" i="2" s="1"/>
  <c r="J1040" i="2"/>
  <c r="K1040" i="2" s="1"/>
  <c r="J955" i="2"/>
  <c r="K955" i="2" s="1"/>
  <c r="J1641" i="2"/>
  <c r="L1641" i="2" s="1"/>
  <c r="J417" i="2"/>
  <c r="L417" i="2" s="1"/>
  <c r="J1009" i="2"/>
  <c r="K1009" i="2" s="1"/>
  <c r="J571" i="2"/>
  <c r="L571" i="2" s="1"/>
  <c r="J624" i="2"/>
  <c r="K624" i="2" s="1"/>
  <c r="J1083" i="2"/>
  <c r="L1083" i="2" s="1"/>
  <c r="J1505" i="2"/>
  <c r="L1505" i="2" s="1"/>
  <c r="J1497" i="2"/>
  <c r="L1497" i="2" s="1"/>
  <c r="J1429" i="2"/>
  <c r="L1429" i="2" s="1"/>
  <c r="J1768" i="2"/>
  <c r="L1768" i="2" s="1"/>
  <c r="J881" i="2"/>
  <c r="J753" i="2"/>
  <c r="K753" i="2" s="1"/>
  <c r="J1329" i="2"/>
  <c r="J877" i="2"/>
  <c r="L877" i="2" s="1"/>
  <c r="J749" i="2"/>
  <c r="L749" i="2" s="1"/>
  <c r="J639" i="2"/>
  <c r="L639" i="2" s="1"/>
  <c r="J273" i="2"/>
  <c r="K273" i="2" s="1"/>
  <c r="J1802" i="2"/>
  <c r="K1802" i="2" s="1"/>
  <c r="J1546" i="2"/>
  <c r="J1467" i="2"/>
  <c r="L1467" i="2" s="1"/>
  <c r="J1325" i="2"/>
  <c r="K1325" i="2" s="1"/>
  <c r="J703" i="2"/>
  <c r="K703" i="2" s="1"/>
  <c r="J767" i="2"/>
  <c r="K767" i="2" s="1"/>
  <c r="J1023" i="2"/>
  <c r="K1023" i="2" s="1"/>
  <c r="J1087" i="2"/>
  <c r="J1471" i="2"/>
  <c r="J152" i="2"/>
  <c r="J1067" i="2"/>
  <c r="J939" i="2"/>
  <c r="L939" i="2" s="1"/>
  <c r="J345" i="2"/>
  <c r="L345" i="2" s="1"/>
  <c r="J1151" i="2"/>
  <c r="K1151" i="2" s="1"/>
  <c r="J230" i="2"/>
  <c r="L230" i="2" s="1"/>
  <c r="J1091" i="2"/>
  <c r="J1707" i="2"/>
  <c r="K1707" i="2" s="1"/>
  <c r="J1339" i="2"/>
  <c r="J1685" i="2"/>
  <c r="L1685" i="2" s="1"/>
  <c r="J1343" i="2"/>
  <c r="L1343" i="2" s="1"/>
  <c r="J789" i="2"/>
  <c r="K789" i="2" s="1"/>
  <c r="J188" i="2"/>
  <c r="J1211" i="2"/>
  <c r="L1211" i="2" s="1"/>
  <c r="J1215" i="2"/>
  <c r="L1215" i="2" s="1"/>
  <c r="J294" i="2"/>
  <c r="J1107" i="2"/>
  <c r="J1346" i="2"/>
  <c r="K1346" i="2" s="1"/>
  <c r="J1242" i="2"/>
  <c r="K1242" i="2" s="1"/>
  <c r="J1114" i="2"/>
  <c r="L1114" i="2" s="1"/>
  <c r="J986" i="2"/>
  <c r="J858" i="2"/>
  <c r="K858" i="2" s="1"/>
  <c r="J582" i="2"/>
  <c r="L582" i="2" s="1"/>
  <c r="J1723" i="2"/>
  <c r="K1723" i="2" s="1"/>
  <c r="J1595" i="2"/>
  <c r="J186" i="2"/>
  <c r="L186" i="2" s="1"/>
  <c r="J1279" i="2"/>
  <c r="K1279" i="2" s="1"/>
  <c r="J504" i="2"/>
  <c r="L504" i="2" s="1"/>
  <c r="J431" i="2"/>
  <c r="J358" i="2"/>
  <c r="L358" i="2" s="1"/>
  <c r="J1610" i="2"/>
  <c r="J146" i="2"/>
  <c r="K146" i="2" s="1"/>
  <c r="J1741" i="2"/>
  <c r="J1485" i="2"/>
  <c r="J554" i="2"/>
  <c r="L554" i="2" s="1"/>
  <c r="J973" i="2"/>
  <c r="L973" i="2" s="1"/>
  <c r="J845" i="2"/>
  <c r="K845" i="2" s="1"/>
  <c r="J1323" i="2"/>
  <c r="L1323" i="2" s="1"/>
  <c r="J586" i="2"/>
  <c r="K586" i="2" s="1"/>
  <c r="J683" i="2"/>
  <c r="J1602" i="2"/>
  <c r="J1421" i="2"/>
  <c r="J1226" i="2"/>
  <c r="J1098" i="2"/>
  <c r="K1098" i="2" s="1"/>
  <c r="J970" i="2"/>
  <c r="K970" i="2" s="1"/>
  <c r="J842" i="2"/>
  <c r="L842" i="2" s="1"/>
  <c r="J1761" i="2"/>
  <c r="J1569" i="2"/>
  <c r="L1569" i="2" s="1"/>
  <c r="J865" i="2"/>
  <c r="J1293" i="2"/>
  <c r="J1677" i="2"/>
  <c r="L1677" i="2" s="1"/>
  <c r="J993" i="2"/>
  <c r="K993" i="2" s="1"/>
  <c r="J412" i="2"/>
  <c r="J673" i="2"/>
  <c r="J1451" i="2"/>
  <c r="K1451" i="2" s="1"/>
  <c r="J1121" i="2"/>
  <c r="L1121" i="2" s="1"/>
  <c r="J1247" i="2"/>
  <c r="K1247" i="2" s="1"/>
  <c r="J511" i="2"/>
  <c r="L511" i="2" s="1"/>
  <c r="J1305" i="2"/>
  <c r="K1305" i="2" s="1"/>
  <c r="J1297" i="2"/>
  <c r="K1297" i="2" s="1"/>
  <c r="J921" i="2"/>
  <c r="J837" i="2"/>
  <c r="J1543" i="2"/>
  <c r="L1543" i="2" s="1"/>
  <c r="J1105" i="2"/>
  <c r="K1105" i="2" s="1"/>
  <c r="J1413" i="2"/>
  <c r="J1625" i="2"/>
  <c r="K1625" i="2" s="1"/>
  <c r="J382" i="2"/>
  <c r="L382" i="2" s="1"/>
  <c r="J235" i="2"/>
  <c r="J255" i="2"/>
  <c r="J984" i="2"/>
  <c r="J98" i="2"/>
  <c r="L98" i="2" s="1"/>
  <c r="H3" i="2"/>
  <c r="J3" i="2" s="1"/>
  <c r="M4" i="2"/>
  <c r="J773" i="2"/>
  <c r="L773" i="2" s="1"/>
  <c r="J1669" i="2"/>
  <c r="L1669" i="2" s="1"/>
  <c r="J1113" i="2"/>
  <c r="L1113" i="2" s="1"/>
  <c r="J1304" i="2"/>
  <c r="J1488" i="2"/>
  <c r="J601" i="2"/>
  <c r="J648" i="2"/>
  <c r="L648" i="2" s="1"/>
  <c r="J1240" i="2"/>
  <c r="J792" i="2"/>
  <c r="L792" i="2" s="1"/>
  <c r="J983" i="2"/>
  <c r="L983" i="2" s="1"/>
  <c r="J919" i="2"/>
  <c r="L919" i="2" s="1"/>
  <c r="J855" i="2"/>
  <c r="J54" i="2"/>
  <c r="J473" i="2"/>
  <c r="L473" i="2" s="1"/>
  <c r="J484" i="2"/>
  <c r="L484" i="2" s="1"/>
  <c r="J1753" i="2"/>
  <c r="J1688" i="2"/>
  <c r="J1736" i="2"/>
  <c r="L1736" i="2" s="1"/>
  <c r="J954" i="2"/>
  <c r="L954" i="2" s="1"/>
  <c r="J1751" i="2"/>
  <c r="J1559" i="2"/>
  <c r="J664" i="2"/>
  <c r="L664" i="2" s="1"/>
  <c r="J1289" i="2"/>
  <c r="J849" i="2"/>
  <c r="K849" i="2" s="1"/>
  <c r="J1349" i="2"/>
  <c r="K1349" i="2" s="1"/>
  <c r="J1288" i="2"/>
  <c r="K1288" i="2" s="1"/>
  <c r="J729" i="2"/>
  <c r="K729" i="2" s="1"/>
  <c r="J126" i="2"/>
  <c r="K126" i="2" s="1"/>
  <c r="J712" i="2"/>
  <c r="J127" i="2"/>
  <c r="K127" i="2" s="1"/>
  <c r="J920" i="2"/>
  <c r="L920" i="2" s="1"/>
  <c r="J856" i="2"/>
  <c r="L856" i="2" s="1"/>
  <c r="J784" i="2"/>
  <c r="J1047" i="2"/>
  <c r="L1047" i="2" s="1"/>
  <c r="J1029" i="2"/>
  <c r="K1029" i="2" s="1"/>
  <c r="J965" i="2"/>
  <c r="L965" i="2" s="1"/>
  <c r="J281" i="2"/>
  <c r="J1616" i="2"/>
  <c r="J657" i="2"/>
  <c r="L657" i="2" s="1"/>
  <c r="J1013" i="2"/>
  <c r="L1013" i="2" s="1"/>
  <c r="J1269" i="2"/>
  <c r="J1489" i="2"/>
  <c r="L1489" i="2" s="1"/>
  <c r="J665" i="2"/>
  <c r="K665" i="2" s="1"/>
  <c r="J949" i="2"/>
  <c r="J1322" i="2"/>
  <c r="L1322" i="2" s="1"/>
  <c r="J1210" i="2"/>
  <c r="K1210" i="2" s="1"/>
  <c r="J1082" i="2"/>
  <c r="K1082" i="2" s="1"/>
  <c r="J826" i="2"/>
  <c r="K826" i="2" s="1"/>
  <c r="J1737" i="2"/>
  <c r="J1353" i="2"/>
  <c r="L1353" i="2" s="1"/>
  <c r="J720" i="2"/>
  <c r="L720" i="2" s="1"/>
  <c r="J1706" i="2"/>
  <c r="J1752" i="2"/>
  <c r="J1496" i="2"/>
  <c r="J1194" i="2"/>
  <c r="L1194" i="2" s="1"/>
  <c r="J1066" i="2"/>
  <c r="J938" i="2"/>
  <c r="L938" i="2" s="1"/>
  <c r="J810" i="2"/>
  <c r="L810" i="2" s="1"/>
  <c r="J234" i="2"/>
  <c r="K234" i="2" s="1"/>
  <c r="J84" i="2"/>
  <c r="J1367" i="2"/>
  <c r="J793" i="2"/>
  <c r="L793" i="2" s="1"/>
  <c r="J1672" i="2"/>
  <c r="J1681" i="2"/>
  <c r="J977" i="2"/>
  <c r="K977" i="2" s="1"/>
  <c r="J1744" i="2"/>
  <c r="K1744" i="2" s="1"/>
  <c r="J1541" i="2"/>
  <c r="K1541" i="2" s="1"/>
  <c r="J238" i="2"/>
  <c r="J1605" i="2"/>
  <c r="J1369" i="2"/>
  <c r="L1369" i="2" s="1"/>
  <c r="J254" i="2"/>
  <c r="L254" i="2" s="1"/>
  <c r="J107" i="2"/>
  <c r="J191" i="2"/>
  <c r="J912" i="2"/>
  <c r="K912" i="2" s="1"/>
  <c r="J1175" i="2"/>
  <c r="L1175" i="2" s="1"/>
  <c r="J1111" i="2"/>
  <c r="J532" i="2"/>
  <c r="K532" i="2" s="1"/>
  <c r="J458" i="2"/>
  <c r="J60" i="2"/>
  <c r="K60" i="2" s="1"/>
  <c r="J459" i="2"/>
  <c r="K459" i="2" s="1"/>
  <c r="J46" i="2"/>
  <c r="J304" i="2"/>
  <c r="K304" i="2" s="1"/>
  <c r="J148" i="2"/>
  <c r="L148" i="2" s="1"/>
  <c r="J38" i="2"/>
  <c r="L38" i="2" s="1"/>
  <c r="J1239" i="2"/>
  <c r="J1167" i="2"/>
  <c r="K1167" i="2" s="1"/>
  <c r="J959" i="2"/>
  <c r="J895" i="2"/>
  <c r="J831" i="2"/>
  <c r="K831" i="2" s="1"/>
  <c r="J368" i="2"/>
  <c r="L368" i="2" s="1"/>
  <c r="J212" i="2"/>
  <c r="K212" i="2" s="1"/>
  <c r="J48" i="2"/>
  <c r="J166" i="2"/>
  <c r="J1538" i="2"/>
  <c r="L1538" i="2" s="1"/>
  <c r="J1059" i="2"/>
  <c r="J1139" i="2"/>
  <c r="L1139" i="2" s="1"/>
  <c r="J612" i="2"/>
  <c r="K612" i="2" s="1"/>
  <c r="J1797" i="2"/>
  <c r="L1797" i="2" s="1"/>
  <c r="J177" i="2"/>
  <c r="L177" i="2" s="1"/>
  <c r="J740" i="2"/>
  <c r="L740" i="2" s="1"/>
  <c r="J1533" i="2"/>
  <c r="J1021" i="2"/>
  <c r="J1477" i="2"/>
  <c r="J1285" i="2"/>
  <c r="J492" i="2"/>
  <c r="J419" i="2"/>
  <c r="L419" i="2" s="1"/>
  <c r="J25" i="2"/>
  <c r="L25" i="2" s="1"/>
  <c r="J1794" i="2"/>
  <c r="J527" i="2"/>
  <c r="J1563" i="2"/>
  <c r="K1563" i="2" s="1"/>
  <c r="J115" i="2"/>
  <c r="J1795" i="2"/>
  <c r="J1618" i="2"/>
  <c r="J1667" i="2"/>
  <c r="L1667" i="2" s="1"/>
  <c r="J995" i="2"/>
  <c r="L995" i="2" s="1"/>
  <c r="J1450" i="2"/>
  <c r="K1450" i="2" s="1"/>
  <c r="J563" i="2"/>
  <c r="Q723" i="2"/>
  <c r="J893" i="2"/>
  <c r="J765" i="2"/>
  <c r="J1657" i="2"/>
  <c r="J1748" i="2"/>
  <c r="K1748" i="2" s="1"/>
  <c r="J1620" i="2"/>
  <c r="L1620" i="2" s="1"/>
  <c r="J1492" i="2"/>
  <c r="J1364" i="2"/>
  <c r="J1236" i="2"/>
  <c r="K1236" i="2" s="1"/>
  <c r="J1108" i="2"/>
  <c r="J980" i="2"/>
  <c r="J852" i="2"/>
  <c r="J721" i="2"/>
  <c r="L721" i="2" s="1"/>
  <c r="J428" i="2"/>
  <c r="L428" i="2" s="1"/>
  <c r="J508" i="2"/>
  <c r="L508" i="2" s="1"/>
  <c r="J66" i="2"/>
  <c r="J1469" i="2"/>
  <c r="K1469" i="2" s="1"/>
  <c r="J1788" i="2"/>
  <c r="J1660" i="2"/>
  <c r="J1532" i="2"/>
  <c r="J1404" i="2"/>
  <c r="K1404" i="2" s="1"/>
  <c r="J1276" i="2"/>
  <c r="K1276" i="2" s="1"/>
  <c r="J1148" i="2"/>
  <c r="K1148" i="2" s="1"/>
  <c r="J1020" i="2"/>
  <c r="J892" i="2"/>
  <c r="J764" i="2"/>
  <c r="L764" i="2" s="1"/>
  <c r="J401" i="2"/>
  <c r="J1251" i="2"/>
  <c r="L1251" i="2" s="1"/>
  <c r="J393" i="2"/>
  <c r="K393" i="2" s="1"/>
  <c r="J1725" i="2"/>
  <c r="L1725" i="2" s="1"/>
  <c r="J1075" i="2"/>
  <c r="K1075" i="2" s="1"/>
  <c r="J1578" i="2"/>
  <c r="L1578" i="2" s="1"/>
  <c r="J682" i="2"/>
  <c r="K682" i="2" s="1"/>
  <c r="Q733" i="2"/>
  <c r="Q669" i="2"/>
  <c r="Q722" i="2"/>
  <c r="J1653" i="2"/>
  <c r="J1306" i="2"/>
  <c r="L1306" i="2" s="1"/>
  <c r="J1141" i="2"/>
  <c r="J210" i="2"/>
  <c r="J1627" i="2"/>
  <c r="J329" i="2"/>
  <c r="J1373" i="2"/>
  <c r="J1411" i="2"/>
  <c r="L1411" i="2" s="1"/>
  <c r="J666" i="2"/>
  <c r="J369" i="2"/>
  <c r="L369" i="2" s="1"/>
  <c r="J513" i="2"/>
  <c r="J440" i="2"/>
  <c r="J361" i="2"/>
  <c r="J1562" i="2"/>
  <c r="J1275" i="2"/>
  <c r="J1219" i="2"/>
  <c r="K1219" i="2" s="1"/>
  <c r="J1178" i="2"/>
  <c r="L1178" i="2" s="1"/>
  <c r="J1050" i="2"/>
  <c r="K1050" i="2" s="1"/>
  <c r="J922" i="2"/>
  <c r="J794" i="2"/>
  <c r="J1355" i="2"/>
  <c r="L1355" i="2" s="1"/>
  <c r="J777" i="2"/>
  <c r="J1352" i="2"/>
  <c r="J1777" i="2"/>
  <c r="J1659" i="2"/>
  <c r="L1659" i="2" s="1"/>
  <c r="J1457" i="2"/>
  <c r="J1264" i="2"/>
  <c r="J535" i="2"/>
  <c r="J353" i="2"/>
  <c r="L353" i="2" s="1"/>
  <c r="J1299" i="2"/>
  <c r="K1299" i="2" s="1"/>
  <c r="J754" i="2"/>
  <c r="L754" i="2" s="1"/>
  <c r="J1245" i="2"/>
  <c r="J49" i="2"/>
  <c r="L49" i="2" s="1"/>
  <c r="J1011" i="2"/>
  <c r="L1011" i="2" s="1"/>
  <c r="J1666" i="2"/>
  <c r="J1162" i="2"/>
  <c r="J1034" i="2"/>
  <c r="L1034" i="2" s="1"/>
  <c r="J906" i="2"/>
  <c r="J778" i="2"/>
  <c r="J490" i="2"/>
  <c r="J905" i="2"/>
  <c r="L905" i="2" s="1"/>
  <c r="J821" i="2"/>
  <c r="K821" i="2" s="1"/>
  <c r="J499" i="2"/>
  <c r="J1649" i="2"/>
  <c r="J516" i="2"/>
  <c r="K516" i="2" s="1"/>
  <c r="J34" i="2"/>
  <c r="J1437" i="2"/>
  <c r="J1690" i="2"/>
  <c r="L1690" i="2" s="1"/>
  <c r="J1416" i="2"/>
  <c r="K1416" i="2" s="1"/>
  <c r="J700" i="2"/>
  <c r="K700" i="2" s="1"/>
  <c r="J1392" i="2"/>
  <c r="J1159" i="2"/>
  <c r="J587" i="2"/>
  <c r="L587" i="2" s="1"/>
  <c r="J203" i="2"/>
  <c r="J485" i="2"/>
  <c r="J654" i="2"/>
  <c r="K654" i="2" s="1"/>
  <c r="J1781" i="2"/>
  <c r="J1674" i="2"/>
  <c r="L1674" i="2" s="1"/>
  <c r="J1397" i="2"/>
  <c r="L1397" i="2" s="1"/>
  <c r="J1587" i="2"/>
  <c r="L1587" i="2" s="1"/>
  <c r="J1609" i="2"/>
  <c r="K1609" i="2" s="1"/>
  <c r="J1187" i="2"/>
  <c r="J1545" i="2"/>
  <c r="J1205" i="2"/>
  <c r="J1555" i="2"/>
  <c r="L1555" i="2" s="1"/>
  <c r="J1331" i="2"/>
  <c r="K1331" i="2" s="1"/>
  <c r="J179" i="2"/>
  <c r="J1611" i="2"/>
  <c r="J1161" i="2"/>
  <c r="J1033" i="2"/>
  <c r="K1033" i="2" s="1"/>
  <c r="J580" i="2"/>
  <c r="K580" i="2" s="1"/>
  <c r="J805" i="2"/>
  <c r="K805" i="2" s="1"/>
  <c r="J1265" i="2"/>
  <c r="K1265" i="2" s="1"/>
  <c r="J444" i="2"/>
  <c r="L444" i="2" s="1"/>
  <c r="J1521" i="2"/>
  <c r="J1394" i="2"/>
  <c r="K1394" i="2" s="1"/>
  <c r="J1042" i="2"/>
  <c r="K1042" i="2" s="1"/>
  <c r="J610" i="2"/>
  <c r="J503" i="2"/>
  <c r="J914" i="2"/>
  <c r="J1371" i="2"/>
  <c r="K1371" i="2" s="1"/>
  <c r="J243" i="2"/>
  <c r="L243" i="2" s="1"/>
  <c r="J692" i="2"/>
  <c r="J1287" i="2"/>
  <c r="J553" i="2"/>
  <c r="J1764" i="2"/>
  <c r="J1636" i="2"/>
  <c r="K1636" i="2" s="1"/>
  <c r="J1508" i="2"/>
  <c r="K1508" i="2" s="1"/>
  <c r="J1380" i="2"/>
  <c r="K1380" i="2" s="1"/>
  <c r="J1252" i="2"/>
  <c r="L1252" i="2" s="1"/>
  <c r="J1124" i="2"/>
  <c r="J996" i="2"/>
  <c r="L996" i="2" s="1"/>
  <c r="J868" i="2"/>
  <c r="K868" i="2" s="1"/>
  <c r="J354" i="2"/>
  <c r="L354" i="2" s="1"/>
  <c r="J1227" i="2"/>
  <c r="J1099" i="2"/>
  <c r="K1099" i="2" s="1"/>
  <c r="J971" i="2"/>
  <c r="L971" i="2" s="1"/>
  <c r="J843" i="2"/>
  <c r="K843" i="2" s="1"/>
  <c r="J1756" i="2"/>
  <c r="K1756" i="2" s="1"/>
  <c r="J1628" i="2"/>
  <c r="L1628" i="2" s="1"/>
  <c r="J1500" i="2"/>
  <c r="K1500" i="2" s="1"/>
  <c r="J1372" i="2"/>
  <c r="J1244" i="2"/>
  <c r="J1116" i="2"/>
  <c r="L1116" i="2" s="1"/>
  <c r="J988" i="2"/>
  <c r="J860" i="2"/>
  <c r="L860" i="2" s="1"/>
  <c r="J145" i="2"/>
  <c r="L145" i="2" s="1"/>
  <c r="J1147" i="2"/>
  <c r="L1147" i="2" s="1"/>
  <c r="J1019" i="2"/>
  <c r="J891" i="2"/>
  <c r="J763" i="2"/>
  <c r="J538" i="2"/>
  <c r="J465" i="2"/>
  <c r="L465" i="2" s="1"/>
  <c r="J689" i="2"/>
  <c r="L689" i="2" s="1"/>
  <c r="J11" i="2"/>
  <c r="J421" i="2"/>
  <c r="J604" i="2"/>
  <c r="J1012" i="2"/>
  <c r="J1027" i="2"/>
  <c r="J1531" i="2"/>
  <c r="J169" i="2"/>
  <c r="L169" i="2" s="1"/>
  <c r="J1629" i="2"/>
  <c r="K1629" i="2" s="1"/>
  <c r="J548" i="2"/>
  <c r="J259" i="2"/>
  <c r="J137" i="2"/>
  <c r="L137" i="2" s="1"/>
  <c r="Q898" i="2"/>
  <c r="Q1085" i="2"/>
  <c r="Q926" i="2"/>
  <c r="Q348" i="2"/>
  <c r="Q1699" i="2"/>
  <c r="Q148" i="2"/>
  <c r="J1682" i="2"/>
  <c r="L1682" i="2" s="1"/>
  <c r="Q1803" i="2"/>
  <c r="J1646" i="2"/>
  <c r="J1390" i="2"/>
  <c r="K1390" i="2" s="1"/>
  <c r="J1134" i="2"/>
  <c r="J878" i="2"/>
  <c r="J385" i="2"/>
  <c r="K385" i="2" s="1"/>
  <c r="J931" i="2"/>
  <c r="J883" i="2"/>
  <c r="J448" i="2"/>
  <c r="K448" i="2" s="1"/>
  <c r="Q1746" i="2"/>
  <c r="J436" i="2"/>
  <c r="J290" i="2"/>
  <c r="Q1747" i="2"/>
  <c r="Q977" i="2"/>
  <c r="J1617" i="2"/>
  <c r="J1085" i="2"/>
  <c r="K1085" i="2" s="1"/>
  <c r="J512" i="2"/>
  <c r="J219" i="2"/>
  <c r="J850" i="2"/>
  <c r="K850" i="2" s="1"/>
  <c r="J426" i="2"/>
  <c r="J1360" i="2"/>
  <c r="J1699" i="2"/>
  <c r="L1699" i="2" s="1"/>
  <c r="J1443" i="2"/>
  <c r="J455" i="2"/>
  <c r="L455" i="2" s="1"/>
  <c r="J607" i="2"/>
  <c r="Q604" i="2"/>
  <c r="J1055" i="2"/>
  <c r="K1055" i="2" s="1"/>
  <c r="J991" i="2"/>
  <c r="K991" i="2" s="1"/>
  <c r="J927" i="2"/>
  <c r="L927" i="2" s="1"/>
  <c r="J863" i="2"/>
  <c r="J799" i="2"/>
  <c r="J514" i="2"/>
  <c r="J441" i="2"/>
  <c r="L441" i="2" s="1"/>
  <c r="J348" i="2"/>
  <c r="J28" i="2"/>
  <c r="K28" i="2" s="1"/>
  <c r="Q476" i="2"/>
  <c r="Q66" i="2"/>
  <c r="J81" i="2"/>
  <c r="K81" i="2" s="1"/>
  <c r="Q1233" i="2"/>
  <c r="Q657" i="2"/>
  <c r="Q598" i="2"/>
  <c r="Q276" i="2"/>
  <c r="Q1793" i="2"/>
  <c r="Q1729" i="2"/>
  <c r="Q961" i="2"/>
  <c r="Q910" i="2"/>
  <c r="Q846" i="2"/>
  <c r="Q1784" i="2"/>
  <c r="Q1528" i="2"/>
  <c r="J701" i="2"/>
  <c r="L701" i="2" s="1"/>
  <c r="J637" i="2"/>
  <c r="J573" i="2"/>
  <c r="Q1478" i="2"/>
  <c r="Q966" i="2"/>
  <c r="Q67" i="2"/>
  <c r="J885" i="2"/>
  <c r="J1717" i="2"/>
  <c r="J1673" i="2"/>
  <c r="K1673" i="2" s="1"/>
  <c r="J1333" i="2"/>
  <c r="K1333" i="2" s="1"/>
  <c r="J1097" i="2"/>
  <c r="J969" i="2"/>
  <c r="J841" i="2"/>
  <c r="J708" i="2"/>
  <c r="J416" i="2"/>
  <c r="J649" i="2"/>
  <c r="J480" i="2"/>
  <c r="J1650" i="2"/>
  <c r="J1405" i="2"/>
  <c r="J1058" i="2"/>
  <c r="J713" i="2"/>
  <c r="J1731" i="2"/>
  <c r="J1475" i="2"/>
  <c r="J656" i="2"/>
  <c r="J217" i="2"/>
  <c r="J1732" i="2"/>
  <c r="J1604" i="2"/>
  <c r="J1476" i="2"/>
  <c r="J1348" i="2"/>
  <c r="J1220" i="2"/>
  <c r="J1092" i="2"/>
  <c r="J964" i="2"/>
  <c r="J836" i="2"/>
  <c r="J337" i="2"/>
  <c r="J1160" i="2"/>
  <c r="J1096" i="2"/>
  <c r="J968" i="2"/>
  <c r="J904" i="2"/>
  <c r="J840" i="2"/>
  <c r="J776" i="2"/>
  <c r="J195" i="2"/>
  <c r="J376" i="2"/>
  <c r="J156" i="2"/>
  <c r="Q1693" i="2"/>
  <c r="Q1181" i="2"/>
  <c r="Q925" i="2"/>
  <c r="Q1712" i="2"/>
  <c r="Q1598" i="2"/>
  <c r="Q422" i="2"/>
  <c r="Q101" i="2"/>
  <c r="Q869" i="2"/>
  <c r="J1523" i="2"/>
  <c r="J574" i="2"/>
  <c r="J691" i="2"/>
  <c r="J544" i="2"/>
  <c r="J105" i="2"/>
  <c r="J1554" i="2"/>
  <c r="J866" i="2"/>
  <c r="J1362" i="2"/>
  <c r="L1362" i="2" s="1"/>
  <c r="J1026" i="2"/>
  <c r="K1026" i="2" s="1"/>
  <c r="J627" i="2"/>
  <c r="Q1330" i="2"/>
  <c r="J1637" i="2"/>
  <c r="J1445" i="2"/>
  <c r="J957" i="2"/>
  <c r="J829" i="2"/>
  <c r="J946" i="2"/>
  <c r="J1701" i="2"/>
  <c r="L1701" i="2" s="1"/>
  <c r="J1552" i="2"/>
  <c r="K1552" i="2" s="1"/>
  <c r="J1213" i="2"/>
  <c r="J1721" i="2"/>
  <c r="J1465" i="2"/>
  <c r="Q1571" i="2"/>
  <c r="J1724" i="2"/>
  <c r="J1596" i="2"/>
  <c r="J1468" i="2"/>
  <c r="J1340" i="2"/>
  <c r="J1212" i="2"/>
  <c r="J1084" i="2"/>
  <c r="J956" i="2"/>
  <c r="J828" i="2"/>
  <c r="J113" i="2"/>
  <c r="Q500" i="2"/>
  <c r="J92" i="2"/>
  <c r="L92" i="2" s="1"/>
  <c r="Q1557" i="2"/>
  <c r="Q1301" i="2"/>
  <c r="Q1045" i="2"/>
  <c r="Q725" i="2"/>
  <c r="Q597" i="2"/>
  <c r="Q1129" i="2"/>
  <c r="Q1001" i="2"/>
  <c r="Q873" i="2"/>
  <c r="Q13" i="2"/>
  <c r="Q1128" i="2"/>
  <c r="Q1719" i="2"/>
  <c r="Q1271" i="2"/>
  <c r="Q244" i="2"/>
  <c r="Q349" i="2"/>
  <c r="J1253" i="2"/>
  <c r="J1189" i="2"/>
  <c r="J1642" i="2"/>
  <c r="J1589" i="2"/>
  <c r="J1525" i="2"/>
  <c r="J1125" i="2"/>
  <c r="J915" i="2"/>
  <c r="J1267" i="2"/>
  <c r="J1461" i="2"/>
  <c r="J947" i="2"/>
  <c r="Q1683" i="2"/>
  <c r="J1570" i="2"/>
  <c r="J757" i="2"/>
  <c r="J466" i="2"/>
  <c r="J1522" i="2"/>
  <c r="Q882" i="2"/>
  <c r="J590" i="2"/>
  <c r="J1597" i="2"/>
  <c r="J1341" i="2"/>
  <c r="J572" i="2"/>
  <c r="J1149" i="2"/>
  <c r="J530" i="2"/>
  <c r="J1789" i="2"/>
  <c r="J1277" i="2"/>
  <c r="J1381" i="2"/>
  <c r="J1273" i="2"/>
  <c r="Q130" i="2"/>
  <c r="J1208" i="2"/>
  <c r="J1144" i="2"/>
  <c r="J1080" i="2"/>
  <c r="J1016" i="2"/>
  <c r="J952" i="2"/>
  <c r="J888" i="2"/>
  <c r="J824" i="2"/>
  <c r="J760" i="2"/>
  <c r="J596" i="2"/>
  <c r="J450" i="2"/>
  <c r="Q603" i="2"/>
  <c r="J1183" i="2"/>
  <c r="J1750" i="2"/>
  <c r="J1686" i="2"/>
  <c r="J1494" i="2"/>
  <c r="J1430" i="2"/>
  <c r="J1238" i="2"/>
  <c r="J1174" i="2"/>
  <c r="J982" i="2"/>
  <c r="J918" i="2"/>
  <c r="J650" i="2"/>
  <c r="J284" i="2"/>
  <c r="J211" i="2"/>
  <c r="J75" i="2"/>
  <c r="Q1613" i="2"/>
  <c r="Q1549" i="2"/>
  <c r="Q1357" i="2"/>
  <c r="Q1165" i="2"/>
  <c r="Q1101" i="2"/>
  <c r="Q1037" i="2"/>
  <c r="Q909" i="2"/>
  <c r="Q781" i="2"/>
  <c r="Q520" i="2"/>
  <c r="Q447" i="2"/>
  <c r="Q1313" i="2"/>
  <c r="Q929" i="2"/>
  <c r="Q801" i="2"/>
  <c r="Q1696" i="2"/>
  <c r="Q1632" i="2"/>
  <c r="Q1312" i="2"/>
  <c r="J293" i="2"/>
  <c r="J165" i="2"/>
  <c r="J37" i="2"/>
  <c r="Q1775" i="2"/>
  <c r="Q559" i="2"/>
  <c r="Q136" i="2"/>
  <c r="Q534" i="2"/>
  <c r="Q149" i="2"/>
  <c r="L1221" i="2"/>
  <c r="K1221" i="2"/>
  <c r="L1592" i="2"/>
  <c r="K1592" i="2"/>
  <c r="L1336" i="2"/>
  <c r="K1336" i="2"/>
  <c r="K271" i="2"/>
  <c r="L271" i="2"/>
  <c r="L124" i="2"/>
  <c r="K124" i="2"/>
  <c r="K1591" i="2"/>
  <c r="L1591" i="2"/>
  <c r="G1225" i="2"/>
  <c r="J1225" i="2" s="1"/>
  <c r="L270" i="2"/>
  <c r="K270" i="2"/>
  <c r="L123" i="2"/>
  <c r="K123" i="2"/>
  <c r="L356" i="2"/>
  <c r="K356" i="2"/>
  <c r="K42" i="2"/>
  <c r="L42" i="2"/>
  <c r="Q787" i="2"/>
  <c r="L208" i="2"/>
  <c r="K208" i="2"/>
  <c r="L1576" i="2"/>
  <c r="K1576" i="2"/>
  <c r="L1315" i="2"/>
  <c r="K1315" i="2"/>
  <c r="L36" i="2"/>
  <c r="K36" i="2"/>
  <c r="L1767" i="2"/>
  <c r="K1767" i="2"/>
  <c r="G1153" i="2"/>
  <c r="J1153" i="2" s="1"/>
  <c r="G334" i="2"/>
  <c r="J334" i="2" s="1"/>
  <c r="L1466" i="2"/>
  <c r="K1466" i="2"/>
  <c r="G1274" i="2"/>
  <c r="J1274" i="2" s="1"/>
  <c r="L567" i="2"/>
  <c r="K567" i="2"/>
  <c r="L128" i="2"/>
  <c r="K128" i="2"/>
  <c r="G1069" i="2"/>
  <c r="J1069" i="2" s="1"/>
  <c r="K1647" i="2"/>
  <c r="L1647" i="2"/>
  <c r="G1561" i="2"/>
  <c r="J1561" i="2" s="1"/>
  <c r="L1391" i="2"/>
  <c r="K1391" i="2"/>
  <c r="G1179" i="2"/>
  <c r="J1179" i="2" s="1"/>
  <c r="G923" i="2"/>
  <c r="J923" i="2" s="1"/>
  <c r="Q923" i="2"/>
  <c r="G510" i="2"/>
  <c r="J510" i="2" s="1"/>
  <c r="L363" i="2"/>
  <c r="K363" i="2"/>
  <c r="L56" i="2"/>
  <c r="K56" i="2"/>
  <c r="L410" i="2"/>
  <c r="K410" i="2"/>
  <c r="L264" i="2"/>
  <c r="K264" i="2"/>
  <c r="G1224" i="2"/>
  <c r="J1224" i="2" s="1"/>
  <c r="G1032" i="2"/>
  <c r="J1032" i="2" s="1"/>
  <c r="Q1032" i="2"/>
  <c r="L561" i="2"/>
  <c r="K561" i="2"/>
  <c r="L488" i="2"/>
  <c r="K488" i="2"/>
  <c r="L415" i="2"/>
  <c r="K415" i="2"/>
  <c r="L342" i="2"/>
  <c r="K342" i="2"/>
  <c r="G268" i="2"/>
  <c r="J268" i="2" s="1"/>
  <c r="L122" i="2"/>
  <c r="K122" i="2"/>
  <c r="L1079" i="2"/>
  <c r="K1079" i="2"/>
  <c r="L1015" i="2"/>
  <c r="K1015" i="2"/>
  <c r="L951" i="2"/>
  <c r="K951" i="2"/>
  <c r="L887" i="2"/>
  <c r="K887" i="2"/>
  <c r="L823" i="2"/>
  <c r="K823" i="2"/>
  <c r="L759" i="2"/>
  <c r="K759" i="2"/>
  <c r="L688" i="2"/>
  <c r="K688" i="2"/>
  <c r="G615" i="2"/>
  <c r="J615" i="2" s="1"/>
  <c r="K542" i="2"/>
  <c r="L542" i="2"/>
  <c r="L176" i="2"/>
  <c r="K176" i="2"/>
  <c r="L103" i="2"/>
  <c r="K103" i="2"/>
  <c r="L303" i="2"/>
  <c r="K303" i="2"/>
  <c r="Q1498" i="2"/>
  <c r="G91" i="2"/>
  <c r="J91" i="2" s="1"/>
  <c r="L27" i="2"/>
  <c r="K27" i="2"/>
  <c r="Q1437" i="2"/>
  <c r="L39" i="2"/>
  <c r="K39" i="2"/>
  <c r="Q1457" i="2"/>
  <c r="Q688" i="2"/>
  <c r="Q624" i="2"/>
  <c r="Q1471" i="2"/>
  <c r="Q1342" i="2"/>
  <c r="Q958" i="2"/>
  <c r="Q830" i="2"/>
  <c r="Q504" i="2"/>
  <c r="Q152" i="2"/>
  <c r="Q357" i="2"/>
  <c r="L31" i="2"/>
  <c r="K31" i="2"/>
  <c r="Q1769" i="2"/>
  <c r="Q1513" i="2"/>
  <c r="L30" i="2"/>
  <c r="K30" i="2"/>
  <c r="G365" i="2"/>
  <c r="J365" i="2" s="1"/>
  <c r="Q365" i="2"/>
  <c r="Q1142" i="2"/>
  <c r="Q567" i="2"/>
  <c r="Q298" i="2"/>
  <c r="Q372" i="2"/>
  <c r="Q116" i="2"/>
  <c r="Q80" i="2"/>
  <c r="Q29" i="2"/>
  <c r="L464" i="2"/>
  <c r="K464" i="2"/>
  <c r="L631" i="2"/>
  <c r="K631" i="2"/>
  <c r="L1407" i="2"/>
  <c r="K1407" i="2"/>
  <c r="L380" i="2"/>
  <c r="K380" i="2"/>
  <c r="L1399" i="2"/>
  <c r="K1399" i="2"/>
  <c r="Q815" i="2"/>
  <c r="Q485" i="2"/>
  <c r="Q328" i="2"/>
  <c r="Q72" i="2"/>
  <c r="K10" i="2"/>
  <c r="L10" i="2"/>
  <c r="K1655" i="2"/>
  <c r="L1655" i="2"/>
  <c r="Q1706" i="2"/>
  <c r="Q1093" i="2"/>
  <c r="Q1688" i="2"/>
  <c r="Q871" i="2"/>
  <c r="Q192" i="2"/>
  <c r="G1800" i="2"/>
  <c r="J1800" i="2" s="1"/>
  <c r="K1439" i="2"/>
  <c r="L1439" i="2"/>
  <c r="J1557" i="2"/>
  <c r="L1400" i="2"/>
  <c r="K1400" i="2"/>
  <c r="K1193" i="2"/>
  <c r="L1193" i="2"/>
  <c r="L672" i="2"/>
  <c r="K672" i="2"/>
  <c r="L174" i="2"/>
  <c r="K174" i="2"/>
  <c r="L190" i="2"/>
  <c r="K190" i="2"/>
  <c r="L1249" i="2"/>
  <c r="K1249" i="2"/>
  <c r="L736" i="2"/>
  <c r="K736" i="2"/>
  <c r="L151" i="2"/>
  <c r="K151" i="2"/>
  <c r="L1703" i="2"/>
  <c r="K1703" i="2"/>
  <c r="K1512" i="2"/>
  <c r="L1512" i="2"/>
  <c r="G1680" i="2"/>
  <c r="J1680" i="2" s="1"/>
  <c r="L1455" i="2"/>
  <c r="K1455" i="2"/>
  <c r="K1396" i="2"/>
  <c r="L1396" i="2"/>
  <c r="L756" i="2"/>
  <c r="K756" i="2"/>
  <c r="Q1012" i="2"/>
  <c r="L616" i="2"/>
  <c r="K616" i="2"/>
  <c r="G396" i="2"/>
  <c r="J396" i="2" s="1"/>
  <c r="L1207" i="2"/>
  <c r="K1207" i="2"/>
  <c r="K935" i="2"/>
  <c r="L935" i="2"/>
  <c r="L80" i="2"/>
  <c r="K80" i="2"/>
  <c r="K138" i="2"/>
  <c r="L138" i="2"/>
  <c r="Q1210" i="2"/>
  <c r="Q1421" i="2"/>
  <c r="Q1229" i="2"/>
  <c r="Q1121" i="2"/>
  <c r="L22" i="2"/>
  <c r="K22" i="2"/>
  <c r="K549" i="2"/>
  <c r="L549" i="2"/>
  <c r="Q1346" i="2"/>
  <c r="Q156" i="2"/>
  <c r="G1418" i="2"/>
  <c r="J1418" i="2" s="1"/>
  <c r="K981" i="2"/>
  <c r="L981" i="2"/>
  <c r="G1481" i="2"/>
  <c r="J1481" i="2" s="1"/>
  <c r="K1791" i="2"/>
  <c r="L1791" i="2"/>
  <c r="K106" i="2"/>
  <c r="L106" i="2"/>
  <c r="L1495" i="2"/>
  <c r="K1495" i="2"/>
  <c r="L1209" i="2"/>
  <c r="K1209" i="2"/>
  <c r="K825" i="2"/>
  <c r="L825" i="2"/>
  <c r="L398" i="2"/>
  <c r="K398" i="2"/>
  <c r="L1639" i="2"/>
  <c r="K1639" i="2"/>
  <c r="L462" i="2"/>
  <c r="K462" i="2"/>
  <c r="L1229" i="2"/>
  <c r="K1229" i="2"/>
  <c r="L695" i="2"/>
  <c r="K695" i="2"/>
  <c r="L256" i="2"/>
  <c r="K256" i="2"/>
  <c r="G1544" i="2"/>
  <c r="J1544" i="2" s="1"/>
  <c r="G536" i="2"/>
  <c r="J536" i="2" s="1"/>
  <c r="Q536" i="2"/>
  <c r="L1671" i="2"/>
  <c r="K1671" i="2"/>
  <c r="L24" i="2"/>
  <c r="K24" i="2"/>
  <c r="Q1059" i="2"/>
  <c r="K1532" i="2"/>
  <c r="G960" i="2"/>
  <c r="J960" i="2" s="1"/>
  <c r="Q960" i="2"/>
  <c r="L479" i="2"/>
  <c r="K479" i="2"/>
  <c r="G332" i="2"/>
  <c r="J332" i="2" s="1"/>
  <c r="Q332" i="2"/>
  <c r="K1007" i="2"/>
  <c r="L1007" i="2"/>
  <c r="L815" i="2"/>
  <c r="K815" i="2"/>
  <c r="L679" i="2"/>
  <c r="K679" i="2"/>
  <c r="L167" i="2"/>
  <c r="K167" i="2"/>
  <c r="L647" i="2"/>
  <c r="K647" i="2"/>
  <c r="L1739" i="2"/>
  <c r="K1739" i="2"/>
  <c r="G1307" i="2"/>
  <c r="J1307" i="2" s="1"/>
  <c r="Q1307" i="2"/>
  <c r="L809" i="2"/>
  <c r="K809" i="2"/>
  <c r="L320" i="2"/>
  <c r="K320" i="2"/>
  <c r="L1735" i="2"/>
  <c r="K1735" i="2"/>
  <c r="L1351" i="2"/>
  <c r="K1351" i="2"/>
  <c r="L134" i="2"/>
  <c r="K134" i="2"/>
  <c r="L384" i="2"/>
  <c r="K384" i="2"/>
  <c r="J1539" i="2"/>
  <c r="K1524" i="2"/>
  <c r="L1524" i="2"/>
  <c r="L884" i="2"/>
  <c r="K884" i="2"/>
  <c r="L392" i="2"/>
  <c r="K392" i="2"/>
  <c r="L172" i="2"/>
  <c r="K172" i="2"/>
  <c r="Q386" i="2"/>
  <c r="L543" i="2"/>
  <c r="K543" i="2"/>
  <c r="L1135" i="2"/>
  <c r="K1135" i="2"/>
  <c r="G999" i="2"/>
  <c r="J999" i="2" s="1"/>
  <c r="Q999" i="2"/>
  <c r="G807" i="2"/>
  <c r="J807" i="2" s="1"/>
  <c r="L231" i="2"/>
  <c r="K231" i="2"/>
  <c r="L44" i="2"/>
  <c r="K44" i="2"/>
  <c r="Q1741" i="2"/>
  <c r="Q1293" i="2"/>
  <c r="L23" i="2"/>
  <c r="K23" i="2"/>
  <c r="Q1249" i="2"/>
  <c r="L86" i="2"/>
  <c r="K86" i="2"/>
  <c r="Q1455" i="2"/>
  <c r="Q1602" i="2"/>
  <c r="Q1554" i="2"/>
  <c r="Q732" i="2"/>
  <c r="Q1187" i="2"/>
  <c r="Q1546" i="2"/>
  <c r="Q885" i="2"/>
  <c r="Q713" i="2"/>
  <c r="Q776" i="2"/>
  <c r="L1503" i="2"/>
  <c r="K1503" i="2"/>
  <c r="L1727" i="2"/>
  <c r="K1727" i="2"/>
  <c r="L116" i="2"/>
  <c r="K116" i="2"/>
  <c r="L1568" i="2"/>
  <c r="K1568" i="2"/>
  <c r="L1449" i="2"/>
  <c r="K1449" i="2"/>
  <c r="L252" i="2"/>
  <c r="K252" i="2"/>
  <c r="G1579" i="2"/>
  <c r="J1579" i="2" s="1"/>
  <c r="K1321" i="2"/>
  <c r="L1321" i="2"/>
  <c r="K953" i="2"/>
  <c r="L953" i="2"/>
  <c r="G1361" i="2"/>
  <c r="J1361" i="2" s="1"/>
  <c r="L608" i="2"/>
  <c r="K608" i="2"/>
  <c r="L72" i="2"/>
  <c r="K72" i="2"/>
  <c r="L110" i="2"/>
  <c r="K110" i="2"/>
  <c r="G1005" i="2"/>
  <c r="J1005" i="2" s="1"/>
  <c r="Q1315" i="2"/>
  <c r="L1660" i="2"/>
  <c r="G1216" i="2"/>
  <c r="J1216" i="2" s="1"/>
  <c r="L552" i="2"/>
  <c r="K552" i="2"/>
  <c r="L1143" i="2"/>
  <c r="K1143" i="2"/>
  <c r="K943" i="2"/>
  <c r="L751" i="2"/>
  <c r="K751" i="2"/>
  <c r="G240" i="2"/>
  <c r="J240" i="2" s="1"/>
  <c r="Q274" i="2"/>
  <c r="G1054" i="2"/>
  <c r="J1054" i="2" s="1"/>
  <c r="L367" i="2"/>
  <c r="K367" i="2"/>
  <c r="G220" i="2"/>
  <c r="J220" i="2" s="1"/>
  <c r="Q220" i="2"/>
  <c r="Q1610" i="2"/>
  <c r="Q1226" i="2"/>
  <c r="Q1098" i="2"/>
  <c r="Q842" i="2"/>
  <c r="Q789" i="2"/>
  <c r="G1417" i="2"/>
  <c r="J1417" i="2" s="1"/>
  <c r="J1621" i="2"/>
  <c r="K1656" i="2"/>
  <c r="L1656" i="2"/>
  <c r="L1065" i="2"/>
  <c r="K1065" i="2"/>
  <c r="L526" i="2"/>
  <c r="K526" i="2"/>
  <c r="L390" i="2"/>
  <c r="K390" i="2"/>
  <c r="G1424" i="2"/>
  <c r="J1424" i="2" s="1"/>
  <c r="Q1424" i="2"/>
  <c r="L4" i="2"/>
  <c r="K4" i="2"/>
  <c r="K1711" i="2"/>
  <c r="L1711" i="2"/>
  <c r="Q1795" i="2"/>
  <c r="Q420" i="2"/>
  <c r="L1652" i="2"/>
  <c r="K1652" i="2"/>
  <c r="L319" i="2"/>
  <c r="K319" i="2"/>
  <c r="L470" i="2"/>
  <c r="K470" i="2"/>
  <c r="L250" i="2"/>
  <c r="K250" i="2"/>
  <c r="G104" i="2"/>
  <c r="J104" i="2" s="1"/>
  <c r="K1063" i="2"/>
  <c r="L1063" i="2"/>
  <c r="L871" i="2"/>
  <c r="K871" i="2"/>
  <c r="G743" i="2"/>
  <c r="J743" i="2" s="1"/>
  <c r="Q743" i="2"/>
  <c r="G523" i="2"/>
  <c r="J523" i="2" s="1"/>
  <c r="L158" i="2"/>
  <c r="K158" i="2"/>
  <c r="Q1677" i="2"/>
  <c r="Q1485" i="2"/>
  <c r="Q973" i="2"/>
  <c r="Q845" i="2"/>
  <c r="Q673" i="2"/>
  <c r="Q251" i="2"/>
  <c r="Q1322" i="2"/>
  <c r="Q1058" i="2"/>
  <c r="Q659" i="2"/>
  <c r="Q1042" i="2"/>
  <c r="Q1618" i="2"/>
  <c r="Q1745" i="2"/>
  <c r="Q656" i="2"/>
  <c r="Q1435" i="2"/>
  <c r="Q1051" i="2"/>
  <c r="Q795" i="2"/>
  <c r="Q621" i="2"/>
  <c r="Q1281" i="2"/>
  <c r="Q897" i="2"/>
  <c r="Q832" i="2"/>
  <c r="Q182" i="2"/>
  <c r="G1728" i="2"/>
  <c r="J1728" i="2" s="1"/>
  <c r="Q1728" i="2"/>
  <c r="L1365" i="2"/>
  <c r="K1365" i="2"/>
  <c r="K1513" i="2"/>
  <c r="L1513" i="2"/>
  <c r="L1320" i="2"/>
  <c r="K1320" i="2"/>
  <c r="K399" i="2"/>
  <c r="L399" i="2"/>
  <c r="G1665" i="2"/>
  <c r="J1665" i="2" s="1"/>
  <c r="K1081" i="2"/>
  <c r="L1081" i="2"/>
  <c r="L251" i="2"/>
  <c r="K251" i="2"/>
  <c r="L192" i="2"/>
  <c r="K192" i="2"/>
  <c r="L171" i="2"/>
  <c r="K171" i="2"/>
  <c r="L1447" i="2"/>
  <c r="K1447" i="2"/>
  <c r="L1137" i="2"/>
  <c r="K1137" i="2"/>
  <c r="L753" i="2"/>
  <c r="G402" i="2"/>
  <c r="J402" i="2" s="1"/>
  <c r="Q402" i="2"/>
  <c r="G1290" i="2"/>
  <c r="J1290" i="2" s="1"/>
  <c r="L96" i="2"/>
  <c r="K96" i="2"/>
  <c r="L328" i="2"/>
  <c r="K328" i="2"/>
  <c r="L108" i="2"/>
  <c r="K108" i="2"/>
  <c r="G1152" i="2"/>
  <c r="J1152" i="2" s="1"/>
  <c r="L406" i="2"/>
  <c r="K406" i="2"/>
  <c r="L1071" i="2"/>
  <c r="K1071" i="2"/>
  <c r="L879" i="2"/>
  <c r="K879" i="2"/>
  <c r="L1263" i="2"/>
  <c r="K1263" i="2"/>
  <c r="G147" i="2"/>
  <c r="J147" i="2" s="1"/>
  <c r="Q147" i="2"/>
  <c r="J1173" i="2"/>
  <c r="G963" i="2"/>
  <c r="J963" i="2" s="1"/>
  <c r="L1093" i="2"/>
  <c r="K1093" i="2"/>
  <c r="L1769" i="2"/>
  <c r="K1769" i="2"/>
  <c r="L1309" i="2"/>
  <c r="K1309" i="2"/>
  <c r="Q866" i="2"/>
  <c r="G1483" i="2"/>
  <c r="J1483" i="2" s="1"/>
  <c r="L937" i="2"/>
  <c r="K937" i="2"/>
  <c r="L379" i="2"/>
  <c r="K379" i="2"/>
  <c r="Q862" i="2"/>
  <c r="J443" i="2"/>
  <c r="L1607" i="2"/>
  <c r="K1607" i="2"/>
  <c r="L180" i="2"/>
  <c r="K180" i="2"/>
  <c r="L1780" i="2"/>
  <c r="K1780" i="2"/>
  <c r="K1268" i="2"/>
  <c r="L1268" i="2"/>
  <c r="L1140" i="2"/>
  <c r="K1140" i="2"/>
  <c r="K1306" i="2"/>
  <c r="J755" i="2"/>
  <c r="K1567" i="2"/>
  <c r="L1567" i="2"/>
  <c r="L446" i="2"/>
  <c r="K446" i="2"/>
  <c r="L1376" i="2"/>
  <c r="K1376" i="2"/>
  <c r="L372" i="2"/>
  <c r="K372" i="2"/>
  <c r="J1749" i="2"/>
  <c r="G1801" i="2"/>
  <c r="J1801" i="2" s="1"/>
  <c r="L1535" i="2"/>
  <c r="K1535" i="2"/>
  <c r="G1432" i="2"/>
  <c r="J1432" i="2" s="1"/>
  <c r="Q1432" i="2"/>
  <c r="L858" i="2"/>
  <c r="L728" i="2"/>
  <c r="K728" i="2"/>
  <c r="J435" i="2"/>
  <c r="J289" i="2"/>
  <c r="K143" i="2"/>
  <c r="L143" i="2"/>
  <c r="Q1218" i="2"/>
  <c r="J1771" i="2"/>
  <c r="L1687" i="2"/>
  <c r="K1687" i="2"/>
  <c r="J1515" i="2"/>
  <c r="L1431" i="2"/>
  <c r="K1431" i="2"/>
  <c r="G1345" i="2"/>
  <c r="J1345" i="2" s="1"/>
  <c r="G1241" i="2"/>
  <c r="J1241" i="2" s="1"/>
  <c r="Q1241" i="2"/>
  <c r="G985" i="2"/>
  <c r="J985" i="2" s="1"/>
  <c r="G857" i="2"/>
  <c r="J857" i="2" s="1"/>
  <c r="G727" i="2"/>
  <c r="J727" i="2" s="1"/>
  <c r="K434" i="2"/>
  <c r="L434" i="2"/>
  <c r="L288" i="2"/>
  <c r="K288" i="2"/>
  <c r="L142" i="2"/>
  <c r="K142" i="2"/>
  <c r="J521" i="2"/>
  <c r="L375" i="2"/>
  <c r="K375" i="2"/>
  <c r="L228" i="2"/>
  <c r="K228" i="2"/>
  <c r="K74" i="2"/>
  <c r="L74" i="2"/>
  <c r="Q1110" i="2"/>
  <c r="G1608" i="2"/>
  <c r="J1608" i="2" s="1"/>
  <c r="K1352" i="2"/>
  <c r="G1553" i="2"/>
  <c r="J1553" i="2" s="1"/>
  <c r="L1383" i="2"/>
  <c r="K1383" i="2"/>
  <c r="G1169" i="2"/>
  <c r="J1169" i="2" s="1"/>
  <c r="Q1169" i="2"/>
  <c r="G1041" i="2"/>
  <c r="J1041" i="2" s="1"/>
  <c r="G913" i="2"/>
  <c r="J913" i="2" s="1"/>
  <c r="K785" i="2"/>
  <c r="J644" i="2"/>
  <c r="L352" i="2"/>
  <c r="K352" i="2"/>
  <c r="L206" i="2"/>
  <c r="K206" i="2"/>
  <c r="L336" i="2"/>
  <c r="K336" i="2"/>
  <c r="K1437" i="2"/>
  <c r="J1106" i="2"/>
  <c r="J737" i="2"/>
  <c r="K298" i="2"/>
  <c r="L298" i="2"/>
  <c r="L1498" i="2"/>
  <c r="K1498" i="2"/>
  <c r="K989" i="2"/>
  <c r="L989" i="2"/>
  <c r="L861" i="2"/>
  <c r="K861" i="2"/>
  <c r="J731" i="2"/>
  <c r="G585" i="2"/>
  <c r="J585" i="2" s="1"/>
  <c r="J439" i="2"/>
  <c r="G292" i="2"/>
  <c r="J292" i="2" s="1"/>
  <c r="Q710" i="2"/>
  <c r="J646" i="2"/>
  <c r="K207" i="2"/>
  <c r="L207" i="2"/>
  <c r="L1733" i="2"/>
  <c r="K1733" i="2"/>
  <c r="J1594" i="2"/>
  <c r="G1434" i="2"/>
  <c r="J1434" i="2" s="1"/>
  <c r="J1101" i="2"/>
  <c r="J1571" i="2"/>
  <c r="J1312" i="2"/>
  <c r="G1195" i="2"/>
  <c r="J1195" i="2" s="1"/>
  <c r="L811" i="2"/>
  <c r="K811" i="2"/>
  <c r="G87" i="2"/>
  <c r="J87" i="2" s="1"/>
  <c r="Q1379" i="2"/>
  <c r="Q1123" i="2"/>
  <c r="L1740" i="2"/>
  <c r="K1740" i="2"/>
  <c r="L1612" i="2"/>
  <c r="K1612" i="2"/>
  <c r="K1484" i="2"/>
  <c r="L1484" i="2"/>
  <c r="K1356" i="2"/>
  <c r="L1356" i="2"/>
  <c r="K1228" i="2"/>
  <c r="L1228" i="2"/>
  <c r="L1100" i="2"/>
  <c r="K1100" i="2"/>
  <c r="L972" i="2"/>
  <c r="K972" i="2"/>
  <c r="L844" i="2"/>
  <c r="K844" i="2"/>
  <c r="K492" i="2"/>
  <c r="L200" i="2"/>
  <c r="K200" i="2"/>
  <c r="Q226" i="2"/>
  <c r="G1232" i="2"/>
  <c r="J1232" i="2" s="1"/>
  <c r="Q1232" i="2"/>
  <c r="L1168" i="2"/>
  <c r="K1168" i="2"/>
  <c r="G976" i="2"/>
  <c r="J976" i="2" s="1"/>
  <c r="Q976" i="2"/>
  <c r="G848" i="2"/>
  <c r="J848" i="2" s="1"/>
  <c r="K784" i="2"/>
  <c r="L716" i="2"/>
  <c r="K716" i="2"/>
  <c r="J570" i="2"/>
  <c r="L497" i="2"/>
  <c r="K497" i="2"/>
  <c r="L424" i="2"/>
  <c r="K424" i="2"/>
  <c r="G351" i="2"/>
  <c r="J351" i="2" s="1"/>
  <c r="L278" i="2"/>
  <c r="K278" i="2"/>
  <c r="Q668" i="2"/>
  <c r="L1303" i="2"/>
  <c r="K1303" i="2"/>
  <c r="K697" i="2"/>
  <c r="L697" i="2"/>
  <c r="L624" i="2"/>
  <c r="J551" i="2"/>
  <c r="L478" i="2"/>
  <c r="K478" i="2"/>
  <c r="L404" i="2"/>
  <c r="K404" i="2"/>
  <c r="L331" i="2"/>
  <c r="K331" i="2"/>
  <c r="L112" i="2"/>
  <c r="K112" i="2"/>
  <c r="Q1675" i="2"/>
  <c r="Q1419" i="2"/>
  <c r="G531" i="2"/>
  <c r="J531" i="2" s="1"/>
  <c r="L312" i="2"/>
  <c r="K312" i="2"/>
  <c r="L239" i="2"/>
  <c r="K239" i="2"/>
  <c r="Q1642" i="2"/>
  <c r="Q480" i="2"/>
  <c r="Q1701" i="2"/>
  <c r="Q1637" i="2"/>
  <c r="Q1445" i="2"/>
  <c r="Q1381" i="2"/>
  <c r="Q1189" i="2"/>
  <c r="Q1125" i="2"/>
  <c r="Q677" i="2"/>
  <c r="Q474" i="2"/>
  <c r="L47" i="2"/>
  <c r="K47" i="2"/>
  <c r="Q424" i="2"/>
  <c r="Q301" i="2"/>
  <c r="Q1656" i="2"/>
  <c r="Q1592" i="2"/>
  <c r="Q1400" i="2"/>
  <c r="Q1336" i="2"/>
  <c r="Q1144" i="2"/>
  <c r="Q1016" i="2"/>
  <c r="Q888" i="2"/>
  <c r="K701" i="2"/>
  <c r="G189" i="2"/>
  <c r="J189" i="2" s="1"/>
  <c r="Q1671" i="2"/>
  <c r="Q647" i="2"/>
  <c r="Q513" i="2"/>
  <c r="Q440" i="2"/>
  <c r="Q352" i="2"/>
  <c r="Q288" i="2"/>
  <c r="Q729" i="2"/>
  <c r="Q1802" i="2"/>
  <c r="Q1217" i="2"/>
  <c r="Q518" i="2"/>
  <c r="Q1786" i="2"/>
  <c r="Q749" i="2"/>
  <c r="Q40" i="2"/>
  <c r="Q47" i="2"/>
  <c r="Q1691" i="2"/>
  <c r="Q1737" i="2"/>
  <c r="Q601" i="2"/>
  <c r="Q412" i="2"/>
  <c r="Q1753" i="2"/>
  <c r="Q1562" i="2"/>
  <c r="Q1402" i="2"/>
  <c r="Q1489" i="2"/>
  <c r="Q343" i="2"/>
  <c r="L901" i="2"/>
  <c r="K901" i="2"/>
  <c r="K1560" i="2"/>
  <c r="L1560" i="2"/>
  <c r="K362" i="2"/>
  <c r="L362" i="2"/>
  <c r="J216" i="2"/>
  <c r="J52" i="2"/>
  <c r="L1296" i="2"/>
  <c r="K1296" i="2"/>
  <c r="L1177" i="2"/>
  <c r="K1177" i="2"/>
  <c r="L1049" i="2"/>
  <c r="K1049" i="2"/>
  <c r="L215" i="2"/>
  <c r="K215" i="2"/>
  <c r="J302" i="2"/>
  <c r="J155" i="2"/>
  <c r="J8" i="2"/>
  <c r="L1480" i="2"/>
  <c r="K1480" i="2"/>
  <c r="K335" i="2"/>
  <c r="L335" i="2"/>
  <c r="L1511" i="2"/>
  <c r="K1511" i="2"/>
  <c r="L1425" i="2"/>
  <c r="K1425" i="2"/>
  <c r="L1339" i="2"/>
  <c r="K571" i="2"/>
  <c r="L279" i="2"/>
  <c r="K279" i="2"/>
  <c r="J132" i="2"/>
  <c r="L518" i="2"/>
  <c r="K518" i="2"/>
  <c r="J68" i="2"/>
  <c r="J1584" i="2"/>
  <c r="J366" i="2"/>
  <c r="J58" i="2"/>
  <c r="Q582" i="2"/>
  <c r="J308" i="2"/>
  <c r="Q995" i="2"/>
  <c r="J383" i="2"/>
  <c r="J236" i="2"/>
  <c r="J88" i="2"/>
  <c r="Q1636" i="2"/>
  <c r="Q1508" i="2"/>
  <c r="Q259" i="2"/>
  <c r="Q527" i="2"/>
  <c r="Q98" i="2"/>
  <c r="J534" i="2"/>
  <c r="L460" i="2"/>
  <c r="K460" i="2"/>
  <c r="J314" i="2"/>
  <c r="J94" i="2"/>
  <c r="Q1500" i="2"/>
  <c r="Q464" i="2"/>
  <c r="Q243" i="2"/>
  <c r="L1127" i="2"/>
  <c r="K1127" i="2"/>
  <c r="J295" i="2"/>
  <c r="J222" i="2"/>
  <c r="L64" i="2"/>
  <c r="K64" i="2"/>
  <c r="J422" i="2"/>
  <c r="Q1450" i="2"/>
  <c r="Q401" i="2"/>
  <c r="Q1797" i="2"/>
  <c r="Q1733" i="2"/>
  <c r="Q1669" i="2"/>
  <c r="Q1605" i="2"/>
  <c r="Q1541" i="2"/>
  <c r="Q1477" i="2"/>
  <c r="Q1413" i="2"/>
  <c r="Q1349" i="2"/>
  <c r="Q1285" i="2"/>
  <c r="Q1221" i="2"/>
  <c r="Q1157" i="2"/>
  <c r="Q1029" i="2"/>
  <c r="Q965" i="2"/>
  <c r="Q901" i="2"/>
  <c r="Q837" i="2"/>
  <c r="Q773" i="2"/>
  <c r="Q437" i="2"/>
  <c r="K79" i="2"/>
  <c r="L79" i="2"/>
  <c r="K15" i="2"/>
  <c r="L15" i="2"/>
  <c r="Q1049" i="2"/>
  <c r="L78" i="2"/>
  <c r="K78" i="2"/>
  <c r="L14" i="2"/>
  <c r="K14" i="2"/>
  <c r="Q1112" i="2"/>
  <c r="Q1048" i="2"/>
  <c r="Q920" i="2"/>
  <c r="Q532" i="2"/>
  <c r="Q235" i="2"/>
  <c r="Q1383" i="2"/>
  <c r="Q1255" i="2"/>
  <c r="Q1191" i="2"/>
  <c r="Q549" i="2"/>
  <c r="Q10" i="2"/>
  <c r="Q356" i="2"/>
  <c r="Q228" i="2"/>
  <c r="Q100" i="2"/>
  <c r="Q128" i="2"/>
  <c r="Q64" i="2"/>
  <c r="Q287" i="2"/>
  <c r="Q159" i="2"/>
  <c r="Q462" i="2"/>
  <c r="L1695" i="2"/>
  <c r="K1695" i="2"/>
  <c r="L427" i="2"/>
  <c r="K427" i="2"/>
  <c r="K1759" i="2"/>
  <c r="L1759" i="2"/>
  <c r="L318" i="2"/>
  <c r="K318" i="2"/>
  <c r="L1157" i="2"/>
  <c r="K1157" i="2"/>
  <c r="J1663" i="2"/>
  <c r="J344" i="2"/>
  <c r="L198" i="2"/>
  <c r="K198" i="2"/>
  <c r="L20" i="2"/>
  <c r="K20" i="2"/>
  <c r="J1719" i="2"/>
  <c r="J1463" i="2"/>
  <c r="J1282" i="2"/>
  <c r="L343" i="2"/>
  <c r="K343" i="2"/>
  <c r="J196" i="2"/>
  <c r="J430" i="2"/>
  <c r="J283" i="2"/>
  <c r="J280" i="2"/>
  <c r="Q557" i="2"/>
  <c r="J1585" i="2"/>
  <c r="J1415" i="2"/>
  <c r="J1328" i="2"/>
  <c r="L699" i="2"/>
  <c r="K699" i="2"/>
  <c r="L407" i="2"/>
  <c r="K407" i="2"/>
  <c r="J260" i="2"/>
  <c r="Q1390" i="2"/>
  <c r="Q1134" i="2"/>
  <c r="J494" i="2"/>
  <c r="L347" i="2"/>
  <c r="J26" i="2"/>
  <c r="J1776" i="2"/>
  <c r="J1648" i="2"/>
  <c r="J1775" i="2"/>
  <c r="K1689" i="2"/>
  <c r="L1689" i="2"/>
  <c r="J1519" i="2"/>
  <c r="L1433" i="2"/>
  <c r="K1433" i="2"/>
  <c r="J583" i="2"/>
  <c r="J144" i="2"/>
  <c r="L593" i="2"/>
  <c r="K593" i="2"/>
  <c r="J300" i="2"/>
  <c r="L227" i="2"/>
  <c r="K227" i="2"/>
  <c r="J154" i="2"/>
  <c r="Q1492" i="2"/>
  <c r="Q1108" i="2"/>
  <c r="Q852" i="2"/>
  <c r="Q596" i="2"/>
  <c r="Q508" i="2"/>
  <c r="Q322" i="2"/>
  <c r="Q161" i="2"/>
  <c r="L671" i="2"/>
  <c r="K671" i="2"/>
  <c r="L524" i="2"/>
  <c r="K524" i="2"/>
  <c r="L451" i="2"/>
  <c r="K451" i="2"/>
  <c r="L378" i="2"/>
  <c r="K378" i="2"/>
  <c r="L159" i="2"/>
  <c r="K159" i="2"/>
  <c r="Q1356" i="2"/>
  <c r="Q1100" i="2"/>
  <c r="L1255" i="2"/>
  <c r="K1255" i="2"/>
  <c r="L1191" i="2"/>
  <c r="K1191" i="2"/>
  <c r="L1119" i="2"/>
  <c r="K1119" i="2"/>
  <c r="L791" i="2"/>
  <c r="K791" i="2"/>
  <c r="J359" i="2"/>
  <c r="J286" i="2"/>
  <c r="J486" i="2"/>
  <c r="K266" i="2"/>
  <c r="L266" i="2"/>
  <c r="L120" i="2"/>
  <c r="K120" i="2"/>
  <c r="Q113" i="2"/>
  <c r="Q1789" i="2"/>
  <c r="Q1725" i="2"/>
  <c r="Q1661" i="2"/>
  <c r="Q1597" i="2"/>
  <c r="Q1533" i="2"/>
  <c r="Q1469" i="2"/>
  <c r="Q1341" i="2"/>
  <c r="Q1277" i="2"/>
  <c r="Q1213" i="2"/>
  <c r="Q1149" i="2"/>
  <c r="Q1021" i="2"/>
  <c r="Q957" i="2"/>
  <c r="Q893" i="2"/>
  <c r="Q829" i="2"/>
  <c r="Q765" i="2"/>
  <c r="Q701" i="2"/>
  <c r="Q637" i="2"/>
  <c r="Q309" i="2"/>
  <c r="Q53" i="2"/>
  <c r="Q785" i="2"/>
  <c r="Q721" i="2"/>
  <c r="Q593" i="2"/>
  <c r="Q524" i="2"/>
  <c r="Q451" i="2"/>
  <c r="L70" i="2"/>
  <c r="K70" i="2"/>
  <c r="L6" i="2"/>
  <c r="K6" i="2"/>
  <c r="Q1552" i="2"/>
  <c r="Q1104" i="2"/>
  <c r="Q1040" i="2"/>
  <c r="Q1311" i="2"/>
  <c r="Q1247" i="2"/>
  <c r="Q799" i="2"/>
  <c r="Q540" i="2"/>
  <c r="Q467" i="2"/>
  <c r="Q284" i="2"/>
  <c r="Q92" i="2"/>
  <c r="Q28" i="2"/>
  <c r="Q376" i="2"/>
  <c r="Q56" i="2"/>
  <c r="Q407" i="2"/>
  <c r="Q279" i="2"/>
  <c r="Q151" i="2"/>
  <c r="Q23" i="2"/>
  <c r="L1375" i="2"/>
  <c r="K1375" i="2"/>
  <c r="K1674" i="2"/>
  <c r="L1077" i="2"/>
  <c r="K1077" i="2"/>
  <c r="K1624" i="2"/>
  <c r="L1624" i="2"/>
  <c r="L1368" i="2"/>
  <c r="K1368" i="2"/>
  <c r="L326" i="2"/>
  <c r="K326" i="2"/>
  <c r="Q1538" i="2"/>
  <c r="L1623" i="2"/>
  <c r="K1623" i="2"/>
  <c r="K1269" i="2"/>
  <c r="J324" i="2"/>
  <c r="K178" i="2"/>
  <c r="L178" i="2"/>
  <c r="J558" i="2"/>
  <c r="J411" i="2"/>
  <c r="J119" i="2"/>
  <c r="Q918" i="2"/>
  <c r="Q627" i="2"/>
  <c r="J1799" i="2"/>
  <c r="L1575" i="2"/>
  <c r="K1575" i="2"/>
  <c r="J1201" i="2"/>
  <c r="J1073" i="2"/>
  <c r="J945" i="2"/>
  <c r="J817" i="2"/>
  <c r="J388" i="2"/>
  <c r="L95" i="2"/>
  <c r="K95" i="2"/>
  <c r="J408" i="2"/>
  <c r="Q1682" i="2"/>
  <c r="J183" i="2"/>
  <c r="J316" i="2"/>
  <c r="J711" i="2"/>
  <c r="J272" i="2"/>
  <c r="K584" i="2"/>
  <c r="L584" i="2"/>
  <c r="J364" i="2"/>
  <c r="Q1220" i="2"/>
  <c r="Q580" i="2"/>
  <c r="Q195" i="2"/>
  <c r="Q490" i="2"/>
  <c r="Q290" i="2"/>
  <c r="Q34" i="2"/>
  <c r="L735" i="2"/>
  <c r="K735" i="2"/>
  <c r="L515" i="2"/>
  <c r="K515" i="2"/>
  <c r="L442" i="2"/>
  <c r="K442" i="2"/>
  <c r="L223" i="2"/>
  <c r="K223" i="2"/>
  <c r="J150" i="2"/>
  <c r="Q1596" i="2"/>
  <c r="Q1084" i="2"/>
  <c r="L1319" i="2"/>
  <c r="K1319" i="2"/>
  <c r="J350" i="2"/>
  <c r="L276" i="2"/>
  <c r="K276" i="2"/>
  <c r="J550" i="2"/>
  <c r="L476" i="2"/>
  <c r="K476" i="2"/>
  <c r="L184" i="2"/>
  <c r="K184" i="2"/>
  <c r="J111" i="2"/>
  <c r="Q778" i="2"/>
  <c r="Q650" i="2"/>
  <c r="Q516" i="2"/>
  <c r="Q1717" i="2"/>
  <c r="Q1653" i="2"/>
  <c r="Q1589" i="2"/>
  <c r="Q1525" i="2"/>
  <c r="Q1461" i="2"/>
  <c r="Q1397" i="2"/>
  <c r="Q1333" i="2"/>
  <c r="Q1269" i="2"/>
  <c r="Q1205" i="2"/>
  <c r="Q1141" i="2"/>
  <c r="Q949" i="2"/>
  <c r="Q821" i="2"/>
  <c r="Q565" i="2"/>
  <c r="Q165" i="2"/>
  <c r="Q1353" i="2"/>
  <c r="Q442" i="2"/>
  <c r="L62" i="2"/>
  <c r="K62" i="2"/>
  <c r="Q1367" i="2"/>
  <c r="Q1239" i="2"/>
  <c r="Q1175" i="2"/>
  <c r="Q340" i="2"/>
  <c r="Q212" i="2"/>
  <c r="Q20" i="2"/>
  <c r="Q304" i="2"/>
  <c r="Q271" i="2"/>
  <c r="Q143" i="2"/>
  <c r="Q446" i="2"/>
  <c r="J1440" i="2"/>
  <c r="K1631" i="2"/>
  <c r="L1631" i="2"/>
  <c r="J1109" i="2"/>
  <c r="J1696" i="2"/>
  <c r="J1354" i="2"/>
  <c r="J869" i="2"/>
  <c r="J1599" i="2"/>
  <c r="J1504" i="2"/>
  <c r="J519" i="2"/>
  <c r="J1045" i="2"/>
  <c r="J1632" i="2"/>
  <c r="K1792" i="2"/>
  <c r="L1792" i="2"/>
  <c r="J1514" i="2"/>
  <c r="L1043" i="2"/>
  <c r="K1043" i="2"/>
  <c r="J1577" i="2"/>
  <c r="J1203" i="2"/>
  <c r="J482" i="2"/>
  <c r="J1784" i="2"/>
  <c r="J1698" i="2"/>
  <c r="J1613" i="2"/>
  <c r="J1528" i="2"/>
  <c r="J1442" i="2"/>
  <c r="J1357" i="2"/>
  <c r="J1258" i="2"/>
  <c r="J1130" i="2"/>
  <c r="J1002" i="2"/>
  <c r="J874" i="2"/>
  <c r="J746" i="2"/>
  <c r="L600" i="2"/>
  <c r="K600" i="2"/>
  <c r="L454" i="2"/>
  <c r="K454" i="2"/>
  <c r="J307" i="2"/>
  <c r="L161" i="2"/>
  <c r="K161" i="2"/>
  <c r="Q1762" i="2"/>
  <c r="Q1506" i="2"/>
  <c r="Q738" i="2"/>
  <c r="J1783" i="2"/>
  <c r="J1697" i="2"/>
  <c r="J1527" i="2"/>
  <c r="J1441" i="2"/>
  <c r="J1257" i="2"/>
  <c r="J1129" i="2"/>
  <c r="J1001" i="2"/>
  <c r="J873" i="2"/>
  <c r="J745" i="2"/>
  <c r="L599" i="2"/>
  <c r="K599" i="2"/>
  <c r="J452" i="2"/>
  <c r="J306" i="2"/>
  <c r="J160" i="2"/>
  <c r="Q990" i="2"/>
  <c r="J686" i="2"/>
  <c r="J539" i="2"/>
  <c r="J247" i="2"/>
  <c r="L100" i="2"/>
  <c r="K100" i="2"/>
  <c r="J1640" i="2"/>
  <c r="J1384" i="2"/>
  <c r="J1010" i="2"/>
  <c r="J609" i="2"/>
  <c r="J170" i="2"/>
  <c r="J1787" i="2"/>
  <c r="J1479" i="2"/>
  <c r="J1393" i="2"/>
  <c r="J1301" i="2"/>
  <c r="J1185" i="2"/>
  <c r="J1057" i="2"/>
  <c r="J929" i="2"/>
  <c r="J801" i="2"/>
  <c r="L663" i="2"/>
  <c r="K663" i="2"/>
  <c r="K370" i="2"/>
  <c r="L370" i="2"/>
  <c r="J224" i="2"/>
  <c r="Q1582" i="2"/>
  <c r="Q1326" i="2"/>
  <c r="Q545" i="2"/>
  <c r="J1714" i="2"/>
  <c r="J1154" i="2"/>
  <c r="J786" i="2"/>
  <c r="J1712" i="2"/>
  <c r="J1520" i="2"/>
  <c r="J603" i="2"/>
  <c r="J457" i="2"/>
  <c r="J311" i="2"/>
  <c r="L164" i="2"/>
  <c r="K164" i="2"/>
  <c r="Q1254" i="2"/>
  <c r="J244" i="2"/>
  <c r="L1661" i="2"/>
  <c r="K1661" i="2"/>
  <c r="J1090" i="2"/>
  <c r="L262" i="2"/>
  <c r="K262" i="2"/>
  <c r="Q1394" i="2"/>
  <c r="J1754" i="2"/>
  <c r="J1456" i="2"/>
  <c r="J1117" i="2"/>
  <c r="J1583" i="2"/>
  <c r="L827" i="2"/>
  <c r="K827" i="2"/>
  <c r="J400" i="2"/>
  <c r="Q1411" i="2"/>
  <c r="Q1155" i="2"/>
  <c r="Q297" i="2"/>
  <c r="J1684" i="2"/>
  <c r="J1556" i="2"/>
  <c r="J1428" i="2"/>
  <c r="J1300" i="2"/>
  <c r="J1172" i="2"/>
  <c r="J1044" i="2"/>
  <c r="J916" i="2"/>
  <c r="J788" i="2"/>
  <c r="J575" i="2"/>
  <c r="J355" i="2"/>
  <c r="J282" i="2"/>
  <c r="J136" i="2"/>
  <c r="Q1076" i="2"/>
  <c r="Q163" i="2"/>
  <c r="K1176" i="2"/>
  <c r="L1176" i="2"/>
  <c r="L1112" i="2"/>
  <c r="K1112" i="2"/>
  <c r="L1048" i="2"/>
  <c r="K1048" i="2"/>
  <c r="J726" i="2"/>
  <c r="J652" i="2"/>
  <c r="J579" i="2"/>
  <c r="K506" i="2"/>
  <c r="L506" i="2"/>
  <c r="L433" i="2"/>
  <c r="K433" i="2"/>
  <c r="L360" i="2"/>
  <c r="L287" i="2"/>
  <c r="K287" i="2"/>
  <c r="J214" i="2"/>
  <c r="K1311" i="2"/>
  <c r="L1311" i="2"/>
  <c r="J1095" i="2"/>
  <c r="J1031" i="2"/>
  <c r="J967" i="2"/>
  <c r="J903" i="2"/>
  <c r="J839" i="2"/>
  <c r="J775" i="2"/>
  <c r="J560" i="2"/>
  <c r="J487" i="2"/>
  <c r="J414" i="2"/>
  <c r="L340" i="2"/>
  <c r="K340" i="2"/>
  <c r="J267" i="2"/>
  <c r="J194" i="2"/>
  <c r="J121" i="2"/>
  <c r="J16" i="2"/>
  <c r="Q370" i="2"/>
  <c r="J1718" i="2"/>
  <c r="J1462" i="2"/>
  <c r="J1206" i="2"/>
  <c r="J950" i="2"/>
  <c r="J687" i="2"/>
  <c r="L540" i="2"/>
  <c r="K540" i="2"/>
  <c r="L467" i="2"/>
  <c r="K467" i="2"/>
  <c r="K394" i="2"/>
  <c r="L394" i="2"/>
  <c r="L248" i="2"/>
  <c r="K248" i="2"/>
  <c r="J175" i="2"/>
  <c r="J102" i="2"/>
  <c r="Q890" i="2"/>
  <c r="Q634" i="2"/>
  <c r="Q498" i="2"/>
  <c r="Q1773" i="2"/>
  <c r="Q1709" i="2"/>
  <c r="Q1517" i="2"/>
  <c r="Q1453" i="2"/>
  <c r="Q1261" i="2"/>
  <c r="Q1197" i="2"/>
  <c r="Q941" i="2"/>
  <c r="Q685" i="2"/>
  <c r="J55" i="2"/>
  <c r="Q1473" i="2"/>
  <c r="Q769" i="2"/>
  <c r="Q705" i="2"/>
  <c r="Q577" i="2"/>
  <c r="Q506" i="2"/>
  <c r="Q61" i="2"/>
  <c r="Q640" i="2"/>
  <c r="Q432" i="2"/>
  <c r="Q315" i="2"/>
  <c r="J709" i="2"/>
  <c r="J645" i="2"/>
  <c r="J581" i="2"/>
  <c r="J325" i="2"/>
  <c r="J197" i="2"/>
  <c r="J69" i="2"/>
  <c r="Q1551" i="2"/>
  <c r="Q522" i="2"/>
  <c r="Q346" i="2"/>
  <c r="Q204" i="2"/>
  <c r="Q76" i="2"/>
  <c r="Q12" i="2"/>
  <c r="Q263" i="2"/>
  <c r="Q71" i="2"/>
  <c r="Q7" i="2"/>
  <c r="Q246" i="2"/>
  <c r="J851" i="2"/>
  <c r="J1155" i="2"/>
  <c r="J1408" i="2"/>
  <c r="J835" i="2"/>
  <c r="J263" i="2"/>
  <c r="J1773" i="2"/>
  <c r="J1517" i="2"/>
  <c r="J1601" i="2"/>
  <c r="J667" i="2"/>
  <c r="J498" i="2"/>
  <c r="J97" i="2"/>
  <c r="J1261" i="2"/>
  <c r="J1743" i="2"/>
  <c r="J1487" i="2"/>
  <c r="J674" i="2"/>
  <c r="J528" i="2"/>
  <c r="J1676" i="2"/>
  <c r="J1548" i="2"/>
  <c r="J1420" i="2"/>
  <c r="J1292" i="2"/>
  <c r="J1164" i="2"/>
  <c r="J1036" i="2"/>
  <c r="J908" i="2"/>
  <c r="J780" i="2"/>
  <c r="J566" i="2"/>
  <c r="J346" i="2"/>
  <c r="J643" i="2"/>
  <c r="J204" i="2"/>
  <c r="J33" i="2"/>
  <c r="J1231" i="2"/>
  <c r="J258" i="2"/>
  <c r="J185" i="2"/>
  <c r="J1774" i="2"/>
  <c r="J1710" i="2"/>
  <c r="J1518" i="2"/>
  <c r="J1454" i="2"/>
  <c r="J1262" i="2"/>
  <c r="J1198" i="2"/>
  <c r="J1006" i="2"/>
  <c r="J942" i="2"/>
  <c r="J750" i="2"/>
  <c r="J678" i="2"/>
  <c r="J90" i="2"/>
  <c r="J99" i="2"/>
  <c r="J445" i="2"/>
  <c r="J897" i="2"/>
  <c r="J315" i="2"/>
  <c r="J1551" i="2"/>
  <c r="J491" i="2"/>
  <c r="J199" i="2"/>
  <c r="J694" i="2"/>
  <c r="J620" i="2"/>
  <c r="J547" i="2"/>
  <c r="J474" i="2"/>
  <c r="J182" i="2"/>
  <c r="J1088" i="2"/>
  <c r="J1024" i="2"/>
  <c r="J896" i="2"/>
  <c r="J832" i="2"/>
  <c r="J768" i="2"/>
  <c r="J698" i="2"/>
  <c r="J625" i="2"/>
  <c r="J606" i="2"/>
  <c r="J386" i="2"/>
  <c r="J313" i="2"/>
  <c r="J1630" i="2"/>
  <c r="J1566" i="2"/>
  <c r="J1374" i="2"/>
  <c r="J1310" i="2"/>
  <c r="J1118" i="2"/>
  <c r="J862" i="2"/>
  <c r="J798" i="2"/>
  <c r="J732" i="2"/>
  <c r="J659" i="2"/>
  <c r="J83" i="2"/>
  <c r="J19" i="2"/>
  <c r="J685" i="2"/>
  <c r="J237" i="2"/>
  <c r="J109" i="2"/>
  <c r="J1025" i="2"/>
  <c r="J1664" i="2"/>
  <c r="J577" i="2"/>
  <c r="J1658" i="2"/>
  <c r="J1051" i="2"/>
  <c r="J1281" i="2"/>
  <c r="J1581" i="2"/>
  <c r="J1409" i="2"/>
  <c r="J813" i="2"/>
  <c r="J327" i="2"/>
  <c r="J1588" i="2"/>
  <c r="J1332" i="2"/>
  <c r="J1076" i="2"/>
  <c r="J1472" i="2"/>
  <c r="J1645" i="2"/>
  <c r="J1389" i="2"/>
  <c r="J655" i="2"/>
  <c r="J1729" i="2"/>
  <c r="J1473" i="2"/>
  <c r="J50" i="2"/>
  <c r="J40" i="2"/>
  <c r="J770" i="2"/>
  <c r="J1565" i="2"/>
  <c r="J925" i="2"/>
  <c r="J797" i="2"/>
  <c r="J1757" i="2"/>
  <c r="J1181" i="2"/>
  <c r="J1615" i="2"/>
  <c r="J1359" i="2"/>
  <c r="J675" i="2"/>
  <c r="J602" i="2"/>
  <c r="J310" i="2"/>
  <c r="J1200" i="2"/>
  <c r="J1136" i="2"/>
  <c r="J1072" i="2"/>
  <c r="J1008" i="2"/>
  <c r="J944" i="2"/>
  <c r="J880" i="2"/>
  <c r="J816" i="2"/>
  <c r="J752" i="2"/>
  <c r="J241" i="2"/>
  <c r="J168" i="2"/>
  <c r="J591" i="2"/>
  <c r="J233" i="2"/>
  <c r="J297" i="2"/>
  <c r="J1530" i="2"/>
  <c r="J1716" i="2"/>
  <c r="J1204" i="2"/>
  <c r="J820" i="2"/>
  <c r="J635" i="2"/>
  <c r="J489" i="2"/>
  <c r="J576" i="2"/>
  <c r="J719" i="2"/>
  <c r="J1713" i="2"/>
  <c r="J1217" i="2"/>
  <c r="J1089" i="2"/>
  <c r="J961" i="2"/>
  <c r="J833" i="2"/>
  <c r="J1370" i="2"/>
  <c r="J1053" i="2"/>
  <c r="J640" i="2"/>
  <c r="J374" i="2"/>
  <c r="J73" i="2"/>
  <c r="J232" i="2"/>
  <c r="J769" i="2"/>
  <c r="J187" i="2"/>
  <c r="J795" i="2"/>
  <c r="J118" i="2"/>
  <c r="J690" i="2"/>
  <c r="J135" i="2"/>
  <c r="J1435" i="2"/>
  <c r="J941" i="2"/>
  <c r="J1197" i="2"/>
  <c r="J1460" i="2"/>
  <c r="J948" i="2"/>
  <c r="J684" i="2"/>
  <c r="J246" i="2"/>
  <c r="J377" i="2"/>
  <c r="J391" i="2"/>
  <c r="J1600" i="2"/>
  <c r="J1344" i="2"/>
  <c r="J1536" i="2"/>
  <c r="J1280" i="2"/>
  <c r="J1709" i="2"/>
  <c r="J1453" i="2"/>
  <c r="J1793" i="2"/>
  <c r="J1537" i="2"/>
  <c r="J704" i="2"/>
  <c r="J1403" i="2"/>
  <c r="J1501" i="2"/>
  <c r="J1693" i="2"/>
  <c r="J1626" i="2"/>
  <c r="J1679" i="2"/>
  <c r="J1423" i="2"/>
  <c r="J730" i="2"/>
  <c r="J438" i="2"/>
  <c r="J218" i="2"/>
  <c r="J296" i="2"/>
  <c r="J546" i="2"/>
  <c r="J209" i="2"/>
  <c r="J41" i="2"/>
  <c r="J706" i="2"/>
  <c r="J633" i="2"/>
  <c r="J1782" i="2"/>
  <c r="J1654" i="2"/>
  <c r="J1590" i="2"/>
  <c r="J1526" i="2"/>
  <c r="J1398" i="2"/>
  <c r="J1334" i="2"/>
  <c r="J1270" i="2"/>
  <c r="J1142" i="2"/>
  <c r="J1078" i="2"/>
  <c r="J1014" i="2"/>
  <c r="J886" i="2"/>
  <c r="J822" i="2"/>
  <c r="J758" i="2"/>
  <c r="J614" i="2"/>
  <c r="J321" i="2"/>
  <c r="J43" i="2"/>
  <c r="J517" i="2"/>
  <c r="J453" i="2"/>
  <c r="J389" i="2"/>
  <c r="J261" i="2"/>
  <c r="J133" i="2"/>
  <c r="J5" i="2"/>
  <c r="J1582" i="2"/>
  <c r="J1326" i="2"/>
  <c r="J1070" i="2"/>
  <c r="J814" i="2"/>
  <c r="J35" i="2"/>
  <c r="J509" i="2"/>
  <c r="J381" i="2"/>
  <c r="J317" i="2"/>
  <c r="J253" i="2"/>
  <c r="J125" i="2"/>
  <c r="J61" i="2"/>
  <c r="J626" i="2"/>
  <c r="J226" i="2"/>
  <c r="J420" i="2"/>
  <c r="J274" i="2"/>
  <c r="J1586" i="2"/>
  <c r="J994" i="2"/>
  <c r="J1755" i="2"/>
  <c r="J1722" i="2"/>
  <c r="J1573" i="2"/>
  <c r="J1298" i="2"/>
  <c r="J1796" i="2"/>
  <c r="J1668" i="2"/>
  <c r="J1540" i="2"/>
  <c r="J1412" i="2"/>
  <c r="J1284" i="2"/>
  <c r="J1156" i="2"/>
  <c r="J1028" i="2"/>
  <c r="J900" i="2"/>
  <c r="J772" i="2"/>
  <c r="J630" i="2"/>
  <c r="J556" i="2"/>
  <c r="J483" i="2"/>
  <c r="J9" i="2"/>
  <c r="J707" i="2"/>
  <c r="J634" i="2"/>
  <c r="J17" i="2"/>
  <c r="J1295" i="2"/>
  <c r="J1223" i="2"/>
  <c r="J468" i="2"/>
  <c r="J395" i="2"/>
  <c r="J322" i="2"/>
  <c r="J249" i="2"/>
  <c r="J1766" i="2"/>
  <c r="J1702" i="2"/>
  <c r="J1638" i="2"/>
  <c r="J1574" i="2"/>
  <c r="J1510" i="2"/>
  <c r="J1446" i="2"/>
  <c r="J1382" i="2"/>
  <c r="J1318" i="2"/>
  <c r="J1254" i="2"/>
  <c r="J1190" i="2"/>
  <c r="J1126" i="2"/>
  <c r="J1062" i="2"/>
  <c r="J998" i="2"/>
  <c r="J934" i="2"/>
  <c r="J870" i="2"/>
  <c r="J806" i="2"/>
  <c r="J742" i="2"/>
  <c r="J668" i="2"/>
  <c r="J595" i="2"/>
  <c r="J522" i="2"/>
  <c r="J449" i="2"/>
  <c r="J76" i="2"/>
  <c r="J693" i="2"/>
  <c r="J629" i="2"/>
  <c r="J565" i="2"/>
  <c r="J501" i="2"/>
  <c r="J437" i="2"/>
  <c r="J373" i="2"/>
  <c r="J309" i="2"/>
  <c r="J245" i="2"/>
  <c r="J181" i="2"/>
  <c r="J117" i="2"/>
  <c r="J53" i="2"/>
  <c r="J621" i="2"/>
  <c r="J557" i="2"/>
  <c r="J493" i="2"/>
  <c r="J429" i="2"/>
  <c r="J301" i="2"/>
  <c r="J173" i="2"/>
  <c r="J45" i="2"/>
  <c r="J1491" i="2"/>
  <c r="J710" i="2"/>
  <c r="J1419" i="2"/>
  <c r="J787" i="2"/>
  <c r="J338" i="2"/>
  <c r="J907" i="2"/>
  <c r="J990" i="2"/>
  <c r="J741" i="2"/>
  <c r="J677" i="2"/>
  <c r="J613" i="2"/>
  <c r="J357" i="2"/>
  <c r="J229" i="2"/>
  <c r="J101" i="2"/>
  <c r="J962" i="2"/>
  <c r="J1762" i="2"/>
  <c r="J562" i="2"/>
  <c r="J1427" i="2"/>
  <c r="J1035" i="2"/>
  <c r="J1758" i="2"/>
  <c r="J1694" i="2"/>
  <c r="J1502" i="2"/>
  <c r="J1438" i="2"/>
  <c r="J1246" i="2"/>
  <c r="J1182" i="2"/>
  <c r="J1779" i="2"/>
  <c r="J819" i="2"/>
  <c r="J1291" i="2"/>
  <c r="J1747" i="2"/>
  <c r="J82" i="2"/>
  <c r="J898" i="2"/>
  <c r="J323" i="2"/>
  <c r="J670" i="2"/>
  <c r="J1622" i="2"/>
  <c r="J1046" i="2"/>
  <c r="J854" i="2"/>
  <c r="J1061" i="2"/>
  <c r="J500" i="2"/>
  <c r="J1705" i="2"/>
  <c r="J1363" i="2"/>
  <c r="J1730" i="2"/>
  <c r="J1474" i="2"/>
  <c r="J1643" i="2"/>
  <c r="J1387" i="2"/>
  <c r="J507" i="2"/>
  <c r="J594" i="2"/>
  <c r="J1170" i="2"/>
  <c r="J718" i="2"/>
  <c r="J425" i="2"/>
  <c r="J930" i="2"/>
  <c r="J1402" i="2"/>
  <c r="J658" i="2"/>
  <c r="J1490" i="2"/>
  <c r="J1234" i="2"/>
  <c r="J1509" i="2"/>
  <c r="J1785" i="2"/>
  <c r="J1529" i="2"/>
  <c r="J1259" i="2"/>
  <c r="J1131" i="2"/>
  <c r="J1003" i="2"/>
  <c r="J875" i="2"/>
  <c r="J747" i="2"/>
  <c r="J162" i="2"/>
  <c r="J1772" i="2"/>
  <c r="J1708" i="2"/>
  <c r="J1644" i="2"/>
  <c r="J1580" i="2"/>
  <c r="J1516" i="2"/>
  <c r="J1452" i="2"/>
  <c r="J1388" i="2"/>
  <c r="J1324" i="2"/>
  <c r="J1260" i="2"/>
  <c r="J1196" i="2"/>
  <c r="J1132" i="2"/>
  <c r="J1068" i="2"/>
  <c r="J1004" i="2"/>
  <c r="J940" i="2"/>
  <c r="J876" i="2"/>
  <c r="J812" i="2"/>
  <c r="J748" i="2"/>
  <c r="J529" i="2"/>
  <c r="J456" i="2"/>
  <c r="J163" i="2"/>
  <c r="J680" i="2"/>
  <c r="J387" i="2"/>
  <c r="J1335" i="2"/>
  <c r="J1271" i="2"/>
  <c r="J1199" i="2"/>
  <c r="J734" i="2"/>
  <c r="J660" i="2"/>
  <c r="J1103" i="2"/>
  <c r="J1742" i="2"/>
  <c r="J1678" i="2"/>
  <c r="J1614" i="2"/>
  <c r="J1550" i="2"/>
  <c r="J1486" i="2"/>
  <c r="J1422" i="2"/>
  <c r="J1358" i="2"/>
  <c r="J1294" i="2"/>
  <c r="J1230" i="2"/>
  <c r="J1166" i="2"/>
  <c r="J1102" i="2"/>
  <c r="J1038" i="2"/>
  <c r="J974" i="2"/>
  <c r="J910" i="2"/>
  <c r="J846" i="2"/>
  <c r="J782" i="2"/>
  <c r="J714" i="2"/>
  <c r="J641" i="2"/>
  <c r="J568" i="2"/>
  <c r="J495" i="2"/>
  <c r="J275" i="2"/>
  <c r="J202" i="2"/>
  <c r="J129" i="2"/>
  <c r="J67" i="2"/>
  <c r="J733" i="2"/>
  <c r="J669" i="2"/>
  <c r="J605" i="2"/>
  <c r="J541" i="2"/>
  <c r="J477" i="2"/>
  <c r="J413" i="2"/>
  <c r="J349" i="2"/>
  <c r="J285" i="2"/>
  <c r="J221" i="2"/>
  <c r="J157" i="2"/>
  <c r="J93" i="2"/>
  <c r="J29" i="2"/>
  <c r="J1506" i="2"/>
  <c r="J1675" i="2"/>
  <c r="J1635" i="2"/>
  <c r="J1163" i="2"/>
  <c r="J638" i="2"/>
  <c r="J926" i="2"/>
  <c r="J1218" i="2"/>
  <c r="J978" i="2"/>
  <c r="J676" i="2"/>
  <c r="J611" i="2"/>
  <c r="J1558" i="2"/>
  <c r="J1366" i="2"/>
  <c r="J723" i="2"/>
  <c r="J702" i="2"/>
  <c r="J1395" i="2"/>
  <c r="J555" i="2"/>
  <c r="J899" i="2"/>
  <c r="J997" i="2"/>
  <c r="J867" i="2"/>
  <c r="J803" i="2"/>
  <c r="J537" i="2"/>
  <c r="J1385" i="2"/>
  <c r="J1317" i="2"/>
  <c r="J1720" i="2"/>
  <c r="J1549" i="2"/>
  <c r="J1378" i="2"/>
  <c r="J1803" i="2"/>
  <c r="J1547" i="2"/>
  <c r="J1377" i="2"/>
  <c r="J18" i="2"/>
  <c r="J853" i="2"/>
  <c r="J722" i="2"/>
  <c r="J299" i="2"/>
  <c r="J1704" i="2"/>
  <c r="J1448" i="2"/>
  <c r="J1122" i="2"/>
  <c r="J1499" i="2"/>
  <c r="J114" i="2"/>
  <c r="J1778" i="2"/>
  <c r="J1250" i="2"/>
  <c r="J882" i="2"/>
  <c r="J463" i="2"/>
  <c r="J1786" i="2"/>
  <c r="J909" i="2"/>
  <c r="J781" i="2"/>
  <c r="J201" i="2"/>
  <c r="J1458" i="2"/>
  <c r="J1186" i="2"/>
  <c r="J802" i="2"/>
  <c r="J371" i="2"/>
  <c r="J1338" i="2"/>
  <c r="J1165" i="2"/>
  <c r="J1603" i="2"/>
  <c r="J1347" i="2"/>
  <c r="J1243" i="2"/>
  <c r="J1115" i="2"/>
  <c r="J987" i="2"/>
  <c r="J859" i="2"/>
  <c r="J1700" i="2"/>
  <c r="J1572" i="2"/>
  <c r="J1444" i="2"/>
  <c r="J1316" i="2"/>
  <c r="J1188" i="2"/>
  <c r="J1060" i="2"/>
  <c r="J932" i="2"/>
  <c r="J804" i="2"/>
  <c r="J739" i="2"/>
  <c r="J520" i="2"/>
  <c r="J447" i="2"/>
  <c r="J1256" i="2"/>
  <c r="J1192" i="2"/>
  <c r="J1128" i="2"/>
  <c r="J1064" i="2"/>
  <c r="J1000" i="2"/>
  <c r="J936" i="2"/>
  <c r="J872" i="2"/>
  <c r="J808" i="2"/>
  <c r="J744" i="2"/>
  <c r="J598" i="2"/>
  <c r="J305" i="2"/>
  <c r="J1327" i="2"/>
  <c r="J724" i="2"/>
  <c r="J651" i="2"/>
  <c r="J578" i="2"/>
  <c r="J505" i="2"/>
  <c r="J432" i="2"/>
  <c r="J139" i="2"/>
  <c r="J1798" i="2"/>
  <c r="J1734" i="2"/>
  <c r="J1670" i="2"/>
  <c r="J1606" i="2"/>
  <c r="J1542" i="2"/>
  <c r="J1478" i="2"/>
  <c r="J1414" i="2"/>
  <c r="J1350" i="2"/>
  <c r="J1286" i="2"/>
  <c r="J1222" i="2"/>
  <c r="J1158" i="2"/>
  <c r="J1094" i="2"/>
  <c r="J1030" i="2"/>
  <c r="J966" i="2"/>
  <c r="J902" i="2"/>
  <c r="J838" i="2"/>
  <c r="J774" i="2"/>
  <c r="J705" i="2"/>
  <c r="J632" i="2"/>
  <c r="J559" i="2"/>
  <c r="J339" i="2"/>
  <c r="J193" i="2"/>
  <c r="J12" i="2"/>
  <c r="J59" i="2"/>
  <c r="J71" i="2"/>
  <c r="J7" i="2"/>
  <c r="J725" i="2"/>
  <c r="J661" i="2"/>
  <c r="J597" i="2"/>
  <c r="J533" i="2"/>
  <c r="J469" i="2"/>
  <c r="J405" i="2"/>
  <c r="J341" i="2"/>
  <c r="J277" i="2"/>
  <c r="J213" i="2"/>
  <c r="J149" i="2"/>
  <c r="J85" i="2"/>
  <c r="J21" i="2"/>
  <c r="J131" i="2"/>
  <c r="J1123" i="2"/>
  <c r="J1459" i="2"/>
  <c r="J545" i="2"/>
  <c r="J1379" i="2"/>
  <c r="J779" i="2"/>
  <c r="J1171" i="2"/>
  <c r="J818" i="2"/>
  <c r="J89" i="2"/>
  <c r="J481" i="2"/>
  <c r="J619" i="2"/>
  <c r="J1302" i="2"/>
  <c r="J1110" i="2"/>
  <c r="J790" i="2"/>
  <c r="J1482" i="2"/>
  <c r="J917" i="2"/>
  <c r="J979" i="2"/>
  <c r="J1330" i="2"/>
  <c r="J409" i="2"/>
  <c r="J771" i="2"/>
  <c r="J1634" i="2"/>
  <c r="J1464" i="2"/>
  <c r="J1283" i="2"/>
  <c r="J636" i="2"/>
  <c r="J1633" i="2"/>
  <c r="J1386" i="2"/>
  <c r="J1738" i="2"/>
  <c r="J933" i="2"/>
  <c r="J1651" i="2"/>
  <c r="J738" i="2"/>
  <c r="J1683" i="2"/>
  <c r="J1237" i="2"/>
  <c r="J1760" i="2"/>
  <c r="J1715" i="2"/>
  <c r="J1493" i="2"/>
  <c r="J1770" i="2"/>
  <c r="J1235" i="2"/>
  <c r="J1619" i="2"/>
  <c r="J1266" i="2"/>
  <c r="J628" i="2"/>
  <c r="J1272" i="2"/>
  <c r="J1146" i="2"/>
  <c r="J1018" i="2"/>
  <c r="J890" i="2"/>
  <c r="J762" i="2"/>
  <c r="J618" i="2"/>
  <c r="J472" i="2"/>
  <c r="J1145" i="2"/>
  <c r="J1017" i="2"/>
  <c r="J889" i="2"/>
  <c r="J761" i="2"/>
  <c r="J617" i="2"/>
  <c r="J471" i="2"/>
  <c r="J265" i="2"/>
  <c r="J153" i="2"/>
  <c r="J1426" i="2"/>
  <c r="J1074" i="2"/>
  <c r="J225" i="2"/>
  <c r="J1691" i="2"/>
  <c r="J1314" i="2"/>
  <c r="J681" i="2"/>
  <c r="J242" i="2"/>
  <c r="J1746" i="2"/>
  <c r="J1202" i="2"/>
  <c r="J834" i="2"/>
  <c r="J1037" i="2"/>
  <c r="J622" i="2"/>
  <c r="J475" i="2"/>
  <c r="J1138" i="2"/>
  <c r="J1765" i="2"/>
  <c r="J1313" i="2"/>
  <c r="J1133" i="2"/>
  <c r="J1763" i="2"/>
  <c r="J1593" i="2"/>
  <c r="J1507" i="2"/>
  <c r="J1337" i="2"/>
  <c r="J564" i="2"/>
  <c r="J418" i="2"/>
  <c r="J1692" i="2"/>
  <c r="J1564" i="2"/>
  <c r="J1436" i="2"/>
  <c r="J1308" i="2"/>
  <c r="J1180" i="2"/>
  <c r="J1052" i="2"/>
  <c r="J924" i="2"/>
  <c r="J796" i="2"/>
  <c r="J291" i="2"/>
  <c r="J57" i="2"/>
  <c r="J1248" i="2"/>
  <c r="J1184" i="2"/>
  <c r="J1120" i="2"/>
  <c r="J1056" i="2"/>
  <c r="J992" i="2"/>
  <c r="J928" i="2"/>
  <c r="J864" i="2"/>
  <c r="J800" i="2"/>
  <c r="J662" i="2"/>
  <c r="J588" i="2"/>
  <c r="J65" i="2"/>
  <c r="J1039" i="2"/>
  <c r="J975" i="2"/>
  <c r="J911" i="2"/>
  <c r="J847" i="2"/>
  <c r="J783" i="2"/>
  <c r="J715" i="2"/>
  <c r="J642" i="2"/>
  <c r="J569" i="2"/>
  <c r="J496" i="2"/>
  <c r="J423" i="2"/>
  <c r="J130" i="2"/>
  <c r="J32" i="2"/>
  <c r="J1790" i="2"/>
  <c r="J1726" i="2"/>
  <c r="J1662" i="2"/>
  <c r="J1598" i="2"/>
  <c r="J1534" i="2"/>
  <c r="J1470" i="2"/>
  <c r="J1406" i="2"/>
  <c r="J1342" i="2"/>
  <c r="J1278" i="2"/>
  <c r="J1214" i="2"/>
  <c r="J1150" i="2"/>
  <c r="J1086" i="2"/>
  <c r="J1022" i="2"/>
  <c r="J958" i="2"/>
  <c r="J894" i="2"/>
  <c r="J830" i="2"/>
  <c r="J766" i="2"/>
  <c r="J696" i="2"/>
  <c r="J623" i="2"/>
  <c r="J403" i="2"/>
  <c r="J330" i="2"/>
  <c r="J257" i="2"/>
  <c r="J51" i="2"/>
  <c r="J63" i="2"/>
  <c r="J717" i="2"/>
  <c r="J653" i="2"/>
  <c r="J589" i="2"/>
  <c r="J525" i="2"/>
  <c r="J461" i="2"/>
  <c r="J397" i="2"/>
  <c r="J333" i="2"/>
  <c r="J269" i="2"/>
  <c r="J205" i="2"/>
  <c r="J141" i="2"/>
  <c r="J77" i="2"/>
  <c r="J13" i="2"/>
  <c r="K920" i="2" l="1"/>
  <c r="K1083" i="2"/>
  <c r="K345" i="2"/>
  <c r="K1104" i="2"/>
  <c r="P331" i="2"/>
  <c r="K25" i="2"/>
  <c r="K1745" i="2"/>
  <c r="L1040" i="2"/>
  <c r="L1723" i="2"/>
  <c r="L1009" i="2"/>
  <c r="L955" i="2"/>
  <c r="P174" i="2"/>
  <c r="X176" i="2"/>
  <c r="K428" i="2"/>
  <c r="K254" i="2"/>
  <c r="K502" i="2"/>
  <c r="K877" i="2"/>
  <c r="K1677" i="2"/>
  <c r="K358" i="2"/>
  <c r="K177" i="2"/>
  <c r="K1410" i="2"/>
  <c r="L1029" i="2"/>
  <c r="P375" i="2"/>
  <c r="P1127" i="2"/>
  <c r="K140" i="2"/>
  <c r="L1288" i="2"/>
  <c r="L1331" i="2"/>
  <c r="L821" i="2"/>
  <c r="L993" i="2"/>
  <c r="K1011" i="2"/>
  <c r="K1343" i="2"/>
  <c r="K792" i="2"/>
  <c r="K1411" i="2"/>
  <c r="K1725" i="2"/>
  <c r="L1625" i="2"/>
  <c r="L393" i="2"/>
  <c r="L385" i="2"/>
  <c r="L1552" i="2"/>
  <c r="L212" i="2"/>
  <c r="K721" i="2"/>
  <c r="L700" i="2"/>
  <c r="L665" i="2"/>
  <c r="K1252" i="2"/>
  <c r="L1401" i="2"/>
  <c r="K1113" i="2"/>
  <c r="K689" i="2"/>
  <c r="L1541" i="2"/>
  <c r="K939" i="2"/>
  <c r="L234" i="2"/>
  <c r="L592" i="2"/>
  <c r="K1175" i="2"/>
  <c r="K1699" i="2"/>
  <c r="L1050" i="2"/>
  <c r="K1429" i="2"/>
  <c r="L703" i="2"/>
  <c r="L789" i="2"/>
  <c r="K1489" i="2"/>
  <c r="K983" i="2"/>
  <c r="L1748" i="2"/>
  <c r="K1233" i="2"/>
  <c r="K1555" i="2"/>
  <c r="K905" i="2"/>
  <c r="K368" i="2"/>
  <c r="K1797" i="2"/>
  <c r="L1242" i="2"/>
  <c r="K1178" i="2"/>
  <c r="K1659" i="2"/>
  <c r="L1404" i="2"/>
  <c r="K1768" i="2"/>
  <c r="P1433" i="2"/>
  <c r="K369" i="2"/>
  <c r="L843" i="2"/>
  <c r="L1023" i="2"/>
  <c r="K444" i="2"/>
  <c r="K954" i="2"/>
  <c r="K973" i="2"/>
  <c r="L1098" i="2"/>
  <c r="K639" i="2"/>
  <c r="K1114" i="2"/>
  <c r="L1276" i="2"/>
  <c r="L1629" i="2"/>
  <c r="K1620" i="2"/>
  <c r="K1211" i="2"/>
  <c r="K860" i="2"/>
  <c r="K919" i="2"/>
  <c r="L729" i="2"/>
  <c r="K148" i="2"/>
  <c r="L1297" i="2"/>
  <c r="K720" i="2"/>
  <c r="K504" i="2"/>
  <c r="K230" i="2"/>
  <c r="P699" i="2"/>
  <c r="L1305" i="2"/>
  <c r="L1099" i="2"/>
  <c r="L1744" i="2"/>
  <c r="L1026" i="2"/>
  <c r="P39" i="2"/>
  <c r="K1497" i="2"/>
  <c r="L126" i="2"/>
  <c r="L1380" i="2"/>
  <c r="O4" i="2"/>
  <c r="X4" i="2" s="1"/>
  <c r="N4" i="2"/>
  <c r="L1325" i="2"/>
  <c r="L1219" i="2"/>
  <c r="L1279" i="2"/>
  <c r="K1353" i="2"/>
  <c r="L977" i="2"/>
  <c r="K1667" i="2"/>
  <c r="K971" i="2"/>
  <c r="K1685" i="2"/>
  <c r="K417" i="2"/>
  <c r="K1047" i="2"/>
  <c r="K1736" i="2"/>
  <c r="K419" i="2"/>
  <c r="K382" i="2"/>
  <c r="K554" i="2"/>
  <c r="P681" i="2"/>
  <c r="P277" i="2"/>
  <c r="K856" i="2"/>
  <c r="L1236" i="2"/>
  <c r="K145" i="2"/>
  <c r="L1451" i="2"/>
  <c r="K1034" i="2"/>
  <c r="P236" i="2"/>
  <c r="K1339" i="2"/>
  <c r="L1390" i="2"/>
  <c r="L767" i="2"/>
  <c r="L273" i="2"/>
  <c r="L1437" i="2"/>
  <c r="L1352" i="2"/>
  <c r="P1771" i="2"/>
  <c r="K1741" i="2"/>
  <c r="P523" i="2"/>
  <c r="L586" i="2"/>
  <c r="K1660" i="2"/>
  <c r="L459" i="2"/>
  <c r="K1215" i="2"/>
  <c r="P438" i="2"/>
  <c r="P547" i="2"/>
  <c r="K1240" i="2"/>
  <c r="L1753" i="2"/>
  <c r="K749" i="2"/>
  <c r="L1563" i="2"/>
  <c r="K1013" i="2"/>
  <c r="L1247" i="2"/>
  <c r="K1227" i="2"/>
  <c r="K664" i="2"/>
  <c r="K1538" i="2"/>
  <c r="L1636" i="2"/>
  <c r="L1802" i="2"/>
  <c r="L849" i="2"/>
  <c r="L959" i="2"/>
  <c r="L580" i="2"/>
  <c r="L1545" i="2"/>
  <c r="L1616" i="2"/>
  <c r="L294" i="2"/>
  <c r="K1194" i="2"/>
  <c r="L1151" i="2"/>
  <c r="K1761" i="2"/>
  <c r="P797" i="2"/>
  <c r="P405" i="2"/>
  <c r="P758" i="2"/>
  <c r="K881" i="2"/>
  <c r="P1450" i="2"/>
  <c r="L1167" i="2"/>
  <c r="K980" i="2"/>
  <c r="L1681" i="2"/>
  <c r="K683" i="2"/>
  <c r="L1450" i="2"/>
  <c r="L1244" i="2"/>
  <c r="K1477" i="2"/>
  <c r="L765" i="2"/>
  <c r="K1672" i="2"/>
  <c r="L1707" i="2"/>
  <c r="L412" i="2"/>
  <c r="P154" i="2"/>
  <c r="L1033" i="2"/>
  <c r="K587" i="2"/>
  <c r="K986" i="2"/>
  <c r="K1546" i="2"/>
  <c r="K188" i="2"/>
  <c r="K431" i="2"/>
  <c r="K1059" i="2"/>
  <c r="L881" i="2"/>
  <c r="K1275" i="2"/>
  <c r="P954" i="2"/>
  <c r="P973" i="2"/>
  <c r="P423" i="2"/>
  <c r="P1529" i="2"/>
  <c r="P307" i="2"/>
  <c r="P623" i="2"/>
  <c r="L1240" i="2"/>
  <c r="K1681" i="2"/>
  <c r="K765" i="2"/>
  <c r="P717" i="2"/>
  <c r="P1444" i="2"/>
  <c r="L980" i="2"/>
  <c r="K107" i="2"/>
  <c r="K1021" i="2"/>
  <c r="L683" i="2"/>
  <c r="K1111" i="2"/>
  <c r="L1477" i="2"/>
  <c r="K893" i="2"/>
  <c r="L1672" i="2"/>
  <c r="K1562" i="2"/>
  <c r="K1161" i="2"/>
  <c r="L601" i="2"/>
  <c r="K604" i="2"/>
  <c r="L1087" i="2"/>
  <c r="L986" i="2"/>
  <c r="L1602" i="2"/>
  <c r="L1546" i="2"/>
  <c r="K1471" i="2"/>
  <c r="L188" i="2"/>
  <c r="K1610" i="2"/>
  <c r="L431" i="2"/>
  <c r="K763" i="2"/>
  <c r="P1424" i="2"/>
  <c r="L1059" i="2"/>
  <c r="K1091" i="2"/>
  <c r="K1329" i="2"/>
  <c r="L1275" i="2"/>
  <c r="P905" i="2"/>
  <c r="P1378" i="2"/>
  <c r="P812" i="2"/>
  <c r="P1053" i="2"/>
  <c r="K1753" i="2"/>
  <c r="K1244" i="2"/>
  <c r="L1227" i="2"/>
  <c r="K1616" i="2"/>
  <c r="L1761" i="2"/>
  <c r="P1402" i="2"/>
  <c r="P1358" i="2"/>
  <c r="P566" i="2"/>
  <c r="K648" i="2"/>
  <c r="L107" i="2"/>
  <c r="L1021" i="2"/>
  <c r="L1469" i="2"/>
  <c r="L1111" i="2"/>
  <c r="K657" i="2"/>
  <c r="P316" i="2"/>
  <c r="L893" i="2"/>
  <c r="K965" i="2"/>
  <c r="K1397" i="2"/>
  <c r="L1562" i="2"/>
  <c r="L1161" i="2"/>
  <c r="K1141" i="2"/>
  <c r="K601" i="2"/>
  <c r="K1595" i="2"/>
  <c r="L637" i="2"/>
  <c r="L604" i="2"/>
  <c r="K1087" i="2"/>
  <c r="L146" i="2"/>
  <c r="K1289" i="2"/>
  <c r="K582" i="2"/>
  <c r="K1139" i="2"/>
  <c r="L1610" i="2"/>
  <c r="L763" i="2"/>
  <c r="K1121" i="2"/>
  <c r="K1569" i="2"/>
  <c r="K484" i="2"/>
  <c r="K1641" i="2"/>
  <c r="K1107" i="2"/>
  <c r="L1091" i="2"/>
  <c r="P91" i="2"/>
  <c r="L1329" i="2"/>
  <c r="K1505" i="2"/>
  <c r="P186" i="2"/>
  <c r="L852" i="2"/>
  <c r="K1251" i="2"/>
  <c r="K511" i="2"/>
  <c r="K1116" i="2"/>
  <c r="K754" i="2"/>
  <c r="L1205" i="2"/>
  <c r="L436" i="2"/>
  <c r="L906" i="2"/>
  <c r="K637" i="2"/>
  <c r="K959" i="2"/>
  <c r="K34" i="2"/>
  <c r="K1467" i="2"/>
  <c r="K1602" i="2"/>
  <c r="K1293" i="2"/>
  <c r="K1545" i="2"/>
  <c r="K1187" i="2"/>
  <c r="K891" i="2"/>
  <c r="K294" i="2"/>
  <c r="K186" i="2"/>
  <c r="L1485" i="2"/>
  <c r="L828" i="2"/>
  <c r="K485" i="2"/>
  <c r="L1107" i="2"/>
  <c r="L1795" i="2"/>
  <c r="L152" i="2"/>
  <c r="L1421" i="2"/>
  <c r="K906" i="2"/>
  <c r="L1187" i="2"/>
  <c r="L891" i="2"/>
  <c r="K764" i="2"/>
  <c r="K1012" i="2"/>
  <c r="L1012" i="2"/>
  <c r="K503" i="2"/>
  <c r="L1299" i="2"/>
  <c r="K1108" i="2"/>
  <c r="K203" i="2"/>
  <c r="L1372" i="2"/>
  <c r="L1349" i="2"/>
  <c r="L1269" i="2"/>
  <c r="L1764" i="2"/>
  <c r="L348" i="2"/>
  <c r="L1055" i="2"/>
  <c r="K219" i="2"/>
  <c r="L1289" i="2"/>
  <c r="K115" i="2"/>
  <c r="L1346" i="2"/>
  <c r="L1471" i="2"/>
  <c r="L1741" i="2"/>
  <c r="L60" i="2"/>
  <c r="K1788" i="2"/>
  <c r="L826" i="2"/>
  <c r="K401" i="2"/>
  <c r="L1082" i="2"/>
  <c r="K865" i="2"/>
  <c r="K1066" i="2"/>
  <c r="L503" i="2"/>
  <c r="K610" i="2"/>
  <c r="K1764" i="2"/>
  <c r="L1108" i="2"/>
  <c r="L1737" i="2"/>
  <c r="L203" i="2"/>
  <c r="K329" i="2"/>
  <c r="K777" i="2"/>
  <c r="K778" i="2"/>
  <c r="L219" i="2"/>
  <c r="K895" i="2"/>
  <c r="L1067" i="2"/>
  <c r="K1373" i="2"/>
  <c r="L115" i="2"/>
  <c r="L1788" i="2"/>
  <c r="L401" i="2"/>
  <c r="K1285" i="2"/>
  <c r="L865" i="2"/>
  <c r="L1066" i="2"/>
  <c r="K1245" i="2"/>
  <c r="L610" i="2"/>
  <c r="K1372" i="2"/>
  <c r="K354" i="2"/>
  <c r="K348" i="2"/>
  <c r="K852" i="2"/>
  <c r="K1737" i="2"/>
  <c r="L329" i="2"/>
  <c r="K1205" i="2"/>
  <c r="K436" i="2"/>
  <c r="L777" i="2"/>
  <c r="L778" i="2"/>
  <c r="L1595" i="2"/>
  <c r="L895" i="2"/>
  <c r="K1067" i="2"/>
  <c r="L1373" i="2"/>
  <c r="L34" i="2"/>
  <c r="L1293" i="2"/>
  <c r="K1485" i="2"/>
  <c r="K828" i="2"/>
  <c r="L1285" i="2"/>
  <c r="L485" i="2"/>
  <c r="K1795" i="2"/>
  <c r="K152" i="2"/>
  <c r="L293" i="2"/>
  <c r="L1238" i="2"/>
  <c r="L596" i="2"/>
  <c r="K1208" i="2"/>
  <c r="L572" i="2"/>
  <c r="L1570" i="2"/>
  <c r="K1589" i="2"/>
  <c r="K1212" i="2"/>
  <c r="L1213" i="2"/>
  <c r="L691" i="2"/>
  <c r="K904" i="2"/>
  <c r="L1220" i="2"/>
  <c r="K1731" i="2"/>
  <c r="K708" i="2"/>
  <c r="K799" i="2"/>
  <c r="L1443" i="2"/>
  <c r="L1617" i="2"/>
  <c r="K548" i="2"/>
  <c r="L11" i="2"/>
  <c r="L1124" i="2"/>
  <c r="L1521" i="2"/>
  <c r="K179" i="2"/>
  <c r="K1392" i="2"/>
  <c r="L1666" i="2"/>
  <c r="K1264" i="2"/>
  <c r="K922" i="2"/>
  <c r="L1075" i="2"/>
  <c r="L1148" i="2"/>
  <c r="K508" i="2"/>
  <c r="K740" i="2"/>
  <c r="K238" i="2"/>
  <c r="L1706" i="2"/>
  <c r="L949" i="2"/>
  <c r="K1751" i="2"/>
  <c r="L1364" i="2"/>
  <c r="L1756" i="2"/>
  <c r="K535" i="2"/>
  <c r="K412" i="2"/>
  <c r="K1533" i="2"/>
  <c r="L1141" i="2"/>
  <c r="K1362" i="2"/>
  <c r="L1265" i="2"/>
  <c r="L304" i="2"/>
  <c r="L238" i="2"/>
  <c r="K38" i="2"/>
  <c r="L1245" i="2"/>
  <c r="L970" i="2"/>
  <c r="K1421" i="2"/>
  <c r="L75" i="2"/>
  <c r="L1430" i="2"/>
  <c r="L760" i="2"/>
  <c r="K1341" i="2"/>
  <c r="L1642" i="2"/>
  <c r="L1340" i="2"/>
  <c r="L627" i="2"/>
  <c r="L574" i="2"/>
  <c r="L968" i="2"/>
  <c r="L1348" i="2"/>
  <c r="L713" i="2"/>
  <c r="L841" i="2"/>
  <c r="L81" i="2"/>
  <c r="L863" i="2"/>
  <c r="K243" i="2"/>
  <c r="K1457" i="2"/>
  <c r="K995" i="2"/>
  <c r="L235" i="2"/>
  <c r="K673" i="2"/>
  <c r="L211" i="2"/>
  <c r="K1494" i="2"/>
  <c r="L824" i="2"/>
  <c r="L1273" i="2"/>
  <c r="K1597" i="2"/>
  <c r="K947" i="2"/>
  <c r="K1189" i="2"/>
  <c r="K92" i="2"/>
  <c r="K1468" i="2"/>
  <c r="K1701" i="2"/>
  <c r="L1523" i="2"/>
  <c r="K1096" i="2"/>
  <c r="L1476" i="2"/>
  <c r="K1058" i="2"/>
  <c r="K969" i="2"/>
  <c r="L1371" i="2"/>
  <c r="L845" i="2"/>
  <c r="L284" i="2"/>
  <c r="L1686" i="2"/>
  <c r="K888" i="2"/>
  <c r="K1381" i="2"/>
  <c r="K590" i="2"/>
  <c r="L1461" i="2"/>
  <c r="K1253" i="2"/>
  <c r="L1596" i="2"/>
  <c r="K946" i="2"/>
  <c r="L156" i="2"/>
  <c r="K1160" i="2"/>
  <c r="K1604" i="2"/>
  <c r="K1405" i="2"/>
  <c r="K1097" i="2"/>
  <c r="L573" i="2"/>
  <c r="L991" i="2"/>
  <c r="K426" i="2"/>
  <c r="K290" i="2"/>
  <c r="K1134" i="2"/>
  <c r="K1531" i="2"/>
  <c r="L538" i="2"/>
  <c r="L1508" i="2"/>
  <c r="K914" i="2"/>
  <c r="L805" i="2"/>
  <c r="L654" i="2"/>
  <c r="K1690" i="2"/>
  <c r="L490" i="2"/>
  <c r="L1777" i="2"/>
  <c r="L1532" i="2"/>
  <c r="K1657" i="2"/>
  <c r="L1618" i="2"/>
  <c r="L492" i="2"/>
  <c r="L612" i="2"/>
  <c r="L831" i="2"/>
  <c r="L46" i="2"/>
  <c r="L191" i="2"/>
  <c r="K938" i="2"/>
  <c r="L784" i="2"/>
  <c r="K1688" i="2"/>
  <c r="K773" i="2"/>
  <c r="L165" i="2"/>
  <c r="L1174" i="2"/>
  <c r="K450" i="2"/>
  <c r="L1144" i="2"/>
  <c r="L1149" i="2"/>
  <c r="L757" i="2"/>
  <c r="K1525" i="2"/>
  <c r="L1084" i="2"/>
  <c r="K1721" i="2"/>
  <c r="L1637" i="2"/>
  <c r="L544" i="2"/>
  <c r="K840" i="2"/>
  <c r="L1092" i="2"/>
  <c r="L1475" i="2"/>
  <c r="L416" i="2"/>
  <c r="L885" i="2"/>
  <c r="L514" i="2"/>
  <c r="K455" i="2"/>
  <c r="L1085" i="2"/>
  <c r="L883" i="2"/>
  <c r="K1682" i="2"/>
  <c r="L259" i="2"/>
  <c r="K421" i="2"/>
  <c r="K1147" i="2"/>
  <c r="K996" i="2"/>
  <c r="L1287" i="2"/>
  <c r="K1587" i="2"/>
  <c r="K1159" i="2"/>
  <c r="L1649" i="2"/>
  <c r="L1162" i="2"/>
  <c r="K440" i="2"/>
  <c r="K210" i="2"/>
  <c r="L1020" i="2"/>
  <c r="K563" i="2"/>
  <c r="L166" i="2"/>
  <c r="L532" i="2"/>
  <c r="K1367" i="2"/>
  <c r="K1322" i="2"/>
  <c r="L281" i="2"/>
  <c r="L673" i="2"/>
  <c r="L421" i="2"/>
  <c r="K281" i="2"/>
  <c r="K984" i="2"/>
  <c r="L1492" i="2"/>
  <c r="K692" i="2"/>
  <c r="L66" i="2"/>
  <c r="K1611" i="2"/>
  <c r="L1416" i="2"/>
  <c r="L1367" i="2"/>
  <c r="L179" i="2"/>
  <c r="K48" i="2"/>
  <c r="K855" i="2"/>
  <c r="K666" i="2"/>
  <c r="K1781" i="2"/>
  <c r="K1360" i="2"/>
  <c r="L921" i="2"/>
  <c r="L1559" i="2"/>
  <c r="L794" i="2"/>
  <c r="L878" i="2"/>
  <c r="L912" i="2"/>
  <c r="K712" i="2"/>
  <c r="K1653" i="2"/>
  <c r="L440" i="2"/>
  <c r="K1238" i="2"/>
  <c r="L1392" i="2"/>
  <c r="L1751" i="2"/>
  <c r="K84" i="2"/>
  <c r="K1226" i="2"/>
  <c r="K1706" i="2"/>
  <c r="L650" i="2"/>
  <c r="L1750" i="2"/>
  <c r="L952" i="2"/>
  <c r="L1277" i="2"/>
  <c r="L1267" i="2"/>
  <c r="K113" i="2"/>
  <c r="K1724" i="2"/>
  <c r="L829" i="2"/>
  <c r="L866" i="2"/>
  <c r="L376" i="2"/>
  <c r="K337" i="2"/>
  <c r="L1732" i="2"/>
  <c r="L1650" i="2"/>
  <c r="L1333" i="2"/>
  <c r="L28" i="2"/>
  <c r="L850" i="2"/>
  <c r="L1027" i="2"/>
  <c r="K1413" i="2"/>
  <c r="K1364" i="2"/>
  <c r="L535" i="2"/>
  <c r="L1533" i="2"/>
  <c r="L1159" i="2"/>
  <c r="K54" i="2"/>
  <c r="L984" i="2"/>
  <c r="K1492" i="2"/>
  <c r="L692" i="2"/>
  <c r="K1605" i="2"/>
  <c r="K66" i="2"/>
  <c r="L1611" i="2"/>
  <c r="K988" i="2"/>
  <c r="K837" i="2"/>
  <c r="K1794" i="2"/>
  <c r="K931" i="2"/>
  <c r="L48" i="2"/>
  <c r="L855" i="2"/>
  <c r="L666" i="2"/>
  <c r="K1488" i="2"/>
  <c r="L1781" i="2"/>
  <c r="L799" i="2"/>
  <c r="L1360" i="2"/>
  <c r="K1304" i="2"/>
  <c r="K921" i="2"/>
  <c r="K1559" i="2"/>
  <c r="K883" i="2"/>
  <c r="K878" i="2"/>
  <c r="L712" i="2"/>
  <c r="K949" i="2"/>
  <c r="L1653" i="2"/>
  <c r="K513" i="2"/>
  <c r="L1531" i="2"/>
  <c r="L1752" i="2"/>
  <c r="K527" i="2"/>
  <c r="K255" i="2"/>
  <c r="L84" i="2"/>
  <c r="L1226" i="2"/>
  <c r="L918" i="2"/>
  <c r="K1183" i="2"/>
  <c r="L1016" i="2"/>
  <c r="L1789" i="2"/>
  <c r="K1522" i="2"/>
  <c r="L915" i="2"/>
  <c r="L957" i="2"/>
  <c r="L1554" i="2"/>
  <c r="L195" i="2"/>
  <c r="L836" i="2"/>
  <c r="L217" i="2"/>
  <c r="K480" i="2"/>
  <c r="L1673" i="2"/>
  <c r="L1646" i="2"/>
  <c r="L1105" i="2"/>
  <c r="K1239" i="2"/>
  <c r="L1239" i="2"/>
  <c r="K794" i="2"/>
  <c r="L54" i="2"/>
  <c r="K49" i="2"/>
  <c r="K1323" i="2"/>
  <c r="L1605" i="2"/>
  <c r="L1394" i="2"/>
  <c r="L988" i="2"/>
  <c r="K1628" i="2"/>
  <c r="L837" i="2"/>
  <c r="L1794" i="2"/>
  <c r="L931" i="2"/>
  <c r="L1488" i="2"/>
  <c r="K1578" i="2"/>
  <c r="K927" i="2"/>
  <c r="K1669" i="2"/>
  <c r="L1304" i="2"/>
  <c r="L1134" i="2"/>
  <c r="L1657" i="2"/>
  <c r="K465" i="2"/>
  <c r="L513" i="2"/>
  <c r="K1287" i="2"/>
  <c r="L548" i="2"/>
  <c r="K259" i="2"/>
  <c r="K169" i="2"/>
  <c r="K1752" i="2"/>
  <c r="L527" i="2"/>
  <c r="L255" i="2"/>
  <c r="L1264" i="2"/>
  <c r="K810" i="2"/>
  <c r="K842" i="2"/>
  <c r="L37" i="2"/>
  <c r="L982" i="2"/>
  <c r="K1080" i="2"/>
  <c r="K530" i="2"/>
  <c r="L466" i="2"/>
  <c r="L1125" i="2"/>
  <c r="K956" i="2"/>
  <c r="K1465" i="2"/>
  <c r="K1445" i="2"/>
  <c r="L105" i="2"/>
  <c r="L776" i="2"/>
  <c r="L964" i="2"/>
  <c r="L656" i="2"/>
  <c r="L649" i="2"/>
  <c r="L1717" i="2"/>
  <c r="K441" i="2"/>
  <c r="L607" i="2"/>
  <c r="L512" i="2"/>
  <c r="L448" i="2"/>
  <c r="K137" i="2"/>
  <c r="L1019" i="2"/>
  <c r="L1500" i="2"/>
  <c r="L868" i="2"/>
  <c r="L553" i="2"/>
  <c r="L1042" i="2"/>
  <c r="L1609" i="2"/>
  <c r="L516" i="2"/>
  <c r="K353" i="2"/>
  <c r="K1355" i="2"/>
  <c r="L361" i="2"/>
  <c r="K1627" i="2"/>
  <c r="L682" i="2"/>
  <c r="L892" i="2"/>
  <c r="K458" i="2"/>
  <c r="K1369" i="2"/>
  <c r="K793" i="2"/>
  <c r="L1496" i="2"/>
  <c r="L1210" i="2"/>
  <c r="L127" i="2"/>
  <c r="K473" i="2"/>
  <c r="K98" i="2"/>
  <c r="K1543" i="2"/>
  <c r="M3" i="2"/>
  <c r="L290" i="2"/>
  <c r="K553" i="2"/>
  <c r="K490" i="2"/>
  <c r="K1162" i="2"/>
  <c r="K607" i="2"/>
  <c r="K1443" i="2"/>
  <c r="K512" i="2"/>
  <c r="K361" i="2"/>
  <c r="L922" i="2"/>
  <c r="K1618" i="2"/>
  <c r="K1666" i="2"/>
  <c r="K1020" i="2"/>
  <c r="K691" i="2"/>
  <c r="K892" i="2"/>
  <c r="K538" i="2"/>
  <c r="K1019" i="2"/>
  <c r="L1627" i="2"/>
  <c r="K191" i="2"/>
  <c r="L1413" i="2"/>
  <c r="L914" i="2"/>
  <c r="K1124" i="2"/>
  <c r="K514" i="2"/>
  <c r="K46" i="2"/>
  <c r="K166" i="2"/>
  <c r="L458" i="2"/>
  <c r="K235" i="2"/>
  <c r="K1777" i="2"/>
  <c r="L1688" i="2"/>
  <c r="K1521" i="2"/>
  <c r="K1496" i="2"/>
  <c r="K11" i="2"/>
  <c r="K1649" i="2"/>
  <c r="L563" i="2"/>
  <c r="L956" i="2"/>
  <c r="Q37" i="2"/>
  <c r="Q695" i="2"/>
  <c r="Q1777" i="2"/>
  <c r="Q1440" i="2"/>
  <c r="Q1782" i="2"/>
  <c r="R1782" i="2" s="1"/>
  <c r="Q139" i="2"/>
  <c r="R139" i="2" s="1"/>
  <c r="Q745" i="2"/>
  <c r="T745" i="2" s="1"/>
  <c r="Y745" i="2" s="1"/>
  <c r="Q119" i="2"/>
  <c r="R119" i="2" s="1"/>
  <c r="Q849" i="2"/>
  <c r="Q176" i="2"/>
  <c r="Q266" i="2"/>
  <c r="Q455" i="2"/>
  <c r="T455" i="2" s="1"/>
  <c r="Y455" i="2" s="1"/>
  <c r="Q110" i="2"/>
  <c r="R110" i="2" s="1"/>
  <c r="Q338" i="2"/>
  <c r="T338" i="2" s="1"/>
  <c r="Y338" i="2" s="1"/>
  <c r="Q429" i="2"/>
  <c r="R429" i="2" s="1"/>
  <c r="L210" i="2"/>
  <c r="Q452" i="2"/>
  <c r="Q1711" i="2"/>
  <c r="Q1372" i="2"/>
  <c r="Q1027" i="2"/>
  <c r="Q841" i="2"/>
  <c r="Q249" i="2"/>
  <c r="Q25" i="2"/>
  <c r="T25" i="2" s="1"/>
  <c r="Y25" i="2" s="1"/>
  <c r="Q1615" i="2"/>
  <c r="Q512" i="2"/>
  <c r="R512" i="2" s="1"/>
  <c r="Q256" i="2"/>
  <c r="Q1026" i="2"/>
  <c r="Q1580" i="2"/>
  <c r="Q1152" i="2"/>
  <c r="T1152" i="2" s="1"/>
  <c r="Y1152" i="2" s="1"/>
  <c r="Q1511" i="2"/>
  <c r="R1511" i="2" s="1"/>
  <c r="Q281" i="2"/>
  <c r="T281" i="2" s="1"/>
  <c r="Y281" i="2" s="1"/>
  <c r="Q90" i="2"/>
  <c r="Q1697" i="2"/>
  <c r="Q876" i="2"/>
  <c r="Q57" i="2"/>
  <c r="T57" i="2" s="1"/>
  <c r="Y57" i="2" s="1"/>
  <c r="Q902" i="2"/>
  <c r="Q184" i="2"/>
  <c r="Q1617" i="2"/>
  <c r="K829" i="2"/>
  <c r="Q644" i="2"/>
  <c r="R644" i="2" s="1"/>
  <c r="Q1609" i="2"/>
  <c r="Q363" i="2"/>
  <c r="Q208" i="2"/>
  <c r="T208" i="2" s="1"/>
  <c r="Y208" i="2" s="1"/>
  <c r="Q1185" i="2"/>
  <c r="Q331" i="2"/>
  <c r="T331" i="2" s="1"/>
  <c r="Y331" i="2" s="1"/>
  <c r="Q379" i="2"/>
  <c r="Q828" i="2"/>
  <c r="Q46" i="2"/>
  <c r="Q1553" i="2"/>
  <c r="Q97" i="2"/>
  <c r="T97" i="2" s="1"/>
  <c r="Y97" i="2" s="1"/>
  <c r="Q948" i="2"/>
  <c r="Q1431" i="2"/>
  <c r="Q416" i="2"/>
  <c r="Q806" i="2"/>
  <c r="R806" i="2" s="1"/>
  <c r="Q600" i="2"/>
  <c r="Q1578" i="2"/>
  <c r="T1578" i="2" s="1"/>
  <c r="Y1578" i="2" s="1"/>
  <c r="Q294" i="2"/>
  <c r="Q768" i="2"/>
  <c r="Q335" i="2"/>
  <c r="Q1751" i="2"/>
  <c r="Q1631" i="2"/>
  <c r="Q1779" i="2"/>
  <c r="Q1263" i="2"/>
  <c r="Q264" i="2"/>
  <c r="T264" i="2" s="1"/>
  <c r="Y264" i="2" s="1"/>
  <c r="Q367" i="2"/>
  <c r="R367" i="2" s="1"/>
  <c r="Q327" i="2"/>
  <c r="Q1146" i="2"/>
  <c r="T1146" i="2" s="1"/>
  <c r="Y1146" i="2" s="1"/>
  <c r="Q472" i="2"/>
  <c r="Q998" i="2"/>
  <c r="Q1439" i="2"/>
  <c r="T1439" i="2" s="1"/>
  <c r="Y1439" i="2" s="1"/>
  <c r="Q255" i="2"/>
  <c r="T255" i="2" s="1"/>
  <c r="Y255" i="2" s="1"/>
  <c r="K957" i="2"/>
  <c r="K1461" i="2"/>
  <c r="Q1135" i="2"/>
  <c r="Q608" i="2"/>
  <c r="Q1071" i="2"/>
  <c r="Q1512" i="2"/>
  <c r="Q858" i="2"/>
  <c r="Q1243" i="2"/>
  <c r="R1243" i="2" s="1"/>
  <c r="Q1283" i="2"/>
  <c r="T1283" i="2" s="1"/>
  <c r="Y1283" i="2" s="1"/>
  <c r="Q1463" i="2"/>
  <c r="T1463" i="2" s="1"/>
  <c r="Y1463" i="2" s="1"/>
  <c r="Q680" i="2"/>
  <c r="Q388" i="2"/>
  <c r="Q347" i="2"/>
  <c r="Q1033" i="2"/>
  <c r="T1033" i="2" s="1"/>
  <c r="Y1033" i="2" s="1"/>
  <c r="Q1563" i="2"/>
  <c r="T1563" i="2" s="1"/>
  <c r="Y1563" i="2" s="1"/>
  <c r="Q1316" i="2"/>
  <c r="T1316" i="2" s="1"/>
  <c r="Y1316" i="2" s="1"/>
  <c r="Q1208" i="2"/>
  <c r="T1208" i="2" s="1"/>
  <c r="Y1208" i="2" s="1"/>
  <c r="Q391" i="2"/>
  <c r="Q591" i="2"/>
  <c r="Q1588" i="2"/>
  <c r="Q207" i="2"/>
  <c r="Q1503" i="2"/>
  <c r="R1503" i="2" s="1"/>
  <c r="Q588" i="2"/>
  <c r="T588" i="2" s="1"/>
  <c r="Y588" i="2" s="1"/>
  <c r="Q922" i="2"/>
  <c r="Q1159" i="2"/>
  <c r="Q613" i="2"/>
  <c r="Q1163" i="2"/>
  <c r="K1637" i="2"/>
  <c r="Q630" i="2"/>
  <c r="Q240" i="2"/>
  <c r="T240" i="2" s="1"/>
  <c r="Y240" i="2" s="1"/>
  <c r="Q382" i="2"/>
  <c r="T382" i="2" s="1"/>
  <c r="Y382" i="2" s="1"/>
  <c r="Q1391" i="2"/>
  <c r="Q736" i="2"/>
  <c r="Q410" i="2"/>
  <c r="Q1137" i="2"/>
  <c r="L1457" i="2"/>
  <c r="Q1385" i="2"/>
  <c r="Q1073" i="2"/>
  <c r="R1073" i="2" s="1"/>
  <c r="Q168" i="2"/>
  <c r="R168" i="2" s="1"/>
  <c r="Q655" i="2"/>
  <c r="Q483" i="2"/>
  <c r="Q1510" i="2"/>
  <c r="Q190" i="2"/>
  <c r="Q1687" i="2"/>
  <c r="T1687" i="2" s="1"/>
  <c r="Y1687" i="2" s="1"/>
  <c r="Q293" i="2"/>
  <c r="T293" i="2" s="1"/>
  <c r="Y293" i="2" s="1"/>
  <c r="Q1055" i="2"/>
  <c r="T1055" i="2" s="1"/>
  <c r="Y1055" i="2" s="1"/>
  <c r="Q1306" i="2"/>
  <c r="Q716" i="2"/>
  <c r="T716" i="2" s="1"/>
  <c r="Y716" i="2" s="1"/>
  <c r="Q1319" i="2"/>
  <c r="Q107" i="2"/>
  <c r="Q984" i="2"/>
  <c r="T984" i="2" s="1"/>
  <c r="Y984" i="2" s="1"/>
  <c r="Q906" i="2"/>
  <c r="Q115" i="2"/>
  <c r="R115" i="2" s="1"/>
  <c r="Q1434" i="2"/>
  <c r="Q562" i="2"/>
  <c r="Q1483" i="2"/>
  <c r="R1483" i="2" s="1"/>
  <c r="Q1362" i="2"/>
  <c r="Q915" i="2"/>
  <c r="Q313" i="2"/>
  <c r="Q1570" i="2"/>
  <c r="Q1627" i="2"/>
  <c r="R1627" i="2" s="1"/>
  <c r="L904" i="2"/>
  <c r="Q1274" i="2"/>
  <c r="Q1384" i="2"/>
  <c r="R1384" i="2" s="1"/>
  <c r="Q617" i="2"/>
  <c r="T617" i="2" s="1"/>
  <c r="Y617" i="2" s="1"/>
  <c r="Q201" i="2"/>
  <c r="Q1415" i="2"/>
  <c r="Q752" i="2"/>
  <c r="Q1692" i="2"/>
  <c r="Q1047" i="2"/>
  <c r="Q794" i="2"/>
  <c r="Q1545" i="2"/>
  <c r="R1545" i="2" s="1"/>
  <c r="Q760" i="2"/>
  <c r="T760" i="2" s="1"/>
  <c r="Y760" i="2" s="1"/>
  <c r="Q1179" i="2"/>
  <c r="Q1257" i="2"/>
  <c r="Q1078" i="2"/>
  <c r="Q329" i="2"/>
  <c r="Q174" i="2"/>
  <c r="R174" i="2" s="1"/>
  <c r="Q848" i="2"/>
  <c r="R848" i="2" s="1"/>
  <c r="Q493" i="2"/>
  <c r="T493" i="2" s="1"/>
  <c r="Y493" i="2" s="1"/>
  <c r="Q17" i="2"/>
  <c r="T17" i="2" s="1"/>
  <c r="Y17" i="2" s="1"/>
  <c r="Q1625" i="2"/>
  <c r="Q1265" i="2"/>
  <c r="T1265" i="2" s="1"/>
  <c r="Y1265" i="2" s="1"/>
  <c r="Q814" i="2"/>
  <c r="R814" i="2" s="1"/>
  <c r="Q1089" i="2"/>
  <c r="Q1657" i="2"/>
  <c r="T1657" i="2" s="1"/>
  <c r="Y1657" i="2" s="1"/>
  <c r="Q1267" i="2"/>
  <c r="Q503" i="2"/>
  <c r="Q124" i="2"/>
  <c r="R124" i="2" s="1"/>
  <c r="Q908" i="2"/>
  <c r="Q1153" i="2"/>
  <c r="T1153" i="2" s="1"/>
  <c r="Y1153" i="2" s="1"/>
  <c r="Q969" i="2"/>
  <c r="R969" i="2" s="1"/>
  <c r="Q708" i="2"/>
  <c r="Q1139" i="2"/>
  <c r="T1139" i="2" s="1"/>
  <c r="Y1139" i="2" s="1"/>
  <c r="Q273" i="2"/>
  <c r="T273" i="2" s="1"/>
  <c r="Y273" i="2" s="1"/>
  <c r="Q1427" i="2"/>
  <c r="T1427" i="2" s="1"/>
  <c r="Y1427" i="2" s="1"/>
  <c r="Q1072" i="2"/>
  <c r="Q1323" i="2"/>
  <c r="Q187" i="2"/>
  <c r="Q1497" i="2"/>
  <c r="Q631" i="2"/>
  <c r="Q1633" i="2"/>
  <c r="Q1763" i="2"/>
  <c r="T1763" i="2" s="1"/>
  <c r="Y1763" i="2" s="1"/>
  <c r="Q1018" i="2"/>
  <c r="R1018" i="2" s="1"/>
  <c r="Q79" i="2"/>
  <c r="Q320" i="2"/>
  <c r="Q393" i="2"/>
  <c r="T393" i="2" s="1"/>
  <c r="Y393" i="2" s="1"/>
  <c r="Q396" i="2"/>
  <c r="Q1056" i="2"/>
  <c r="Q771" i="2"/>
  <c r="T771" i="2" s="1"/>
  <c r="Y771" i="2" s="1"/>
  <c r="Q324" i="2"/>
  <c r="T324" i="2" s="1"/>
  <c r="Y324" i="2" s="1"/>
  <c r="Q937" i="2"/>
  <c r="Q623" i="2"/>
  <c r="R623" i="2" s="1"/>
  <c r="Q1004" i="2"/>
  <c r="Q225" i="2"/>
  <c r="Q88" i="2"/>
  <c r="T88" i="2" s="1"/>
  <c r="Y88" i="2" s="1"/>
  <c r="Q32" i="2"/>
  <c r="R32" i="2" s="1"/>
  <c r="Q1031" i="2"/>
  <c r="T1031" i="2" s="1"/>
  <c r="Y1031" i="2" s="1"/>
  <c r="Q1337" i="2"/>
  <c r="T1337" i="2" s="1"/>
  <c r="Y1337" i="2" s="1"/>
  <c r="Q1425" i="2"/>
  <c r="T1425" i="2" s="1"/>
  <c r="Y1425" i="2" s="1"/>
  <c r="Q317" i="2"/>
  <c r="Q556" i="2"/>
  <c r="Q564" i="2"/>
  <c r="Q419" i="2"/>
  <c r="T419" i="2" s="1"/>
  <c r="Y419" i="2" s="1"/>
  <c r="Q337" i="2"/>
  <c r="Q700" i="2"/>
  <c r="T700" i="2" s="1"/>
  <c r="Y700" i="2" s="1"/>
  <c r="Q1724" i="2"/>
  <c r="Q844" i="2"/>
  <c r="Q1646" i="2"/>
  <c r="Q145" i="2"/>
  <c r="Q1744" i="2"/>
  <c r="T1744" i="2" s="1"/>
  <c r="Y1744" i="2" s="1"/>
  <c r="Q952" i="2"/>
  <c r="Q697" i="2"/>
  <c r="T697" i="2" s="1"/>
  <c r="Y697" i="2" s="1"/>
  <c r="Q741" i="2"/>
  <c r="Q1025" i="2"/>
  <c r="T1025" i="2" s="1"/>
  <c r="Y1025" i="2" s="1"/>
  <c r="Q756" i="2"/>
  <c r="Q586" i="2"/>
  <c r="Q1522" i="2"/>
  <c r="Q1369" i="2"/>
  <c r="T1369" i="2" s="1"/>
  <c r="Y1369" i="2" s="1"/>
  <c r="Q1576" i="2"/>
  <c r="Q833" i="2"/>
  <c r="T833" i="2" s="1"/>
  <c r="Y833" i="2" s="1"/>
  <c r="K3" i="2"/>
  <c r="Q75" i="2"/>
  <c r="Q1495" i="2"/>
  <c r="R1495" i="2" s="1"/>
  <c r="Q964" i="2"/>
  <c r="Q191" i="2"/>
  <c r="Q1062" i="2"/>
  <c r="Q1376" i="2"/>
  <c r="Q1011" i="2"/>
  <c r="R1011" i="2" s="1"/>
  <c r="Q154" i="2"/>
  <c r="T154" i="2" s="1"/>
  <c r="Y154" i="2" s="1"/>
  <c r="Q1583" i="2"/>
  <c r="R1583" i="2" s="1"/>
  <c r="Q495" i="2"/>
  <c r="T495" i="2" s="1"/>
  <c r="Y495" i="2" s="1"/>
  <c r="Q1704" i="2"/>
  <c r="Q1713" i="2"/>
  <c r="Q1698" i="2"/>
  <c r="R1698" i="2" s="1"/>
  <c r="Q996" i="2"/>
  <c r="R996" i="2" s="1"/>
  <c r="Q1096" i="2"/>
  <c r="R1096" i="2" s="1"/>
  <c r="Q1340" i="2"/>
  <c r="Q181" i="2"/>
  <c r="T181" i="2" s="1"/>
  <c r="Y181" i="2" s="1"/>
  <c r="Q1574" i="2"/>
  <c r="R1574" i="2" s="1"/>
  <c r="Q856" i="2"/>
  <c r="Q1344" i="2"/>
  <c r="Q1035" i="2"/>
  <c r="Q943" i="2"/>
  <c r="Q380" i="2"/>
  <c r="R380" i="2" s="1"/>
  <c r="Q987" i="2"/>
  <c r="T987" i="2" s="1"/>
  <c r="Y987" i="2" s="1"/>
  <c r="Q686" i="2"/>
  <c r="R686" i="2" s="1"/>
  <c r="Q51" i="2"/>
  <c r="R51" i="2" s="1"/>
  <c r="Q58" i="2"/>
  <c r="T58" i="2" s="1"/>
  <c r="Y58" i="2" s="1"/>
  <c r="Q838" i="2"/>
  <c r="T838" i="2" s="1"/>
  <c r="Y838" i="2" s="1"/>
  <c r="Q1451" i="2"/>
  <c r="T1451" i="2" s="1"/>
  <c r="Y1451" i="2" s="1"/>
  <c r="Q576" i="2"/>
  <c r="Q940" i="2"/>
  <c r="Q851" i="2"/>
  <c r="Q126" i="2"/>
  <c r="T126" i="2" s="1"/>
  <c r="Y126" i="2" s="1"/>
  <c r="Q1623" i="2"/>
  <c r="Q427" i="2"/>
  <c r="Q1174" i="2"/>
  <c r="Q784" i="2"/>
  <c r="R784" i="2" s="1"/>
  <c r="Q914" i="2"/>
  <c r="Q553" i="2"/>
  <c r="Q905" i="2"/>
  <c r="Q319" i="2"/>
  <c r="Q1801" i="2"/>
  <c r="Q1658" i="2"/>
  <c r="L590" i="2"/>
  <c r="Q1352" i="2"/>
  <c r="Q1604" i="2"/>
  <c r="Q491" i="2"/>
  <c r="K1084" i="2"/>
  <c r="Q1392" i="2"/>
  <c r="Q551" i="2"/>
  <c r="R551" i="2" s="1"/>
  <c r="Q1131" i="2"/>
  <c r="Q307" i="2"/>
  <c r="R307" i="2" s="1"/>
  <c r="Q1200" i="2"/>
  <c r="Q241" i="2"/>
  <c r="R241" i="2" s="1"/>
  <c r="Q1202" i="2"/>
  <c r="R1202" i="2" s="1"/>
  <c r="Q69" i="2"/>
  <c r="Q1094" i="2"/>
  <c r="R1094" i="2" s="1"/>
  <c r="Q618" i="2"/>
  <c r="T618" i="2" s="1"/>
  <c r="Y618" i="2" s="1"/>
  <c r="Q475" i="2"/>
  <c r="R475" i="2" s="1"/>
  <c r="Q305" i="2"/>
  <c r="T305" i="2" s="1"/>
  <c r="Y305" i="2" s="1"/>
  <c r="Q568" i="2"/>
  <c r="T568" i="2" s="1"/>
  <c r="Y568" i="2" s="1"/>
  <c r="Q189" i="2"/>
  <c r="Q629" i="2"/>
  <c r="Q466" i="2"/>
  <c r="Q1064" i="2"/>
  <c r="T1064" i="2" s="1"/>
  <c r="Y1064" i="2" s="1"/>
  <c r="Q1136" i="2"/>
  <c r="Q1776" i="2"/>
  <c r="T1776" i="2" s="1"/>
  <c r="Y1776" i="2" s="1"/>
  <c r="Q1514" i="2"/>
  <c r="T1514" i="2" s="1"/>
  <c r="Y1514" i="2" s="1"/>
  <c r="Q614" i="2"/>
  <c r="R614" i="2" s="1"/>
  <c r="Q822" i="2"/>
  <c r="T822" i="2" s="1"/>
  <c r="Y822" i="2" s="1"/>
  <c r="Q770" i="2"/>
  <c r="R770" i="2" s="1"/>
  <c r="Q1120" i="2"/>
  <c r="T1120" i="2" s="1"/>
  <c r="Y1120" i="2" s="1"/>
  <c r="Q1760" i="2"/>
  <c r="T1760" i="2" s="1"/>
  <c r="Y1760" i="2" s="1"/>
  <c r="Q1198" i="2"/>
  <c r="R1198" i="2" s="1"/>
  <c r="Q758" i="2"/>
  <c r="T758" i="2" s="1"/>
  <c r="Y758" i="2" s="1"/>
  <c r="Q1378" i="2"/>
  <c r="Q400" i="2"/>
  <c r="R400" i="2" s="1"/>
  <c r="Q269" i="2"/>
  <c r="T269" i="2" s="1"/>
  <c r="Y269" i="2" s="1"/>
  <c r="Q1482" i="2"/>
  <c r="Q1259" i="2"/>
  <c r="Q1158" i="2"/>
  <c r="Q755" i="2"/>
  <c r="Q642" i="2"/>
  <c r="Q1328" i="2"/>
  <c r="T1328" i="2" s="1"/>
  <c r="Y1328" i="2" s="1"/>
  <c r="Q945" i="2"/>
  <c r="Q461" i="2"/>
  <c r="Q50" i="2"/>
  <c r="T50" i="2" s="1"/>
  <c r="Y50" i="2" s="1"/>
  <c r="Q1292" i="2"/>
  <c r="Q835" i="2"/>
  <c r="Q1651" i="2"/>
  <c r="Q1006" i="2"/>
  <c r="Q1718" i="2"/>
  <c r="R1718" i="2" s="1"/>
  <c r="Q106" i="2"/>
  <c r="Q436" i="2"/>
  <c r="Q1732" i="2"/>
  <c r="Q1686" i="2"/>
  <c r="Q573" i="2"/>
  <c r="Q426" i="2"/>
  <c r="Q167" i="2"/>
  <c r="Q1536" i="2"/>
  <c r="Q819" i="2"/>
  <c r="Q896" i="2"/>
  <c r="Q692" i="2"/>
  <c r="Q1246" i="2"/>
  <c r="T1246" i="2" s="1"/>
  <c r="Y1246" i="2" s="1"/>
  <c r="Q318" i="2"/>
  <c r="T318" i="2" s="1"/>
  <c r="Y318" i="2" s="1"/>
  <c r="Q234" i="2"/>
  <c r="Q712" i="2"/>
  <c r="Q134" i="2"/>
  <c r="Q571" i="2"/>
  <c r="Q972" i="2"/>
  <c r="R972" i="2" s="1"/>
  <c r="Q415" i="2"/>
  <c r="Q459" i="2"/>
  <c r="Q95" i="2"/>
  <c r="Q663" i="2"/>
  <c r="T663" i="2" s="1"/>
  <c r="Y663" i="2" s="1"/>
  <c r="Q1351" i="2"/>
  <c r="Q825" i="2"/>
  <c r="Q1721" i="2"/>
  <c r="Q805" i="2"/>
  <c r="Q82" i="2"/>
  <c r="Q1635" i="2"/>
  <c r="Q857" i="2"/>
  <c r="T857" i="2" s="1"/>
  <c r="Y857" i="2" s="1"/>
  <c r="Q1345" i="2"/>
  <c r="R1345" i="2" s="1"/>
  <c r="Q123" i="2"/>
  <c r="T123" i="2" s="1"/>
  <c r="Y123" i="2" s="1"/>
  <c r="Q1630" i="2"/>
  <c r="Q1063" i="2"/>
  <c r="R1063" i="2" s="1"/>
  <c r="Q1374" i="2"/>
  <c r="Q86" i="2"/>
  <c r="Q200" i="2"/>
  <c r="R200" i="2" s="1"/>
  <c r="Q303" i="2"/>
  <c r="Q1768" i="2"/>
  <c r="Q1193" i="2"/>
  <c r="Q38" i="2"/>
  <c r="Q60" i="2"/>
  <c r="Q1151" i="2"/>
  <c r="Q488" i="2"/>
  <c r="Q19" i="2"/>
  <c r="Q1114" i="2"/>
  <c r="Q763" i="2"/>
  <c r="Q780" i="2"/>
  <c r="T780" i="2" s="1"/>
  <c r="Y780" i="2" s="1"/>
  <c r="Q1184" i="2"/>
  <c r="R1184" i="2" s="1"/>
  <c r="Q213" i="2"/>
  <c r="Q1414" i="2"/>
  <c r="T1414" i="2" s="1"/>
  <c r="Y1414" i="2" s="1"/>
  <c r="Q1289" i="2"/>
  <c r="Q1690" i="2"/>
  <c r="Q993" i="2"/>
  <c r="Q1148" i="2"/>
  <c r="Q672" i="2"/>
  <c r="Q1321" i="2"/>
  <c r="Q1389" i="2"/>
  <c r="Q612" i="2"/>
  <c r="Q1581" i="2"/>
  <c r="R1581" i="2" s="1"/>
  <c r="Q1758" i="2"/>
  <c r="T1758" i="2" s="1"/>
  <c r="Y1758" i="2" s="1"/>
  <c r="Q219" i="2"/>
  <c r="R219" i="2" s="1"/>
  <c r="Q1228" i="2"/>
  <c r="T1228" i="2" s="1"/>
  <c r="Y1228" i="2" s="1"/>
  <c r="Q1575" i="2"/>
  <c r="R1575" i="2" s="1"/>
  <c r="Q238" i="2"/>
  <c r="T238" i="2" s="1"/>
  <c r="Y238" i="2" s="1"/>
  <c r="Q985" i="2"/>
  <c r="R985" i="2" s="1"/>
  <c r="Q185" i="2"/>
  <c r="Q217" i="2"/>
  <c r="Q807" i="2"/>
  <c r="Q1036" i="2"/>
  <c r="Q1783" i="2"/>
  <c r="T1783" i="2" s="1"/>
  <c r="Y1783" i="2" s="1"/>
  <c r="Q1408" i="2"/>
  <c r="T1408" i="2" s="1"/>
  <c r="Y1408" i="2" s="1"/>
  <c r="Q742" i="2"/>
  <c r="R742" i="2" s="1"/>
  <c r="Q968" i="2"/>
  <c r="Q955" i="2"/>
  <c r="Q1318" i="2"/>
  <c r="Q502" i="2"/>
  <c r="Q171" i="2"/>
  <c r="Q1209" i="2"/>
  <c r="R1209" i="2" s="1"/>
  <c r="Q907" i="2"/>
  <c r="R907" i="2" s="1"/>
  <c r="Q1070" i="2"/>
  <c r="Q473" i="2"/>
  <c r="Q981" i="2"/>
  <c r="Q1054" i="2"/>
  <c r="Q1788" i="2"/>
  <c r="Q1361" i="2"/>
  <c r="Q250" i="2"/>
  <c r="Q879" i="2"/>
  <c r="Q252" i="2"/>
  <c r="R252" i="2" s="1"/>
  <c r="Q26" i="2"/>
  <c r="T26" i="2" s="1"/>
  <c r="Y26" i="2" s="1"/>
  <c r="Q1519" i="2"/>
  <c r="R1519" i="2" s="1"/>
  <c r="Q864" i="2"/>
  <c r="Q731" i="2"/>
  <c r="Q1516" i="2"/>
  <c r="Q291" i="2"/>
  <c r="Q175" i="2"/>
  <c r="Q170" i="2"/>
  <c r="Q936" i="2"/>
  <c r="T936" i="2" s="1"/>
  <c r="Y936" i="2" s="1"/>
  <c r="Q1640" i="2"/>
  <c r="T1640" i="2" s="1"/>
  <c r="Y1640" i="2" s="1"/>
  <c r="Q1749" i="2"/>
  <c r="T1749" i="2" s="1"/>
  <c r="Y1749" i="2" s="1"/>
  <c r="Q747" i="2"/>
  <c r="R747" i="2" s="1"/>
  <c r="Q1771" i="2"/>
  <c r="R1771" i="2" s="1"/>
  <c r="Q539" i="2"/>
  <c r="Q1106" i="2"/>
  <c r="Q718" i="2"/>
  <c r="R718" i="2" s="1"/>
  <c r="Q1406" i="2"/>
  <c r="Q408" i="2"/>
  <c r="T408" i="2" s="1"/>
  <c r="Y408" i="2" s="1"/>
  <c r="Q1008" i="2"/>
  <c r="Q1648" i="2"/>
  <c r="Q1585" i="2"/>
  <c r="Q1565" i="2"/>
  <c r="Q1626" i="2"/>
  <c r="Q33" i="2"/>
  <c r="Q788" i="2"/>
  <c r="Q1442" i="2"/>
  <c r="Q494" i="2"/>
  <c r="R494" i="2" s="1"/>
  <c r="Q632" i="2"/>
  <c r="T632" i="2" s="1"/>
  <c r="Y632" i="2" s="1"/>
  <c r="Q232" i="2"/>
  <c r="T232" i="2" s="1"/>
  <c r="Y232" i="2" s="1"/>
  <c r="Q215" i="2"/>
  <c r="Q1127" i="2"/>
  <c r="Q1177" i="2"/>
  <c r="Q709" i="2"/>
  <c r="Q1116" i="2"/>
  <c r="R1116" i="2" s="1"/>
  <c r="Q868" i="2"/>
  <c r="Q1480" i="2"/>
  <c r="T1480" i="2" s="1"/>
  <c r="Y1480" i="2" s="1"/>
  <c r="Q394" i="2"/>
  <c r="R394" i="2" s="1"/>
  <c r="Q1090" i="2"/>
  <c r="Q1180" i="2"/>
  <c r="R1180" i="2" s="1"/>
  <c r="Q883" i="2"/>
  <c r="Q387" i="2"/>
  <c r="R387" i="2" s="1"/>
  <c r="Q1766" i="2"/>
  <c r="Q1067" i="2"/>
  <c r="Q812" i="2"/>
  <c r="Q1204" i="2"/>
  <c r="T1204" i="2" s="1"/>
  <c r="Y1204" i="2" s="1"/>
  <c r="Q595" i="2"/>
  <c r="Q983" i="2"/>
  <c r="Q683" i="2"/>
  <c r="Q179" i="2"/>
  <c r="R179" i="2" s="1"/>
  <c r="Q1092" i="2"/>
  <c r="T1092" i="2" s="1"/>
  <c r="Y1092" i="2" s="1"/>
  <c r="Q454" i="2"/>
  <c r="T454" i="2" s="1"/>
  <c r="Y454" i="2" s="1"/>
  <c r="Q720" i="2"/>
  <c r="R720" i="2" s="1"/>
  <c r="Q666" i="2"/>
  <c r="T666" i="2" s="1"/>
  <c r="Y666" i="2" s="1"/>
  <c r="Q1083" i="2"/>
  <c r="Q445" i="2"/>
  <c r="Q1740" i="2"/>
  <c r="T1740" i="2" s="1"/>
  <c r="Y1740" i="2" s="1"/>
  <c r="Q707" i="2"/>
  <c r="Q694" i="2"/>
  <c r="T694" i="2" s="1"/>
  <c r="Y694" i="2" s="1"/>
  <c r="Q548" i="2"/>
  <c r="Q1595" i="2"/>
  <c r="Q1161" i="2"/>
  <c r="Q362" i="2"/>
  <c r="Q1273" i="2"/>
  <c r="Q676" i="2"/>
  <c r="Q1298" i="2"/>
  <c r="Q585" i="2"/>
  <c r="Q913" i="2"/>
  <c r="Q1608" i="2"/>
  <c r="Q1622" i="2"/>
  <c r="Q1660" i="2"/>
  <c r="Q1666" i="2"/>
  <c r="Q1530" i="2"/>
  <c r="R1530" i="2" s="1"/>
  <c r="Q1568" i="2"/>
  <c r="Q954" i="2"/>
  <c r="Q523" i="2"/>
  <c r="Q1365" i="2"/>
  <c r="Q1476" i="2"/>
  <c r="Q1612" i="2"/>
  <c r="Q543" i="2"/>
  <c r="Q1780" i="2"/>
  <c r="Q1680" i="2"/>
  <c r="Q384" i="2"/>
  <c r="Q1752" i="2"/>
  <c r="Q470" i="2"/>
  <c r="R470" i="2" s="1"/>
  <c r="Q44" i="2"/>
  <c r="Q616" i="2"/>
  <c r="Q859" i="2"/>
  <c r="T859" i="2" s="1"/>
  <c r="Y859" i="2" s="1"/>
  <c r="Q1662" i="2"/>
  <c r="R1662" i="2" s="1"/>
  <c r="Q275" i="2"/>
  <c r="R275" i="2" s="1"/>
  <c r="Q715" i="2"/>
  <c r="Q714" i="2"/>
  <c r="T714" i="2" s="1"/>
  <c r="Y714" i="2" s="1"/>
  <c r="Q42" i="2"/>
  <c r="T42" i="2" s="1"/>
  <c r="Y42" i="2" s="1"/>
  <c r="Q41" i="2"/>
  <c r="R41" i="2" s="1"/>
  <c r="Q887" i="2"/>
  <c r="Q886" i="2"/>
  <c r="T886" i="2" s="1"/>
  <c r="Y886" i="2" s="1"/>
  <c r="Q1655" i="2"/>
  <c r="Q1654" i="2"/>
  <c r="R1654" i="2" s="1"/>
  <c r="Q639" i="2"/>
  <c r="Q638" i="2"/>
  <c r="Q1791" i="2"/>
  <c r="Q1790" i="2"/>
  <c r="R1790" i="2" s="1"/>
  <c r="Q1069" i="2"/>
  <c r="Q85" i="2"/>
  <c r="Q286" i="2"/>
  <c r="Q285" i="2"/>
  <c r="R285" i="2" s="1"/>
  <c r="Q1192" i="2"/>
  <c r="T1192" i="2" s="1"/>
  <c r="Y1192" i="2" s="1"/>
  <c r="Q661" i="2"/>
  <c r="T661" i="2" s="1"/>
  <c r="Y661" i="2" s="1"/>
  <c r="Q660" i="2"/>
  <c r="Q1668" i="2"/>
  <c r="Q575" i="2"/>
  <c r="Q1053" i="2"/>
  <c r="Q435" i="2"/>
  <c r="T435" i="2" s="1"/>
  <c r="Y435" i="2" s="1"/>
  <c r="Q1300" i="2"/>
  <c r="R1300" i="2" s="1"/>
  <c r="Q245" i="2"/>
  <c r="Q1082" i="2"/>
  <c r="Q1359" i="2"/>
  <c r="Q1358" i="2"/>
  <c r="Q691" i="2"/>
  <c r="Q1332" i="2"/>
  <c r="Q1491" i="2"/>
  <c r="Q1490" i="2"/>
  <c r="R1490" i="2" s="1"/>
  <c r="Q1168" i="2"/>
  <c r="Q947" i="2"/>
  <c r="Q9" i="2"/>
  <c r="Q1107" i="2"/>
  <c r="T1107" i="2" s="1"/>
  <c r="Y1107" i="2" s="1"/>
  <c r="Q1410" i="2"/>
  <c r="Q1467" i="2"/>
  <c r="Q1466" i="2"/>
  <c r="Q1532" i="2"/>
  <c r="Q312" i="2"/>
  <c r="Q206" i="2"/>
  <c r="Q205" i="2"/>
  <c r="T205" i="2" s="1"/>
  <c r="Y205" i="2" s="1"/>
  <c r="Q278" i="2"/>
  <c r="Q277" i="2"/>
  <c r="T277" i="2" s="1"/>
  <c r="Y277" i="2" s="1"/>
  <c r="Q751" i="2"/>
  <c r="R751" i="2" s="1"/>
  <c r="Q951" i="2"/>
  <c r="Q166" i="2"/>
  <c r="Q703" i="2"/>
  <c r="R703" i="2" s="1"/>
  <c r="Q702" i="2"/>
  <c r="Q1215" i="2"/>
  <c r="Q1214" i="2"/>
  <c r="T1214" i="2" s="1"/>
  <c r="Y1214" i="2" s="1"/>
  <c r="Q27" i="2"/>
  <c r="Q561" i="2"/>
  <c r="Q1329" i="2"/>
  <c r="Q465" i="2"/>
  <c r="Q1629" i="2"/>
  <c r="Q1242" i="2"/>
  <c r="T1242" i="2" s="1"/>
  <c r="Y1242" i="2" s="1"/>
  <c r="Q891" i="2"/>
  <c r="Q334" i="2"/>
  <c r="Q333" i="2"/>
  <c r="T333" i="2" s="1"/>
  <c r="Y333" i="2" s="1"/>
  <c r="Q1438" i="2"/>
  <c r="Q526" i="2"/>
  <c r="T526" i="2" s="1"/>
  <c r="Y526" i="2" s="1"/>
  <c r="Q525" i="2"/>
  <c r="Q1703" i="2"/>
  <c r="T1703" i="2" s="1"/>
  <c r="Y1703" i="2" s="1"/>
  <c r="Q1702" i="2"/>
  <c r="Q811" i="2"/>
  <c r="Q1468" i="2"/>
  <c r="Q31" i="2"/>
  <c r="T31" i="2" s="1"/>
  <c r="Y31" i="2" s="1"/>
  <c r="Q1767" i="2"/>
  <c r="T1767" i="2" s="1"/>
  <c r="Y1767" i="2" s="1"/>
  <c r="Q460" i="2"/>
  <c r="T460" i="2" s="1"/>
  <c r="Y460" i="2" s="1"/>
  <c r="Q971" i="2"/>
  <c r="Q574" i="2"/>
  <c r="R574" i="2" s="1"/>
  <c r="Q824" i="2"/>
  <c r="R824" i="2" s="1"/>
  <c r="Q1401" i="2"/>
  <c r="Q611" i="2"/>
  <c r="Q1195" i="2"/>
  <c r="Q374" i="2"/>
  <c r="R374" i="2" s="1"/>
  <c r="Q373" i="2"/>
  <c r="Q1423" i="2"/>
  <c r="R1423" i="2" s="1"/>
  <c r="Q1422" i="2"/>
  <c r="Q1325" i="2"/>
  <c r="Q49" i="2"/>
  <c r="T49" i="2" s="1"/>
  <c r="Y49" i="2" s="1"/>
  <c r="Q1068" i="2"/>
  <c r="R1068" i="2" s="1"/>
  <c r="Q418" i="2"/>
  <c r="Q1716" i="2"/>
  <c r="R1716" i="2" s="1"/>
  <c r="Q1667" i="2"/>
  <c r="T1667" i="2" s="1"/>
  <c r="Y1667" i="2" s="1"/>
  <c r="Q994" i="2"/>
  <c r="T994" i="2" s="1"/>
  <c r="Y994" i="2" s="1"/>
  <c r="Q404" i="2"/>
  <c r="R404" i="2" s="1"/>
  <c r="Q403" i="2"/>
  <c r="Q1781" i="2"/>
  <c r="R1781" i="2" s="1"/>
  <c r="Q939" i="2"/>
  <c r="Q572" i="2"/>
  <c r="Q1348" i="2"/>
  <c r="R1348" i="2" s="1"/>
  <c r="Q1430" i="2"/>
  <c r="Q1567" i="2"/>
  <c r="R1567" i="2" s="1"/>
  <c r="Q428" i="2"/>
  <c r="R428" i="2" s="1"/>
  <c r="Q178" i="2"/>
  <c r="Q793" i="2"/>
  <c r="R793" i="2" s="1"/>
  <c r="Q511" i="2"/>
  <c r="Q654" i="2"/>
  <c r="Q982" i="2"/>
  <c r="Q39" i="2"/>
  <c r="Q1360" i="2"/>
  <c r="Q1355" i="2"/>
  <c r="Q1537" i="2"/>
  <c r="Q127" i="2"/>
  <c r="Q96" i="2"/>
  <c r="T96" i="2" s="1"/>
  <c r="Y96" i="2" s="1"/>
  <c r="Q1223" i="2"/>
  <c r="Q1222" i="2"/>
  <c r="Q497" i="2"/>
  <c r="Q1465" i="2"/>
  <c r="T1465" i="2" s="1"/>
  <c r="Y1465" i="2" s="1"/>
  <c r="Q1573" i="2"/>
  <c r="Q531" i="2"/>
  <c r="Q1291" i="2"/>
  <c r="Q1041" i="2"/>
  <c r="Q727" i="2"/>
  <c r="Q1290" i="2"/>
  <c r="Q1664" i="2"/>
  <c r="Q1460" i="2"/>
  <c r="Q1616" i="2"/>
  <c r="Q1238" i="2"/>
  <c r="Q1722" i="2"/>
  <c r="T1722" i="2" s="1"/>
  <c r="Y1722" i="2" s="1"/>
  <c r="Q620" i="2"/>
  <c r="Q1429" i="2"/>
  <c r="Q1673" i="2"/>
  <c r="T1673" i="2" s="1"/>
  <c r="Y1673" i="2" s="1"/>
  <c r="Q385" i="2"/>
  <c r="Q1484" i="2"/>
  <c r="Q1494" i="2"/>
  <c r="Q1496" i="2"/>
  <c r="Q938" i="2"/>
  <c r="Q342" i="2"/>
  <c r="Q421" i="2"/>
  <c r="T421" i="2" s="1"/>
  <c r="Y421" i="2" s="1"/>
  <c r="Q1015" i="2"/>
  <c r="T1015" i="2" s="1"/>
  <c r="Y1015" i="2" s="1"/>
  <c r="Q1449" i="2"/>
  <c r="Q230" i="2"/>
  <c r="Q229" i="2"/>
  <c r="Q188" i="2"/>
  <c r="Q767" i="2"/>
  <c r="Q766" i="2"/>
  <c r="R766" i="2" s="1"/>
  <c r="Q1279" i="2"/>
  <c r="T1279" i="2" s="1"/>
  <c r="Y1279" i="2" s="1"/>
  <c r="Q1278" i="2"/>
  <c r="Q625" i="2"/>
  <c r="Q538" i="2"/>
  <c r="T538" i="2" s="1"/>
  <c r="Y538" i="2" s="1"/>
  <c r="Q1019" i="2"/>
  <c r="K968" i="2"/>
  <c r="Q1559" i="2"/>
  <c r="T1559" i="2" s="1"/>
  <c r="Y1559" i="2" s="1"/>
  <c r="Q1558" i="2"/>
  <c r="Q671" i="2"/>
  <c r="T671" i="2" s="1"/>
  <c r="Y671" i="2" s="1"/>
  <c r="Q670" i="2"/>
  <c r="Q6" i="2"/>
  <c r="Q1119" i="2"/>
  <c r="R1119" i="2" s="1"/>
  <c r="Q980" i="2"/>
  <c r="Q78" i="2"/>
  <c r="Q77" i="2"/>
  <c r="Q1287" i="2"/>
  <c r="T1287" i="2" s="1"/>
  <c r="Y1287" i="2" s="1"/>
  <c r="Q1286" i="2"/>
  <c r="T1286" i="2" s="1"/>
  <c r="Y1286" i="2" s="1"/>
  <c r="Q667" i="2"/>
  <c r="Q1750" i="2"/>
  <c r="Q865" i="2"/>
  <c r="Q104" i="2"/>
  <c r="Q1118" i="2"/>
  <c r="Q1685" i="2"/>
  <c r="Q1160" i="2"/>
  <c r="Q492" i="2"/>
  <c r="Q1544" i="2"/>
  <c r="Q1418" i="2"/>
  <c r="Q1396" i="2"/>
  <c r="Q1194" i="2"/>
  <c r="Q406" i="2"/>
  <c r="Q405" i="2"/>
  <c r="T405" i="2" s="1"/>
  <c r="Y405" i="2" s="1"/>
  <c r="Q392" i="2"/>
  <c r="Q1550" i="2"/>
  <c r="Q1295" i="2"/>
  <c r="T1295" i="2" s="1"/>
  <c r="Y1295" i="2" s="1"/>
  <c r="Q1294" i="2"/>
  <c r="Q336" i="2"/>
  <c r="Q1010" i="2"/>
  <c r="Q521" i="2"/>
  <c r="Q1156" i="2"/>
  <c r="Q283" i="2"/>
  <c r="Q1787" i="2"/>
  <c r="Q132" i="2"/>
  <c r="T132" i="2" s="1"/>
  <c r="Y132" i="2" s="1"/>
  <c r="Q131" i="2"/>
  <c r="R131" i="2" s="1"/>
  <c r="Q775" i="2"/>
  <c r="T775" i="2" s="1"/>
  <c r="Y775" i="2" s="1"/>
  <c r="Q774" i="2"/>
  <c r="R774" i="2" s="1"/>
  <c r="Q1799" i="2"/>
  <c r="R1799" i="2" s="1"/>
  <c r="Q1798" i="2"/>
  <c r="R1798" i="2" s="1"/>
  <c r="Q761" i="2"/>
  <c r="Q704" i="2"/>
  <c r="Q1339" i="2"/>
  <c r="Q1251" i="2"/>
  <c r="Q1250" i="2"/>
  <c r="R1250" i="2" s="1"/>
  <c r="Q1674" i="2"/>
  <c r="Q1723" i="2"/>
  <c r="T1723" i="2" s="1"/>
  <c r="Y1723" i="2" s="1"/>
  <c r="Q1587" i="2"/>
  <c r="Q1061" i="2"/>
  <c r="T1061" i="2" s="1"/>
  <c r="Y1061" i="2" s="1"/>
  <c r="Q1258" i="2"/>
  <c r="R1258" i="2" s="1"/>
  <c r="Q321" i="2"/>
  <c r="Q878" i="2"/>
  <c r="T878" i="2" s="1"/>
  <c r="Y878" i="2" s="1"/>
  <c r="Q1266" i="2"/>
  <c r="R1266" i="2" s="1"/>
  <c r="Q261" i="2"/>
  <c r="T261" i="2" s="1"/>
  <c r="Y261" i="2" s="1"/>
  <c r="Q804" i="2"/>
  <c r="Q675" i="2"/>
  <c r="L499" i="2"/>
  <c r="K499" i="2"/>
  <c r="Q1614" i="2"/>
  <c r="Q1190" i="2"/>
  <c r="Q118" i="2"/>
  <c r="T118" i="2" s="1"/>
  <c r="Y118" i="2" s="1"/>
  <c r="Q117" i="2"/>
  <c r="Q36" i="2"/>
  <c r="Q547" i="2"/>
  <c r="Q590" i="2"/>
  <c r="Q142" i="2"/>
  <c r="Q1624" i="2"/>
  <c r="R1624" i="2" s="1"/>
  <c r="Q1650" i="2"/>
  <c r="T1650" i="2" s="1"/>
  <c r="Y1650" i="2" s="1"/>
  <c r="Q1505" i="2"/>
  <c r="Q450" i="2"/>
  <c r="Q469" i="2"/>
  <c r="Q1377" i="2"/>
  <c r="T1377" i="2" s="1"/>
  <c r="Y1377" i="2" s="1"/>
  <c r="Q1594" i="2"/>
  <c r="Q135" i="2"/>
  <c r="R135" i="2" s="1"/>
  <c r="Q1039" i="2"/>
  <c r="Q1038" i="2"/>
  <c r="T1038" i="2" s="1"/>
  <c r="Y1038" i="2" s="1"/>
  <c r="Q1024" i="2"/>
  <c r="Q813" i="2"/>
  <c r="Q762" i="2"/>
  <c r="T762" i="2" s="1"/>
  <c r="Y762" i="2" s="1"/>
  <c r="Q1708" i="2"/>
  <c r="Q820" i="2"/>
  <c r="Q1502" i="2"/>
  <c r="Q458" i="2"/>
  <c r="Q840" i="2"/>
  <c r="Q693" i="2"/>
  <c r="T693" i="2" s="1"/>
  <c r="Y693" i="2" s="1"/>
  <c r="Q956" i="2"/>
  <c r="R956" i="2" s="1"/>
  <c r="Q754" i="2"/>
  <c r="R754" i="2" s="1"/>
  <c r="Q262" i="2"/>
  <c r="Q1759" i="2"/>
  <c r="R1759" i="2" s="1"/>
  <c r="Q699" i="2"/>
  <c r="Q1364" i="2"/>
  <c r="Q544" i="2"/>
  <c r="Q798" i="2"/>
  <c r="Q270" i="2"/>
  <c r="Q682" i="2"/>
  <c r="Q210" i="2"/>
  <c r="Q515" i="2"/>
  <c r="Q198" i="2"/>
  <c r="Q1681" i="2"/>
  <c r="Q478" i="2"/>
  <c r="Q477" i="2"/>
  <c r="Q665" i="2"/>
  <c r="Q664" i="2"/>
  <c r="Q74" i="2"/>
  <c r="Q73" i="2"/>
  <c r="Q1543" i="2"/>
  <c r="Q1542" i="2"/>
  <c r="R1542" i="2" s="1"/>
  <c r="Q1080" i="2"/>
  <c r="T1080" i="2" s="1"/>
  <c r="Y1080" i="2" s="1"/>
  <c r="Q953" i="2"/>
  <c r="Q87" i="2"/>
  <c r="R87" i="2" s="1"/>
  <c r="Q292" i="2"/>
  <c r="Q854" i="2"/>
  <c r="Q690" i="2"/>
  <c r="Q1523" i="2"/>
  <c r="Q530" i="2"/>
  <c r="Q1140" i="2"/>
  <c r="Q1417" i="2"/>
  <c r="Q764" i="2"/>
  <c r="Q1216" i="2"/>
  <c r="Q1005" i="2"/>
  <c r="T1005" i="2" s="1"/>
  <c r="Y1005" i="2" s="1"/>
  <c r="K885" i="2"/>
  <c r="Q649" i="2"/>
  <c r="Q757" i="2"/>
  <c r="Q1731" i="2"/>
  <c r="Q1730" i="2"/>
  <c r="R1730" i="2" s="1"/>
  <c r="Q884" i="2"/>
  <c r="Q1481" i="2"/>
  <c r="Q826" i="2"/>
  <c r="Q169" i="2"/>
  <c r="T169" i="2" s="1"/>
  <c r="Y169" i="2" s="1"/>
  <c r="Q610" i="2"/>
  <c r="Q138" i="2"/>
  <c r="T138" i="2" s="1"/>
  <c r="Y138" i="2" s="1"/>
  <c r="Q109" i="2"/>
  <c r="Q484" i="2"/>
  <c r="T484" i="2" s="1"/>
  <c r="Y484" i="2" s="1"/>
  <c r="Q103" i="2"/>
  <c r="Q108" i="2"/>
  <c r="Q1007" i="2"/>
  <c r="Q1487" i="2"/>
  <c r="R1487" i="2" s="1"/>
  <c r="Q1486" i="2"/>
  <c r="Q254" i="2"/>
  <c r="R254" i="2" s="1"/>
  <c r="Q975" i="2"/>
  <c r="R975" i="2" s="1"/>
  <c r="Q974" i="2"/>
  <c r="Q1303" i="2"/>
  <c r="T1303" i="2" s="1"/>
  <c r="Y1303" i="2" s="1"/>
  <c r="Q1302" i="2"/>
  <c r="Q1183" i="2"/>
  <c r="R1183" i="2" s="1"/>
  <c r="Q1182" i="2"/>
  <c r="Q1459" i="2"/>
  <c r="Q1458" i="2"/>
  <c r="T1458" i="2" s="1"/>
  <c r="Y1458" i="2" s="1"/>
  <c r="Q643" i="2"/>
  <c r="R643" i="2" s="1"/>
  <c r="Q1299" i="2"/>
  <c r="R1299" i="2" s="1"/>
  <c r="Q199" i="2"/>
  <c r="T199" i="2" s="1"/>
  <c r="Y199" i="2" s="1"/>
  <c r="Q1167" i="2"/>
  <c r="Q1166" i="2"/>
  <c r="R1166" i="2" s="1"/>
  <c r="Q1679" i="2"/>
  <c r="Q1678" i="2"/>
  <c r="Q1088" i="2"/>
  <c r="Q555" i="2"/>
  <c r="T555" i="2" s="1"/>
  <c r="Y555" i="2" s="1"/>
  <c r="Q15" i="2"/>
  <c r="T15" i="2" s="1"/>
  <c r="Y15" i="2" s="1"/>
  <c r="Q14" i="2"/>
  <c r="Q791" i="2"/>
  <c r="R791" i="2" s="1"/>
  <c r="Q790" i="2"/>
  <c r="Q904" i="2"/>
  <c r="Q146" i="2"/>
  <c r="T146" i="2" s="1"/>
  <c r="Y146" i="2" s="1"/>
  <c r="Q836" i="2"/>
  <c r="T836" i="2" s="1"/>
  <c r="Y836" i="2" s="1"/>
  <c r="Q931" i="2"/>
  <c r="T931" i="2" s="1"/>
  <c r="Y931" i="2" s="1"/>
  <c r="Q930" i="2"/>
  <c r="Q326" i="2"/>
  <c r="Q827" i="2"/>
  <c r="Q1310" i="2"/>
  <c r="Q398" i="2"/>
  <c r="Q810" i="2"/>
  <c r="Q444" i="2"/>
  <c r="Q434" i="2"/>
  <c r="R434" i="2" s="1"/>
  <c r="Q296" i="2"/>
  <c r="Q218" i="2"/>
  <c r="Q542" i="2"/>
  <c r="R542" i="2" s="1"/>
  <c r="Q541" i="2"/>
  <c r="Q1305" i="2"/>
  <c r="Q584" i="2"/>
  <c r="Q1607" i="2"/>
  <c r="Q45" i="2"/>
  <c r="Q1081" i="2"/>
  <c r="Q779" i="2"/>
  <c r="T779" i="2" s="1"/>
  <c r="Y779" i="2" s="1"/>
  <c r="Q351" i="2"/>
  <c r="Q892" i="2"/>
  <c r="Q1409" i="2"/>
  <c r="Q818" i="2"/>
  <c r="Q1475" i="2"/>
  <c r="T1475" i="2" s="1"/>
  <c r="Y1475" i="2" s="1"/>
  <c r="Q1474" i="2"/>
  <c r="Q1371" i="2"/>
  <c r="Q1524" i="2"/>
  <c r="Q970" i="2"/>
  <c r="Q1020" i="2"/>
  <c r="Q112" i="2"/>
  <c r="Q177" i="2"/>
  <c r="Q1268" i="2"/>
  <c r="Q1569" i="2"/>
  <c r="Q237" i="2"/>
  <c r="Q231" i="2"/>
  <c r="Q172" i="2"/>
  <c r="Q158" i="2"/>
  <c r="Q157" i="2"/>
  <c r="R157" i="2" s="1"/>
  <c r="Q180" i="2"/>
  <c r="Q759" i="2"/>
  <c r="Q1399" i="2"/>
  <c r="Q1398" i="2"/>
  <c r="T1398" i="2" s="1"/>
  <c r="Y1398" i="2" s="1"/>
  <c r="Q24" i="2"/>
  <c r="Q431" i="2"/>
  <c r="Q1023" i="2"/>
  <c r="Q1022" i="2"/>
  <c r="T1022" i="2" s="1"/>
  <c r="Y1022" i="2" s="1"/>
  <c r="Q1535" i="2"/>
  <c r="Q1534" i="2"/>
  <c r="T1534" i="2" s="1"/>
  <c r="Y1534" i="2" s="1"/>
  <c r="Q1009" i="2"/>
  <c r="Q1309" i="2"/>
  <c r="Q1659" i="2"/>
  <c r="Q268" i="2"/>
  <c r="R268" i="2" s="1"/>
  <c r="Q563" i="2"/>
  <c r="Q359" i="2"/>
  <c r="Q282" i="2"/>
  <c r="Q992" i="2"/>
  <c r="T992" i="2" s="1"/>
  <c r="Y992" i="2" s="1"/>
  <c r="Q737" i="2"/>
  <c r="Q653" i="2"/>
  <c r="Q748" i="2"/>
  <c r="Q1772" i="2"/>
  <c r="Q566" i="2"/>
  <c r="Q979" i="2"/>
  <c r="Q978" i="2"/>
  <c r="T978" i="2" s="1"/>
  <c r="Y978" i="2" s="1"/>
  <c r="Q94" i="2"/>
  <c r="T94" i="2" s="1"/>
  <c r="Y94" i="2" s="1"/>
  <c r="Q93" i="2"/>
  <c r="T93" i="2" s="1"/>
  <c r="Y93" i="2" s="1"/>
  <c r="Q144" i="2"/>
  <c r="T144" i="2" s="1"/>
  <c r="Y144" i="2" s="1"/>
  <c r="Q395" i="2"/>
  <c r="Q529" i="2"/>
  <c r="Q1173" i="2"/>
  <c r="Q443" i="2"/>
  <c r="Q1003" i="2"/>
  <c r="R1003" i="2" s="1"/>
  <c r="Q471" i="2"/>
  <c r="Q1412" i="2"/>
  <c r="Q646" i="2"/>
  <c r="Q933" i="2"/>
  <c r="R933" i="2" s="1"/>
  <c r="Q247" i="2"/>
  <c r="Q487" i="2"/>
  <c r="T487" i="2" s="1"/>
  <c r="Y487" i="2" s="1"/>
  <c r="Q797" i="2"/>
  <c r="Q1757" i="2"/>
  <c r="Q519" i="2"/>
  <c r="R519" i="2" s="1"/>
  <c r="Q489" i="2"/>
  <c r="Q1044" i="2"/>
  <c r="T1044" i="2" s="1"/>
  <c r="Y1044" i="2" s="1"/>
  <c r="Q457" i="2"/>
  <c r="T457" i="2" s="1"/>
  <c r="Y457" i="2" s="1"/>
  <c r="Q1171" i="2"/>
  <c r="R1171" i="2" s="1"/>
  <c r="Q1170" i="2"/>
  <c r="R1170" i="2" s="1"/>
  <c r="Q63" i="2"/>
  <c r="Q662" i="2"/>
  <c r="Q1046" i="2"/>
  <c r="Q1735" i="2"/>
  <c r="T1735" i="2" s="1"/>
  <c r="Y1735" i="2" s="1"/>
  <c r="Q1734" i="2"/>
  <c r="Q912" i="2"/>
  <c r="Q783" i="2"/>
  <c r="Q782" i="2"/>
  <c r="Q1196" i="2"/>
  <c r="Q399" i="2"/>
  <c r="R399" i="2" s="1"/>
  <c r="Q122" i="2"/>
  <c r="Q1695" i="2"/>
  <c r="T1695" i="2" s="1"/>
  <c r="Y1695" i="2" s="1"/>
  <c r="Q1694" i="2"/>
  <c r="Q1447" i="2"/>
  <c r="R1447" i="2" s="1"/>
  <c r="Q1446" i="2"/>
  <c r="Q1113" i="2"/>
  <c r="T1113" i="2" s="1"/>
  <c r="Y1113" i="2" s="1"/>
  <c r="Q105" i="2"/>
  <c r="Q18" i="2"/>
  <c r="T18" i="2" s="1"/>
  <c r="Y18" i="2" s="1"/>
  <c r="Q449" i="2"/>
  <c r="Q1231" i="2"/>
  <c r="Q1230" i="2"/>
  <c r="Q1743" i="2"/>
  <c r="Q1742" i="2"/>
  <c r="T1742" i="2" s="1"/>
  <c r="Y1742" i="2" s="1"/>
  <c r="Q1133" i="2"/>
  <c r="Q1645" i="2"/>
  <c r="R1645" i="2" s="1"/>
  <c r="Q684" i="2"/>
  <c r="Q258" i="2"/>
  <c r="T258" i="2" s="1"/>
  <c r="Y258" i="2" s="1"/>
  <c r="Q855" i="2"/>
  <c r="T855" i="2" s="1"/>
  <c r="Y855" i="2" s="1"/>
  <c r="Q1162" i="2"/>
  <c r="R1162" i="2" s="1"/>
  <c r="Q554" i="2"/>
  <c r="Q1212" i="2"/>
  <c r="R1212" i="2" s="1"/>
  <c r="Q390" i="2"/>
  <c r="Q248" i="2"/>
  <c r="T248" i="2" s="1"/>
  <c r="Y248" i="2" s="1"/>
  <c r="Q607" i="2"/>
  <c r="T607" i="2" s="1"/>
  <c r="Y607" i="2" s="1"/>
  <c r="Q1375" i="2"/>
  <c r="Q592" i="2"/>
  <c r="Q1405" i="2"/>
  <c r="T1405" i="2" s="1"/>
  <c r="Y1405" i="2" s="1"/>
  <c r="Q369" i="2"/>
  <c r="Q211" i="2"/>
  <c r="Q361" i="2"/>
  <c r="T361" i="2" s="1"/>
  <c r="Y361" i="2" s="1"/>
  <c r="Q1566" i="2"/>
  <c r="Q679" i="2"/>
  <c r="T679" i="2" s="1"/>
  <c r="Y679" i="2" s="1"/>
  <c r="Q1639" i="2"/>
  <c r="T1639" i="2" s="1"/>
  <c r="Y1639" i="2" s="1"/>
  <c r="Q728" i="2"/>
  <c r="Q1066" i="2"/>
  <c r="T1066" i="2" s="1"/>
  <c r="Y1066" i="2" s="1"/>
  <c r="Q587" i="2"/>
  <c r="Q360" i="2"/>
  <c r="Q48" i="2"/>
  <c r="Q173" i="2"/>
  <c r="Q1253" i="2"/>
  <c r="Q626" i="2"/>
  <c r="Q1366" i="2"/>
  <c r="Q963" i="2"/>
  <c r="Q962" i="2"/>
  <c r="Q1276" i="2"/>
  <c r="Q345" i="2"/>
  <c r="Q1665" i="2"/>
  <c r="Q1601" i="2"/>
  <c r="Q1586" i="2"/>
  <c r="T1586" i="2" s="1"/>
  <c r="Y1586" i="2" s="1"/>
  <c r="Q1739" i="2"/>
  <c r="Q1404" i="2"/>
  <c r="Q417" i="2"/>
  <c r="Q1579" i="2"/>
  <c r="Q84" i="2"/>
  <c r="T84" i="2" s="1"/>
  <c r="Q1097" i="2"/>
  <c r="Q946" i="2"/>
  <c r="Q1647" i="2"/>
  <c r="T1647" i="2" s="1"/>
  <c r="Y1647" i="2" s="1"/>
  <c r="Q698" i="2"/>
  <c r="Q1652" i="2"/>
  <c r="Q606" i="2"/>
  <c r="Q605" i="2"/>
  <c r="Q1761" i="2"/>
  <c r="Q1800" i="2"/>
  <c r="Q935" i="2"/>
  <c r="R935" i="2" s="1"/>
  <c r="Q934" i="2"/>
  <c r="Q22" i="2"/>
  <c r="Q21" i="2"/>
  <c r="T21" i="2" s="1"/>
  <c r="Y21" i="2" s="1"/>
  <c r="Q239" i="2"/>
  <c r="Q8" i="2"/>
  <c r="R8" i="2" s="1"/>
  <c r="Q717" i="2"/>
  <c r="R717" i="2" s="1"/>
  <c r="Q1115" i="2"/>
  <c r="T1115" i="2" s="1"/>
  <c r="Y1115" i="2" s="1"/>
  <c r="Q942" i="2"/>
  <c r="R942" i="2" s="1"/>
  <c r="Q1363" i="2"/>
  <c r="R1363" i="2" s="1"/>
  <c r="Q1122" i="2"/>
  <c r="Q222" i="2"/>
  <c r="T222" i="2" s="1"/>
  <c r="Y222" i="2" s="1"/>
  <c r="Q272" i="2"/>
  <c r="Q1335" i="2"/>
  <c r="Q141" i="2"/>
  <c r="T141" i="2" s="1"/>
  <c r="Y141" i="2" s="1"/>
  <c r="Q1237" i="2"/>
  <c r="Q1354" i="2"/>
  <c r="T1354" i="2" s="1"/>
  <c r="Y1354" i="2" s="1"/>
  <c r="Q162" i="2"/>
  <c r="Q1540" i="2"/>
  <c r="Q594" i="2"/>
  <c r="Q102" i="2"/>
  <c r="T102" i="2" s="1"/>
  <c r="Y102" i="2" s="1"/>
  <c r="Q311" i="2"/>
  <c r="Q314" i="2"/>
  <c r="Q560" i="2"/>
  <c r="Q817" i="2"/>
  <c r="Q652" i="2"/>
  <c r="R652" i="2" s="1"/>
  <c r="Q194" i="2"/>
  <c r="Q1172" i="2"/>
  <c r="R1172" i="2" s="1"/>
  <c r="Q579" i="2"/>
  <c r="Q578" i="2"/>
  <c r="T578" i="2" s="1"/>
  <c r="Y578" i="2" s="1"/>
  <c r="Q750" i="2"/>
  <c r="Q383" i="2"/>
  <c r="R383" i="2" s="1"/>
  <c r="Q658" i="2"/>
  <c r="Q221" i="2"/>
  <c r="R221" i="2" s="1"/>
  <c r="Q823" i="2"/>
  <c r="Q1591" i="2"/>
  <c r="Q1065" i="2"/>
  <c r="Q1087" i="2"/>
  <c r="Q1727" i="2"/>
  <c r="Q1373" i="2"/>
  <c r="Q986" i="2"/>
  <c r="Q499" i="2"/>
  <c r="Q83" i="2"/>
  <c r="Q1091" i="2"/>
  <c r="Q1225" i="2"/>
  <c r="Q295" i="2"/>
  <c r="R295" i="2" s="1"/>
  <c r="Q928" i="2"/>
  <c r="T928" i="2" s="1"/>
  <c r="Q1504" i="2"/>
  <c r="T1504" i="2" s="1"/>
  <c r="Y1504" i="2" s="1"/>
  <c r="Q609" i="2"/>
  <c r="T609" i="2" s="1"/>
  <c r="Y609" i="2" s="1"/>
  <c r="Q1441" i="2"/>
  <c r="R1441" i="2" s="1"/>
  <c r="Q589" i="2"/>
  <c r="Q482" i="2"/>
  <c r="Q1644" i="2"/>
  <c r="Q628" i="2"/>
  <c r="T628" i="2" s="1"/>
  <c r="Y628" i="2" s="1"/>
  <c r="Q1715" i="2"/>
  <c r="Q16" i="2"/>
  <c r="Q267" i="2"/>
  <c r="Q1000" i="2"/>
  <c r="T1000" i="2" s="1"/>
  <c r="Y1000" i="2" s="1"/>
  <c r="Q456" i="2"/>
  <c r="T456" i="2" s="1"/>
  <c r="Y456" i="2" s="1"/>
  <c r="Q1109" i="2"/>
  <c r="Q209" i="2"/>
  <c r="Q875" i="2"/>
  <c r="R875" i="2" s="1"/>
  <c r="Q257" i="2"/>
  <c r="Q1284" i="2"/>
  <c r="Q803" i="2"/>
  <c r="T803" i="2" s="1"/>
  <c r="Y803" i="2" s="1"/>
  <c r="Q1778" i="2"/>
  <c r="Q183" i="2"/>
  <c r="Q316" i="2"/>
  <c r="Q411" i="2"/>
  <c r="Q1754" i="2"/>
  <c r="Q339" i="2"/>
  <c r="Q289" i="2"/>
  <c r="Q916" i="2"/>
  <c r="T916" i="2" s="1"/>
  <c r="Y916" i="2" s="1"/>
  <c r="Q233" i="2"/>
  <c r="Q1074" i="2"/>
  <c r="T1074" i="2" s="1"/>
  <c r="Y1074" i="2" s="1"/>
  <c r="Q558" i="2"/>
  <c r="T558" i="2" s="1"/>
  <c r="Y558" i="2" s="1"/>
  <c r="Q196" i="2"/>
  <c r="R196" i="2" s="1"/>
  <c r="Q839" i="2"/>
  <c r="R839" i="2" s="1"/>
  <c r="Q696" i="2"/>
  <c r="T696" i="2" s="1"/>
  <c r="Y696" i="2" s="1"/>
  <c r="Q889" i="2"/>
  <c r="Q140" i="2"/>
  <c r="T140" i="2" s="1"/>
  <c r="Y140" i="2" s="1"/>
  <c r="Q1280" i="2"/>
  <c r="T1280" i="2" s="1"/>
  <c r="Y1280" i="2" s="1"/>
  <c r="Q877" i="2"/>
  <c r="T877" i="2" s="1"/>
  <c r="Y877" i="2" s="1"/>
  <c r="Q120" i="2"/>
  <c r="Q1105" i="2"/>
  <c r="T1105" i="2" s="1"/>
  <c r="Y1105" i="2" s="1"/>
  <c r="Q792" i="2"/>
  <c r="Q1433" i="2"/>
  <c r="Q1244" i="2"/>
  <c r="Q1507" i="2"/>
  <c r="Q1672" i="2"/>
  <c r="R1672" i="2" s="1"/>
  <c r="Q1620" i="2"/>
  <c r="R1620" i="2" s="1"/>
  <c r="Q950" i="2"/>
  <c r="T950" i="2" s="1"/>
  <c r="Y950" i="2" s="1"/>
  <c r="Q1240" i="2"/>
  <c r="Q1555" i="2"/>
  <c r="T1555" i="2" s="1"/>
  <c r="Y1555" i="2" s="1"/>
  <c r="Q1317" i="2"/>
  <c r="Q1386" i="2"/>
  <c r="R1386" i="2" s="1"/>
  <c r="Q1547" i="2"/>
  <c r="T1547" i="2" s="1"/>
  <c r="Y1547" i="2" s="1"/>
  <c r="Q1308" i="2"/>
  <c r="T1308" i="2" s="1"/>
  <c r="Y1308" i="2" s="1"/>
  <c r="Q546" i="2"/>
  <c r="Q919" i="2"/>
  <c r="Q54" i="2"/>
  <c r="T54" i="2" s="1"/>
  <c r="Y54" i="2" s="1"/>
  <c r="Q1235" i="2"/>
  <c r="T1235" i="2" s="1"/>
  <c r="Y1235" i="2" s="1"/>
  <c r="Q389" i="2"/>
  <c r="Q932" i="2"/>
  <c r="R932" i="2" s="1"/>
  <c r="Q1282" i="2"/>
  <c r="T1282" i="2" s="1"/>
  <c r="Y1282" i="2" s="1"/>
  <c r="Q129" i="2"/>
  <c r="T129" i="2" s="1"/>
  <c r="Y129" i="2" s="1"/>
  <c r="Q260" i="2"/>
  <c r="T260" i="2" s="1"/>
  <c r="Y260" i="2" s="1"/>
  <c r="Q903" i="2"/>
  <c r="R903" i="2" s="1"/>
  <c r="Q1272" i="2"/>
  <c r="T1272" i="2" s="1"/>
  <c r="Y1272" i="2" s="1"/>
  <c r="Q1017" i="2"/>
  <c r="Q719" i="2"/>
  <c r="Q1472" i="2"/>
  <c r="Q62" i="2"/>
  <c r="R62" i="2" s="1"/>
  <c r="Q378" i="2"/>
  <c r="Q1176" i="2"/>
  <c r="Q1689" i="2"/>
  <c r="Q1628" i="2"/>
  <c r="T1628" i="2" s="1"/>
  <c r="Y1628" i="2" s="1"/>
  <c r="Q1124" i="2"/>
  <c r="Q1138" i="2"/>
  <c r="Q1736" i="2"/>
  <c r="Q1748" i="2"/>
  <c r="R1748" i="2" s="1"/>
  <c r="Q1206" i="2"/>
  <c r="R1206" i="2" s="1"/>
  <c r="Q1099" i="2"/>
  <c r="Q1765" i="2"/>
  <c r="Q1436" i="2"/>
  <c r="T1436" i="2" s="1"/>
  <c r="Y1436" i="2" s="1"/>
  <c r="Q265" i="2"/>
  <c r="Q441" i="2"/>
  <c r="Q863" i="2"/>
  <c r="R863" i="2" s="1"/>
  <c r="Q641" i="2"/>
  <c r="T641" i="2" s="1"/>
  <c r="Y641" i="2" s="1"/>
  <c r="Q202" i="2"/>
  <c r="T202" i="2" s="1"/>
  <c r="Y202" i="2" s="1"/>
  <c r="Q1509" i="2"/>
  <c r="Q1060" i="2"/>
  <c r="R1060" i="2" s="1"/>
  <c r="Q1086" i="2"/>
  <c r="Q724" i="2"/>
  <c r="Q967" i="2"/>
  <c r="T967" i="2" s="1"/>
  <c r="Y967" i="2" s="1"/>
  <c r="Q1464" i="2"/>
  <c r="Q1145" i="2"/>
  <c r="Q847" i="2"/>
  <c r="Q1600" i="2"/>
  <c r="T1600" i="2" s="1"/>
  <c r="Y1600" i="2" s="1"/>
  <c r="Q368" i="2"/>
  <c r="Q735" i="2"/>
  <c r="T735" i="2" s="1"/>
  <c r="Y735" i="2" s="1"/>
  <c r="Q1297" i="2"/>
  <c r="Q227" i="2"/>
  <c r="Q1304" i="2"/>
  <c r="T1304" i="2" s="1"/>
  <c r="Y1304" i="2" s="1"/>
  <c r="Q843" i="2"/>
  <c r="Q1756" i="2"/>
  <c r="R1756" i="2" s="1"/>
  <c r="Q1252" i="2"/>
  <c r="Q1043" i="2"/>
  <c r="Q777" i="2"/>
  <c r="Q1707" i="2"/>
  <c r="R1707" i="2" s="1"/>
  <c r="Q1219" i="2"/>
  <c r="Q1462" i="2"/>
  <c r="R1462" i="2" s="1"/>
  <c r="Q786" i="2"/>
  <c r="T786" i="2" s="1"/>
  <c r="Y786" i="2" s="1"/>
  <c r="Q1770" i="2"/>
  <c r="R1770" i="2" s="1"/>
  <c r="Q371" i="2"/>
  <c r="Q1564" i="2"/>
  <c r="Q514" i="2"/>
  <c r="R514" i="2" s="1"/>
  <c r="Q927" i="2"/>
  <c r="T927" i="2" s="1"/>
  <c r="Y927" i="2" s="1"/>
  <c r="Q1188" i="2"/>
  <c r="Q870" i="2"/>
  <c r="Q43" i="2"/>
  <c r="R43" i="2" s="1"/>
  <c r="Q911" i="2"/>
  <c r="Q1792" i="2"/>
  <c r="T1792" i="2" s="1"/>
  <c r="Y1792" i="2" s="1"/>
  <c r="Q1236" i="2"/>
  <c r="T1236" i="2" s="1"/>
  <c r="Y1236" i="2" s="1"/>
  <c r="Q1368" i="2"/>
  <c r="Q197" i="2"/>
  <c r="T197" i="2" s="1"/>
  <c r="Y197" i="2" s="1"/>
  <c r="Q1227" i="2"/>
  <c r="Q1380" i="2"/>
  <c r="Q1350" i="2"/>
  <c r="Q203" i="2"/>
  <c r="T203" i="2" s="1"/>
  <c r="Y203" i="2" s="1"/>
  <c r="Q1331" i="2"/>
  <c r="Q746" i="2"/>
  <c r="T746" i="2" s="1"/>
  <c r="Y746" i="2" s="1"/>
  <c r="Q537" i="2"/>
  <c r="T537" i="2" s="1"/>
  <c r="Y537" i="2" s="1"/>
  <c r="Q867" i="2"/>
  <c r="R867" i="2" s="1"/>
  <c r="Q81" i="2"/>
  <c r="Q991" i="2"/>
  <c r="T991" i="2" s="1"/>
  <c r="Y991" i="2" s="1"/>
  <c r="Q114" i="2"/>
  <c r="Q1529" i="2"/>
  <c r="T1529" i="2" s="1"/>
  <c r="Y1529" i="2" s="1"/>
  <c r="Q517" i="2"/>
  <c r="Q1126" i="2"/>
  <c r="R1126" i="2" s="1"/>
  <c r="Q1030" i="2"/>
  <c r="T1030" i="2" s="1"/>
  <c r="Y1030" i="2" s="1"/>
  <c r="Q1079" i="2"/>
  <c r="Q11" i="2"/>
  <c r="Q479" i="2"/>
  <c r="Q831" i="2"/>
  <c r="Q1343" i="2"/>
  <c r="Q689" i="2"/>
  <c r="Q1521" i="2"/>
  <c r="Q861" i="2"/>
  <c r="Q1147" i="2"/>
  <c r="Q1164" i="2"/>
  <c r="Q1075" i="2"/>
  <c r="Q236" i="2"/>
  <c r="Q687" i="2"/>
  <c r="R687" i="2" s="1"/>
  <c r="Q125" i="2"/>
  <c r="Q1057" i="2"/>
  <c r="Q425" i="2"/>
  <c r="T425" i="2" s="1"/>
  <c r="Y425" i="2" s="1"/>
  <c r="Q242" i="2"/>
  <c r="Q1499" i="2"/>
  <c r="Q1132" i="2"/>
  <c r="Q1539" i="2"/>
  <c r="T1539" i="2" s="1"/>
  <c r="Y1539" i="2" s="1"/>
  <c r="Q1454" i="2"/>
  <c r="T1454" i="2" s="1"/>
  <c r="Y1454" i="2" s="1"/>
  <c r="Q1014" i="2"/>
  <c r="Q1634" i="2"/>
  <c r="Q350" i="2"/>
  <c r="Q52" i="2"/>
  <c r="Q1527" i="2"/>
  <c r="T1527" i="2" s="1"/>
  <c r="Y1527" i="2" s="1"/>
  <c r="Q744" i="2"/>
  <c r="T744" i="2" s="1"/>
  <c r="Y744" i="2" s="1"/>
  <c r="Q1256" i="2"/>
  <c r="R1256" i="2" s="1"/>
  <c r="Q397" i="2"/>
  <c r="R397" i="2" s="1"/>
  <c r="Q1493" i="2"/>
  <c r="Q1738" i="2"/>
  <c r="Q1387" i="2"/>
  <c r="R1387" i="2" s="1"/>
  <c r="Q636" i="2"/>
  <c r="Q772" i="2"/>
  <c r="Q1796" i="2"/>
  <c r="Q1395" i="2"/>
  <c r="T1395" i="2" s="1"/>
  <c r="Y1395" i="2" s="1"/>
  <c r="Q1154" i="2"/>
  <c r="Q486" i="2"/>
  <c r="R486" i="2" s="1"/>
  <c r="Q216" i="2"/>
  <c r="Q1599" i="2"/>
  <c r="R1599" i="2" s="1"/>
  <c r="Q816" i="2"/>
  <c r="T816" i="2" s="1"/>
  <c r="Y816" i="2" s="1"/>
  <c r="Q1456" i="2"/>
  <c r="T1456" i="2" s="1"/>
  <c r="Y1456" i="2" s="1"/>
  <c r="Q1117" i="2"/>
  <c r="Q602" i="2"/>
  <c r="T602" i="2" s="1"/>
  <c r="Y602" i="2" s="1"/>
  <c r="Q306" i="2"/>
  <c r="Q1420" i="2"/>
  <c r="Q99" i="2"/>
  <c r="Q1428" i="2"/>
  <c r="R1428" i="2" s="1"/>
  <c r="Q1347" i="2"/>
  <c r="Q678" i="2"/>
  <c r="Q1262" i="2"/>
  <c r="Q1334" i="2"/>
  <c r="Q302" i="2"/>
  <c r="T302" i="2" s="1"/>
  <c r="Y302" i="2" s="1"/>
  <c r="Q160" i="2"/>
  <c r="Q330" i="2"/>
  <c r="Q1095" i="2"/>
  <c r="Q299" i="2"/>
  <c r="R299" i="2" s="1"/>
  <c r="Q1720" i="2"/>
  <c r="T1720" i="2" s="1"/>
  <c r="Y1720" i="2" s="1"/>
  <c r="Q1593" i="2"/>
  <c r="T1593" i="2" s="1"/>
  <c r="Y1593" i="2" s="1"/>
  <c r="Q1103" i="2"/>
  <c r="R598" i="2"/>
  <c r="Q599" i="2"/>
  <c r="Q1296" i="2"/>
  <c r="R1296" i="2" s="1"/>
  <c r="Q535" i="2"/>
  <c r="Q223" i="2"/>
  <c r="R223" i="2" s="1"/>
  <c r="Q1560" i="2"/>
  <c r="R1560" i="2" s="1"/>
  <c r="Q325" i="2"/>
  <c r="T325" i="2" s="1"/>
  <c r="Y325" i="2" s="1"/>
  <c r="Q1611" i="2"/>
  <c r="T1611" i="2" s="1"/>
  <c r="Y1611" i="2" s="1"/>
  <c r="Q193" i="2"/>
  <c r="R193" i="2" s="1"/>
  <c r="Q1764" i="2"/>
  <c r="R1764" i="2" s="1"/>
  <c r="Q1606" i="2"/>
  <c r="Q648" i="2"/>
  <c r="T648" i="2" s="1"/>
  <c r="Y648" i="2" s="1"/>
  <c r="Q1013" i="2"/>
  <c r="T1013" i="2" s="1"/>
  <c r="Y1013" i="2" s="1"/>
  <c r="Q1794" i="2"/>
  <c r="Q1314" i="2"/>
  <c r="Q726" i="2"/>
  <c r="Q433" i="2"/>
  <c r="Q874" i="2"/>
  <c r="R874" i="2" s="1"/>
  <c r="Q796" i="2"/>
  <c r="Q153" i="2"/>
  <c r="Q448" i="2"/>
  <c r="R448" i="2" s="1"/>
  <c r="Q501" i="2"/>
  <c r="Q1324" i="2"/>
  <c r="Q1785" i="2"/>
  <c r="Q651" i="2"/>
  <c r="T651" i="2" s="1"/>
  <c r="Y651" i="2" s="1"/>
  <c r="Q1444" i="2"/>
  <c r="Q1382" i="2"/>
  <c r="Q734" i="2"/>
  <c r="R734" i="2" s="1"/>
  <c r="Q323" i="2"/>
  <c r="R323" i="2" s="1"/>
  <c r="Q377" i="2"/>
  <c r="R377" i="2" s="1"/>
  <c r="Q1143" i="2"/>
  <c r="Q552" i="2"/>
  <c r="Q1641" i="2"/>
  <c r="Q358" i="2"/>
  <c r="Q895" i="2"/>
  <c r="Q1407" i="2"/>
  <c r="Q1264" i="2"/>
  <c r="T1264" i="2" s="1"/>
  <c r="Y1264" i="2" s="1"/>
  <c r="Q753" i="2"/>
  <c r="Q1649" i="2"/>
  <c r="Q989" i="2"/>
  <c r="Q91" i="2"/>
  <c r="Q1275" i="2"/>
  <c r="Q510" i="2"/>
  <c r="Q1561" i="2"/>
  <c r="Q150" i="2"/>
  <c r="Q300" i="2"/>
  <c r="Q1199" i="2"/>
  <c r="R1199" i="2" s="1"/>
  <c r="Q468" i="2"/>
  <c r="Q1248" i="2"/>
  <c r="Q253" i="2"/>
  <c r="Q341" i="2"/>
  <c r="Q570" i="2"/>
  <c r="R570" i="2" s="1"/>
  <c r="Q463" i="2"/>
  <c r="Q1755" i="2"/>
  <c r="T1755" i="2" s="1"/>
  <c r="Y1755" i="2" s="1"/>
  <c r="Q1260" i="2"/>
  <c r="Q1710" i="2"/>
  <c r="Q1270" i="2"/>
  <c r="R1270" i="2" s="1"/>
  <c r="Q414" i="2"/>
  <c r="R414" i="2" s="1"/>
  <c r="Q808" i="2"/>
  <c r="Q1577" i="2"/>
  <c r="Q853" i="2"/>
  <c r="T853" i="2" s="1"/>
  <c r="Y853" i="2" s="1"/>
  <c r="Q481" i="2"/>
  <c r="R481" i="2" s="1"/>
  <c r="Q1515" i="2"/>
  <c r="R1515" i="2" s="1"/>
  <c r="Q900" i="2"/>
  <c r="Q1670" i="2"/>
  <c r="Q894" i="2"/>
  <c r="T894" i="2" s="1"/>
  <c r="Y894" i="2" s="1"/>
  <c r="Q550" i="2"/>
  <c r="R550" i="2" s="1"/>
  <c r="Q280" i="2"/>
  <c r="Q1663" i="2"/>
  <c r="Q880" i="2"/>
  <c r="T880" i="2" s="1"/>
  <c r="Y880" i="2" s="1"/>
  <c r="Q1520" i="2"/>
  <c r="Q1201" i="2"/>
  <c r="T1201" i="2" s="1"/>
  <c r="Y1201" i="2" s="1"/>
  <c r="Q730" i="2"/>
  <c r="Q635" i="2"/>
  <c r="Q1548" i="2"/>
  <c r="T1548" i="2" s="1"/>
  <c r="Y1548" i="2" s="1"/>
  <c r="Q355" i="2"/>
  <c r="Q1556" i="2"/>
  <c r="Q1603" i="2"/>
  <c r="T1603" i="2" s="1"/>
  <c r="Y1603" i="2" s="1"/>
  <c r="Q1518" i="2"/>
  <c r="R1518" i="2" s="1"/>
  <c r="Q1590" i="2"/>
  <c r="Q674" i="2"/>
  <c r="R674" i="2" s="1"/>
  <c r="Q366" i="2"/>
  <c r="T366" i="2" s="1"/>
  <c r="Y366" i="2" s="1"/>
  <c r="Q224" i="2"/>
  <c r="R224" i="2" s="1"/>
  <c r="Q583" i="2"/>
  <c r="Q423" i="2"/>
  <c r="Q310" i="2"/>
  <c r="R310" i="2" s="1"/>
  <c r="Q59" i="2"/>
  <c r="T59" i="2" s="1"/>
  <c r="Y59" i="2" s="1"/>
  <c r="Q1111" i="2"/>
  <c r="Q1488" i="2"/>
  <c r="Q1050" i="2"/>
  <c r="Q164" i="2"/>
  <c r="Q533" i="2"/>
  <c r="Q581" i="2"/>
  <c r="R581" i="2" s="1"/>
  <c r="Q860" i="2"/>
  <c r="T860" i="2" s="1"/>
  <c r="Y860" i="2" s="1"/>
  <c r="Q354" i="2"/>
  <c r="R354" i="2" s="1"/>
  <c r="Q137" i="2"/>
  <c r="R137" i="2" s="1"/>
  <c r="Q1288" i="2"/>
  <c r="Q1077" i="2"/>
  <c r="R1077" i="2" s="1"/>
  <c r="Q706" i="2"/>
  <c r="Q633" i="2"/>
  <c r="Q1002" i="2"/>
  <c r="T1002" i="2" s="1"/>
  <c r="Y1002" i="2" s="1"/>
  <c r="Q924" i="2"/>
  <c r="R924" i="2" s="1"/>
  <c r="Q409" i="2"/>
  <c r="R409" i="2" s="1"/>
  <c r="Q1619" i="2"/>
  <c r="R1619" i="2" s="1"/>
  <c r="Q1443" i="2"/>
  <c r="T1443" i="2" s="1"/>
  <c r="Y1443" i="2" s="1"/>
  <c r="Q1452" i="2"/>
  <c r="Q5" i="2"/>
  <c r="R5" i="2" s="1"/>
  <c r="Q4" i="2"/>
  <c r="R4" i="2" s="1"/>
  <c r="Q507" i="2"/>
  <c r="Q1572" i="2"/>
  <c r="R1572" i="2" s="1"/>
  <c r="Q1638" i="2"/>
  <c r="Q1470" i="2"/>
  <c r="Q802" i="2"/>
  <c r="Q509" i="2"/>
  <c r="R509" i="2" s="1"/>
  <c r="Q413" i="2"/>
  <c r="R413" i="2" s="1"/>
  <c r="Q1234" i="2"/>
  <c r="R1234" i="2" s="1"/>
  <c r="Q30" i="2"/>
  <c r="Q1207" i="2"/>
  <c r="Q1320" i="2"/>
  <c r="Q809" i="2"/>
  <c r="Q375" i="2"/>
  <c r="Q186" i="2"/>
  <c r="Q959" i="2"/>
  <c r="Q881" i="2"/>
  <c r="T881" i="2" s="1"/>
  <c r="Y881" i="2" s="1"/>
  <c r="Q1245" i="2"/>
  <c r="Q1531" i="2"/>
  <c r="Q615" i="2"/>
  <c r="Q1224" i="2"/>
  <c r="Q214" i="2"/>
  <c r="T214" i="2" s="1"/>
  <c r="Y214" i="2" s="1"/>
  <c r="Q364" i="2"/>
  <c r="Q1327" i="2"/>
  <c r="R1327" i="2" s="1"/>
  <c r="Q800" i="2"/>
  <c r="T800" i="2" s="1"/>
  <c r="Y800" i="2" s="1"/>
  <c r="Q381" i="2"/>
  <c r="Q1338" i="2"/>
  <c r="R1338" i="2" s="1"/>
  <c r="Q1388" i="2"/>
  <c r="Q35" i="2"/>
  <c r="Q1526" i="2"/>
  <c r="R1526" i="2" s="1"/>
  <c r="Q111" i="2"/>
  <c r="Q308" i="2"/>
  <c r="Q872" i="2"/>
  <c r="R872" i="2" s="1"/>
  <c r="Q1448" i="2"/>
  <c r="T1448" i="2" s="1"/>
  <c r="Y1448" i="2" s="1"/>
  <c r="Q681" i="2"/>
  <c r="Q1705" i="2"/>
  <c r="Q917" i="2"/>
  <c r="Q1621" i="2"/>
  <c r="Q619" i="2"/>
  <c r="Q1643" i="2"/>
  <c r="R1643" i="2" s="1"/>
  <c r="Q89" i="2"/>
  <c r="Q1028" i="2"/>
  <c r="Q439" i="2"/>
  <c r="Q1150" i="2"/>
  <c r="Q55" i="2"/>
  <c r="Q344" i="2"/>
  <c r="R344" i="2" s="1"/>
  <c r="Q155" i="2"/>
  <c r="Q944" i="2"/>
  <c r="R944" i="2" s="1"/>
  <c r="Q1584" i="2"/>
  <c r="T1584" i="2" s="1"/>
  <c r="Y1584" i="2" s="1"/>
  <c r="Q1393" i="2"/>
  <c r="Q1501" i="2"/>
  <c r="Q1370" i="2"/>
  <c r="Q1403" i="2"/>
  <c r="Q1676" i="2"/>
  <c r="Q121" i="2"/>
  <c r="T121" i="2" s="1"/>
  <c r="Y121" i="2" s="1"/>
  <c r="Q528" i="2"/>
  <c r="R528" i="2" s="1"/>
  <c r="Q1684" i="2"/>
  <c r="R1684" i="2" s="1"/>
  <c r="Q1426" i="2"/>
  <c r="Q1774" i="2"/>
  <c r="R1774" i="2" s="1"/>
  <c r="Q1186" i="2"/>
  <c r="Q430" i="2"/>
  <c r="R430" i="2" s="1"/>
  <c r="Q68" i="2"/>
  <c r="R68" i="2" s="1"/>
  <c r="Q711" i="2"/>
  <c r="Q1479" i="2"/>
  <c r="R1479" i="2" s="1"/>
  <c r="Q496" i="2"/>
  <c r="Q569" i="2"/>
  <c r="T569" i="2" s="1"/>
  <c r="Y569" i="2" s="1"/>
  <c r="Q438" i="2"/>
  <c r="R438" i="2" s="1"/>
  <c r="Q505" i="2"/>
  <c r="Q70" i="2"/>
  <c r="Q1178" i="2"/>
  <c r="Q921" i="2"/>
  <c r="Q645" i="2"/>
  <c r="T645" i="2" s="1"/>
  <c r="Y645" i="2" s="1"/>
  <c r="Q988" i="2"/>
  <c r="T988" i="2" s="1"/>
  <c r="Y988" i="2" s="1"/>
  <c r="Q740" i="2"/>
  <c r="T740" i="2" s="1"/>
  <c r="Y740" i="2" s="1"/>
  <c r="Q739" i="2"/>
  <c r="R739" i="2" s="1"/>
  <c r="Q1714" i="2"/>
  <c r="T1714" i="2" s="1"/>
  <c r="Y1714" i="2" s="1"/>
  <c r="Q1416" i="2"/>
  <c r="Q1034" i="2"/>
  <c r="Q1211" i="2"/>
  <c r="Q622" i="2"/>
  <c r="R622" i="2" s="1"/>
  <c r="Q353" i="2"/>
  <c r="T353" i="2" s="1"/>
  <c r="Y353" i="2" s="1"/>
  <c r="Q834" i="2"/>
  <c r="T834" i="2" s="1"/>
  <c r="Y834" i="2" s="1"/>
  <c r="Q997" i="2"/>
  <c r="Q1130" i="2"/>
  <c r="T1130" i="2" s="1"/>
  <c r="Y1130" i="2" s="1"/>
  <c r="Q1052" i="2"/>
  <c r="R1052" i="2" s="1"/>
  <c r="Q65" i="2"/>
  <c r="R65" i="2" s="1"/>
  <c r="Q1203" i="2"/>
  <c r="Q850" i="2"/>
  <c r="Q899" i="2"/>
  <c r="T899" i="2" s="1"/>
  <c r="Y899" i="2" s="1"/>
  <c r="Q133" i="2"/>
  <c r="T133" i="2" s="1"/>
  <c r="Y133" i="2" s="1"/>
  <c r="Q453" i="2"/>
  <c r="Q1700" i="2"/>
  <c r="T1700" i="2" s="1"/>
  <c r="Y1700" i="2" s="1"/>
  <c r="Q1726" i="2"/>
  <c r="R1726" i="2" s="1"/>
  <c r="Q1102" i="2"/>
  <c r="R1102" i="2" s="1"/>
  <c r="L1522" i="2"/>
  <c r="K466" i="2"/>
  <c r="L530" i="2"/>
  <c r="K1476" i="2"/>
  <c r="L888" i="2"/>
  <c r="K1750" i="2"/>
  <c r="K760" i="2"/>
  <c r="L1253" i="2"/>
  <c r="K1149" i="2"/>
  <c r="R1605" i="2"/>
  <c r="R650" i="2"/>
  <c r="K1475" i="2"/>
  <c r="K217" i="2"/>
  <c r="L1731" i="2"/>
  <c r="K416" i="2"/>
  <c r="T424" i="2"/>
  <c r="Y424" i="2" s="1"/>
  <c r="K627" i="2"/>
  <c r="K824" i="2"/>
  <c r="T1191" i="2"/>
  <c r="Y1191" i="2" s="1"/>
  <c r="K572" i="2"/>
  <c r="K915" i="2"/>
  <c r="L1604" i="2"/>
  <c r="K649" i="2"/>
  <c r="L708" i="2"/>
  <c r="T1255" i="2"/>
  <c r="Y1255" i="2" s="1"/>
  <c r="K1273" i="2"/>
  <c r="K75" i="2"/>
  <c r="K293" i="2"/>
  <c r="K982" i="2"/>
  <c r="R923" i="2"/>
  <c r="L480" i="2"/>
  <c r="K544" i="2"/>
  <c r="L1183" i="2"/>
  <c r="K156" i="2"/>
  <c r="T391" i="2"/>
  <c r="Y391" i="2" s="1"/>
  <c r="L840" i="2"/>
  <c r="K863" i="2"/>
  <c r="K1617" i="2"/>
  <c r="K952" i="2"/>
  <c r="K195" i="2"/>
  <c r="K656" i="2"/>
  <c r="L1058" i="2"/>
  <c r="L947" i="2"/>
  <c r="L337" i="2"/>
  <c r="T263" i="2"/>
  <c r="Y263" i="2" s="1"/>
  <c r="T1413" i="2"/>
  <c r="Y1413" i="2" s="1"/>
  <c r="K1213" i="2"/>
  <c r="T290" i="2"/>
  <c r="Y290" i="2" s="1"/>
  <c r="T1492" i="2"/>
  <c r="Y1492" i="2" s="1"/>
  <c r="R1737" i="2"/>
  <c r="K1646" i="2"/>
  <c r="K1027" i="2"/>
  <c r="T882" i="2"/>
  <c r="Y882" i="2" s="1"/>
  <c r="K776" i="2"/>
  <c r="K1430" i="2"/>
  <c r="L1405" i="2"/>
  <c r="T520" i="2"/>
  <c r="Y520" i="2" s="1"/>
  <c r="T1089" i="2"/>
  <c r="Y1089" i="2" s="1"/>
  <c r="K573" i="2"/>
  <c r="L1080" i="2"/>
  <c r="K1570" i="2"/>
  <c r="K918" i="2"/>
  <c r="L1208" i="2"/>
  <c r="T1793" i="2"/>
  <c r="Y1793" i="2" s="1"/>
  <c r="L426" i="2"/>
  <c r="T1257" i="2"/>
  <c r="Y1257" i="2" s="1"/>
  <c r="R246" i="2"/>
  <c r="R890" i="2"/>
  <c r="L946" i="2"/>
  <c r="K757" i="2"/>
  <c r="T192" i="2"/>
  <c r="Y192" i="2" s="1"/>
  <c r="K964" i="2"/>
  <c r="K841" i="2"/>
  <c r="T467" i="2"/>
  <c r="Y467" i="2" s="1"/>
  <c r="T1247" i="2"/>
  <c r="Y1247" i="2" s="1"/>
  <c r="T343" i="2"/>
  <c r="Y343" i="2" s="1"/>
  <c r="T1110" i="2"/>
  <c r="Y1110" i="2" s="1"/>
  <c r="K165" i="2"/>
  <c r="K1267" i="2"/>
  <c r="L1160" i="2"/>
  <c r="K1650" i="2"/>
  <c r="T365" i="2"/>
  <c r="Y365" i="2" s="1"/>
  <c r="T1040" i="2"/>
  <c r="Y1040" i="2" s="1"/>
  <c r="L1189" i="2"/>
  <c r="L1597" i="2"/>
  <c r="L1724" i="2"/>
  <c r="T871" i="2"/>
  <c r="Y871" i="2" s="1"/>
  <c r="R1440" i="2"/>
  <c r="T500" i="2"/>
  <c r="Y500" i="2" s="1"/>
  <c r="T906" i="2"/>
  <c r="Y906" i="2" s="1"/>
  <c r="T522" i="2"/>
  <c r="Y522" i="2" s="1"/>
  <c r="L1465" i="2"/>
  <c r="T256" i="2"/>
  <c r="Y256" i="2" s="1"/>
  <c r="R1323" i="2"/>
  <c r="T472" i="2"/>
  <c r="Y472" i="2" s="1"/>
  <c r="T10" i="2"/>
  <c r="Y10" i="2" s="1"/>
  <c r="T1656" i="2"/>
  <c r="Y1656" i="2" s="1"/>
  <c r="K1596" i="2"/>
  <c r="K866" i="2"/>
  <c r="T182" i="2"/>
  <c r="Y182" i="2" s="1"/>
  <c r="R1058" i="2"/>
  <c r="K1554" i="2"/>
  <c r="L113" i="2"/>
  <c r="T503" i="2"/>
  <c r="Y503" i="2" s="1"/>
  <c r="T1071" i="2"/>
  <c r="Y1071" i="2" s="1"/>
  <c r="K376" i="2"/>
  <c r="K836" i="2"/>
  <c r="K1732" i="2"/>
  <c r="R1129" i="2"/>
  <c r="K211" i="2"/>
  <c r="T1711" i="2"/>
  <c r="Y1711" i="2" s="1"/>
  <c r="R1012" i="2"/>
  <c r="K1717" i="2"/>
  <c r="T1313" i="2"/>
  <c r="Y1313" i="2" s="1"/>
  <c r="R447" i="2"/>
  <c r="T603" i="2"/>
  <c r="Y603" i="2" s="1"/>
  <c r="T1378" i="2"/>
  <c r="Y1378" i="2" s="1"/>
  <c r="T680" i="2"/>
  <c r="Y680" i="2" s="1"/>
  <c r="R69" i="2"/>
  <c r="T1301" i="2"/>
  <c r="Y1301" i="2" s="1"/>
  <c r="R1301" i="2"/>
  <c r="T926" i="2"/>
  <c r="Y926" i="2" s="1"/>
  <c r="R926" i="2"/>
  <c r="T830" i="2"/>
  <c r="Y830" i="2" s="1"/>
  <c r="R830" i="2"/>
  <c r="T1342" i="2"/>
  <c r="Y1342" i="2" s="1"/>
  <c r="R1342" i="2"/>
  <c r="T966" i="2"/>
  <c r="Y966" i="2" s="1"/>
  <c r="R966" i="2"/>
  <c r="T846" i="2"/>
  <c r="Y846" i="2" s="1"/>
  <c r="R846" i="2"/>
  <c r="T195" i="2"/>
  <c r="Y195" i="2" s="1"/>
  <c r="R195" i="2"/>
  <c r="T765" i="2"/>
  <c r="Y765" i="2" s="1"/>
  <c r="R765" i="2"/>
  <c r="T920" i="2"/>
  <c r="Y920" i="2" s="1"/>
  <c r="R920" i="2"/>
  <c r="T1605" i="2"/>
  <c r="Y1605" i="2" s="1"/>
  <c r="T1372" i="2"/>
  <c r="Y1372" i="2" s="1"/>
  <c r="R1372" i="2"/>
  <c r="T518" i="2"/>
  <c r="Y518" i="2" s="1"/>
  <c r="R518" i="2"/>
  <c r="T61" i="2"/>
  <c r="Y61" i="2" s="1"/>
  <c r="R61" i="2"/>
  <c r="T442" i="2"/>
  <c r="Y442" i="2" s="1"/>
  <c r="R442" i="2"/>
  <c r="T1356" i="2"/>
  <c r="Y1356" i="2" s="1"/>
  <c r="R1356" i="2"/>
  <c r="T7" i="2"/>
  <c r="Y7" i="2" s="1"/>
  <c r="R7" i="2"/>
  <c r="T1773" i="2"/>
  <c r="Y1773" i="2" s="1"/>
  <c r="R1773" i="2"/>
  <c r="T163" i="2"/>
  <c r="Y163" i="2" s="1"/>
  <c r="R163" i="2"/>
  <c r="T1155" i="2"/>
  <c r="Y1155" i="2" s="1"/>
  <c r="R1155" i="2"/>
  <c r="T565" i="2"/>
  <c r="Y565" i="2" s="1"/>
  <c r="R565" i="2"/>
  <c r="T376" i="2"/>
  <c r="Y376" i="2" s="1"/>
  <c r="R376" i="2"/>
  <c r="T1048" i="2"/>
  <c r="Y1048" i="2" s="1"/>
  <c r="R1048" i="2"/>
  <c r="T76" i="2"/>
  <c r="Y76" i="2" s="1"/>
  <c r="R76" i="2"/>
  <c r="T1411" i="2"/>
  <c r="Y1411" i="2" s="1"/>
  <c r="R1411" i="2"/>
  <c r="T304" i="2"/>
  <c r="Y304" i="2" s="1"/>
  <c r="R304" i="2"/>
  <c r="T957" i="2"/>
  <c r="Y957" i="2" s="1"/>
  <c r="R957" i="2"/>
  <c r="T1737" i="2"/>
  <c r="Y1737" i="2" s="1"/>
  <c r="T327" i="2"/>
  <c r="Y327" i="2" s="1"/>
  <c r="R327" i="2"/>
  <c r="T432" i="2"/>
  <c r="Y432" i="2" s="1"/>
  <c r="R432" i="2"/>
  <c r="T1473" i="2"/>
  <c r="Y1473" i="2" s="1"/>
  <c r="R1473" i="2"/>
  <c r="T941" i="2"/>
  <c r="Y941" i="2" s="1"/>
  <c r="R941" i="2"/>
  <c r="T1582" i="2"/>
  <c r="Y1582" i="2" s="1"/>
  <c r="R1582" i="2"/>
  <c r="T990" i="2"/>
  <c r="Y990" i="2" s="1"/>
  <c r="R990" i="2"/>
  <c r="T1506" i="2"/>
  <c r="Y1506" i="2" s="1"/>
  <c r="R1506" i="2"/>
  <c r="T190" i="2"/>
  <c r="Y190" i="2" s="1"/>
  <c r="R190" i="2"/>
  <c r="T271" i="2"/>
  <c r="Y271" i="2" s="1"/>
  <c r="R271" i="2"/>
  <c r="T1175" i="2"/>
  <c r="Y1175" i="2" s="1"/>
  <c r="R1175" i="2"/>
  <c r="T1205" i="2"/>
  <c r="Y1205" i="2" s="1"/>
  <c r="R1205" i="2"/>
  <c r="T1717" i="2"/>
  <c r="Y1717" i="2" s="1"/>
  <c r="R1717" i="2"/>
  <c r="T56" i="2"/>
  <c r="Y56" i="2" s="1"/>
  <c r="R56" i="2"/>
  <c r="T785" i="2"/>
  <c r="Y785" i="2" s="1"/>
  <c r="R785" i="2"/>
  <c r="T701" i="2"/>
  <c r="Y701" i="2" s="1"/>
  <c r="R701" i="2"/>
  <c r="T1277" i="2"/>
  <c r="Y1277" i="2" s="1"/>
  <c r="R1277" i="2"/>
  <c r="T1789" i="2"/>
  <c r="Y1789" i="2" s="1"/>
  <c r="R1789" i="2"/>
  <c r="T1100" i="2"/>
  <c r="Y1100" i="2" s="1"/>
  <c r="R1100" i="2"/>
  <c r="T1108" i="2"/>
  <c r="Y1108" i="2" s="1"/>
  <c r="R1108" i="2"/>
  <c r="R1191" i="2"/>
  <c r="T965" i="2"/>
  <c r="Y965" i="2" s="1"/>
  <c r="R965" i="2"/>
  <c r="T1541" i="2"/>
  <c r="Y1541" i="2" s="1"/>
  <c r="R1541" i="2"/>
  <c r="T1508" i="2"/>
  <c r="Y1508" i="2" s="1"/>
  <c r="R1508" i="2"/>
  <c r="T1489" i="2"/>
  <c r="Y1489" i="2" s="1"/>
  <c r="R1489" i="2"/>
  <c r="T1802" i="2"/>
  <c r="Y1802" i="2" s="1"/>
  <c r="R1802" i="2"/>
  <c r="T513" i="2"/>
  <c r="Y513" i="2" s="1"/>
  <c r="R513" i="2"/>
  <c r="T677" i="2"/>
  <c r="Y677" i="2" s="1"/>
  <c r="R677" i="2"/>
  <c r="T1642" i="2"/>
  <c r="Y1642" i="2" s="1"/>
  <c r="R1642" i="2"/>
  <c r="T1419" i="2"/>
  <c r="Y1419" i="2" s="1"/>
  <c r="R1419" i="2"/>
  <c r="T115" i="2"/>
  <c r="Y115" i="2" s="1"/>
  <c r="T226" i="2"/>
  <c r="Y226" i="2" s="1"/>
  <c r="R226" i="2"/>
  <c r="T1241" i="2"/>
  <c r="Y1241" i="2" s="1"/>
  <c r="R1241" i="2"/>
  <c r="L1589" i="2"/>
  <c r="T656" i="2"/>
  <c r="Y656" i="2" s="1"/>
  <c r="R656" i="2"/>
  <c r="T1233" i="2"/>
  <c r="Y1233" i="2" s="1"/>
  <c r="R1233" i="2"/>
  <c r="T1058" i="2"/>
  <c r="Y1058" i="2" s="1"/>
  <c r="T673" i="2"/>
  <c r="Y673" i="2" s="1"/>
  <c r="R673" i="2"/>
  <c r="T1557" i="2"/>
  <c r="Y1557" i="2" s="1"/>
  <c r="R1557" i="2"/>
  <c r="T220" i="2"/>
  <c r="Y220" i="2" s="1"/>
  <c r="R220" i="2"/>
  <c r="T274" i="2"/>
  <c r="Y274" i="2" s="1"/>
  <c r="R274" i="2"/>
  <c r="K105" i="2"/>
  <c r="T776" i="2"/>
  <c r="Y776" i="2" s="1"/>
  <c r="R776" i="2"/>
  <c r="T1546" i="2"/>
  <c r="Y1546" i="2" s="1"/>
  <c r="R1546" i="2"/>
  <c r="T732" i="2"/>
  <c r="Y732" i="2" s="1"/>
  <c r="R732" i="2"/>
  <c r="K1174" i="2"/>
  <c r="L1381" i="2"/>
  <c r="K1125" i="2"/>
  <c r="T332" i="2"/>
  <c r="Y332" i="2" s="1"/>
  <c r="R332" i="2"/>
  <c r="K1340" i="2"/>
  <c r="T1632" i="2"/>
  <c r="Y1632" i="2" s="1"/>
  <c r="R1632" i="2"/>
  <c r="T476" i="2"/>
  <c r="Y476" i="2" s="1"/>
  <c r="R476" i="2"/>
  <c r="T1688" i="2"/>
  <c r="Y1688" i="2" s="1"/>
  <c r="R1688" i="2"/>
  <c r="T72" i="2"/>
  <c r="Y72" i="2" s="1"/>
  <c r="R72" i="2"/>
  <c r="T372" i="2"/>
  <c r="Y372" i="2" s="1"/>
  <c r="R372" i="2"/>
  <c r="K1348" i="2"/>
  <c r="T909" i="2"/>
  <c r="Y909" i="2" s="1"/>
  <c r="R909" i="2"/>
  <c r="T1001" i="2"/>
  <c r="Y1001" i="2" s="1"/>
  <c r="R1001" i="2"/>
  <c r="T925" i="2"/>
  <c r="Y925" i="2" s="1"/>
  <c r="R925" i="2"/>
  <c r="T729" i="2"/>
  <c r="Y729" i="2" s="1"/>
  <c r="R729" i="2"/>
  <c r="T1042" i="2"/>
  <c r="Y1042" i="2" s="1"/>
  <c r="R1042" i="2"/>
  <c r="T1322" i="2"/>
  <c r="Y1322" i="2" s="1"/>
  <c r="R1322" i="2"/>
  <c r="T1027" i="2"/>
  <c r="Y1027" i="2" s="1"/>
  <c r="R1027" i="2"/>
  <c r="T357" i="2"/>
  <c r="Y357" i="2" s="1"/>
  <c r="R357" i="2"/>
  <c r="T1699" i="2"/>
  <c r="Y1699" i="2" s="1"/>
  <c r="R1699" i="2"/>
  <c r="T1135" i="2"/>
  <c r="Y1135" i="2" s="1"/>
  <c r="R1135" i="2"/>
  <c r="T1312" i="2"/>
  <c r="Y1312" i="2" s="1"/>
  <c r="R1312" i="2"/>
  <c r="T1229" i="2"/>
  <c r="Y1229" i="2" s="1"/>
  <c r="R1229" i="2"/>
  <c r="T1706" i="2"/>
  <c r="Y1706" i="2" s="1"/>
  <c r="R1706" i="2"/>
  <c r="T136" i="2"/>
  <c r="Y136" i="2" s="1"/>
  <c r="R136" i="2"/>
  <c r="T367" i="2"/>
  <c r="Y367" i="2" s="1"/>
  <c r="T787" i="2"/>
  <c r="Y787" i="2" s="1"/>
  <c r="R787" i="2"/>
  <c r="T1037" i="2"/>
  <c r="Y1037" i="2" s="1"/>
  <c r="R1037" i="2"/>
  <c r="T452" i="2"/>
  <c r="Y452" i="2" s="1"/>
  <c r="R452" i="2"/>
  <c r="T348" i="2"/>
  <c r="Y348" i="2" s="1"/>
  <c r="R348" i="2"/>
  <c r="T1538" i="2"/>
  <c r="Y1538" i="2" s="1"/>
  <c r="R1538" i="2"/>
  <c r="T795" i="2"/>
  <c r="Y795" i="2" s="1"/>
  <c r="R795" i="2"/>
  <c r="T53" i="2"/>
  <c r="Y53" i="2" s="1"/>
  <c r="R53" i="2"/>
  <c r="T829" i="2"/>
  <c r="Y829" i="2" s="1"/>
  <c r="R829" i="2"/>
  <c r="T557" i="2"/>
  <c r="Y557" i="2" s="1"/>
  <c r="R557" i="2"/>
  <c r="T159" i="2"/>
  <c r="Y159" i="2" s="1"/>
  <c r="R159" i="2"/>
  <c r="T228" i="2"/>
  <c r="Y228" i="2" s="1"/>
  <c r="R228" i="2"/>
  <c r="T1157" i="2"/>
  <c r="Y1157" i="2" s="1"/>
  <c r="R1157" i="2"/>
  <c r="T1669" i="2"/>
  <c r="Y1669" i="2" s="1"/>
  <c r="R1669" i="2"/>
  <c r="T1450" i="2"/>
  <c r="Y1450" i="2" s="1"/>
  <c r="R1450" i="2"/>
  <c r="T1500" i="2"/>
  <c r="Y1500" i="2" s="1"/>
  <c r="R1500" i="2"/>
  <c r="T1562" i="2"/>
  <c r="Y1562" i="2" s="1"/>
  <c r="R1562" i="2"/>
  <c r="T601" i="2"/>
  <c r="Y601" i="2" s="1"/>
  <c r="R601" i="2"/>
  <c r="T1786" i="2"/>
  <c r="Y1786" i="2" s="1"/>
  <c r="R1786" i="2"/>
  <c r="T32" i="2"/>
  <c r="Y32" i="2" s="1"/>
  <c r="T1671" i="2"/>
  <c r="Y1671" i="2" s="1"/>
  <c r="R1671" i="2"/>
  <c r="T1784" i="2"/>
  <c r="Y1784" i="2" s="1"/>
  <c r="R1784" i="2"/>
  <c r="T1445" i="2"/>
  <c r="Y1445" i="2" s="1"/>
  <c r="R1445" i="2"/>
  <c r="T1675" i="2"/>
  <c r="Y1675" i="2" s="1"/>
  <c r="R1675" i="2"/>
  <c r="T668" i="2"/>
  <c r="Y668" i="2" s="1"/>
  <c r="R668" i="2"/>
  <c r="T1218" i="2"/>
  <c r="Y1218" i="2" s="1"/>
  <c r="R1218" i="2"/>
  <c r="T402" i="2"/>
  <c r="Y402" i="2" s="1"/>
  <c r="R402" i="2"/>
  <c r="T1729" i="2"/>
  <c r="Y1729" i="2" s="1"/>
  <c r="R1729" i="2"/>
  <c r="T1051" i="2"/>
  <c r="Y1051" i="2" s="1"/>
  <c r="R1051" i="2"/>
  <c r="T1745" i="2"/>
  <c r="Y1745" i="2" s="1"/>
  <c r="R1745" i="2"/>
  <c r="T1746" i="2"/>
  <c r="Y1746" i="2" s="1"/>
  <c r="R1746" i="2"/>
  <c r="T1795" i="2"/>
  <c r="Y1795" i="2" s="1"/>
  <c r="R1795" i="2"/>
  <c r="T789" i="2"/>
  <c r="Y789" i="2" s="1"/>
  <c r="R789" i="2"/>
  <c r="T1315" i="2"/>
  <c r="Y1315" i="2" s="1"/>
  <c r="R1315" i="2"/>
  <c r="T66" i="2"/>
  <c r="Y66" i="2" s="1"/>
  <c r="R66" i="2"/>
  <c r="T999" i="2"/>
  <c r="Y999" i="2" s="1"/>
  <c r="R999" i="2"/>
  <c r="T1307" i="2"/>
  <c r="Y1307" i="2" s="1"/>
  <c r="R1307" i="2"/>
  <c r="T1346" i="2"/>
  <c r="Y1346" i="2" s="1"/>
  <c r="R1346" i="2"/>
  <c r="T1421" i="2"/>
  <c r="Y1421" i="2" s="1"/>
  <c r="R1421" i="2"/>
  <c r="T80" i="2"/>
  <c r="Y80" i="2" s="1"/>
  <c r="R80" i="2"/>
  <c r="T298" i="2"/>
  <c r="Y298" i="2" s="1"/>
  <c r="R298" i="2"/>
  <c r="T1128" i="2"/>
  <c r="Y1128" i="2" s="1"/>
  <c r="R1128" i="2"/>
  <c r="T1513" i="2"/>
  <c r="Y1513" i="2" s="1"/>
  <c r="R1513" i="2"/>
  <c r="T380" i="2"/>
  <c r="Y380" i="2" s="1"/>
  <c r="T1457" i="2"/>
  <c r="Y1457" i="2" s="1"/>
  <c r="R1457" i="2"/>
  <c r="T1437" i="2"/>
  <c r="Y1437" i="2" s="1"/>
  <c r="R1437" i="2"/>
  <c r="T923" i="2"/>
  <c r="Y923" i="2" s="1"/>
  <c r="T1101" i="2"/>
  <c r="Y1101" i="2" s="1"/>
  <c r="R1101" i="2"/>
  <c r="T130" i="2"/>
  <c r="Y130" i="2" s="1"/>
  <c r="R130" i="2"/>
  <c r="T597" i="2"/>
  <c r="Y597" i="2" s="1"/>
  <c r="R597" i="2"/>
  <c r="T1747" i="2"/>
  <c r="Y1747" i="2" s="1"/>
  <c r="R1747" i="2"/>
  <c r="T1478" i="2"/>
  <c r="Y1478" i="2" s="1"/>
  <c r="R1478" i="2"/>
  <c r="T246" i="2"/>
  <c r="Y246" i="2" s="1"/>
  <c r="T1076" i="2"/>
  <c r="Y1076" i="2" s="1"/>
  <c r="R1076" i="2"/>
  <c r="T100" i="2"/>
  <c r="Y100" i="2" s="1"/>
  <c r="R100" i="2"/>
  <c r="T322" i="2"/>
  <c r="Y322" i="2" s="1"/>
  <c r="R322" i="2"/>
  <c r="T287" i="2"/>
  <c r="Y287" i="2" s="1"/>
  <c r="R287" i="2"/>
  <c r="T1733" i="2"/>
  <c r="Y1733" i="2" s="1"/>
  <c r="R1733" i="2"/>
  <c r="T349" i="2"/>
  <c r="Y349" i="2" s="1"/>
  <c r="R349" i="2"/>
  <c r="T412" i="2"/>
  <c r="Y412" i="2" s="1"/>
  <c r="R412" i="2"/>
  <c r="R1031" i="2"/>
  <c r="T869" i="2"/>
  <c r="Y869" i="2" s="1"/>
  <c r="R869" i="2"/>
  <c r="T1483" i="2"/>
  <c r="Y1483" i="2" s="1"/>
  <c r="R833" i="2"/>
  <c r="T1435" i="2"/>
  <c r="Y1435" i="2" s="1"/>
  <c r="R1435" i="2"/>
  <c r="T1697" i="2"/>
  <c r="Y1697" i="2" s="1"/>
  <c r="R1697" i="2"/>
  <c r="T842" i="2"/>
  <c r="Y842" i="2" s="1"/>
  <c r="R842" i="2"/>
  <c r="T1554" i="2"/>
  <c r="Y1554" i="2" s="1"/>
  <c r="R1554" i="2"/>
  <c r="T1455" i="2"/>
  <c r="Y1455" i="2" s="1"/>
  <c r="R1455" i="2"/>
  <c r="T1293" i="2"/>
  <c r="Y1293" i="2" s="1"/>
  <c r="R1293" i="2"/>
  <c r="T1627" i="2"/>
  <c r="Y1627" i="2" s="1"/>
  <c r="T485" i="2"/>
  <c r="Y485" i="2" s="1"/>
  <c r="R485" i="2"/>
  <c r="T752" i="2"/>
  <c r="Y752" i="2" s="1"/>
  <c r="R752" i="2"/>
  <c r="T534" i="2"/>
  <c r="Y534" i="2" s="1"/>
  <c r="R534" i="2"/>
  <c r="T1165" i="2"/>
  <c r="Y1165" i="2" s="1"/>
  <c r="R1165" i="2"/>
  <c r="T1385" i="2"/>
  <c r="Y1385" i="2" s="1"/>
  <c r="R1385" i="2"/>
  <c r="T67" i="2"/>
  <c r="Y67" i="2" s="1"/>
  <c r="R67" i="2"/>
  <c r="T1571" i="2"/>
  <c r="Y1571" i="2" s="1"/>
  <c r="R1571" i="2"/>
  <c r="T1181" i="2"/>
  <c r="Y1181" i="2" s="1"/>
  <c r="R1181" i="2"/>
  <c r="T276" i="2"/>
  <c r="Y276" i="2" s="1"/>
  <c r="R276" i="2"/>
  <c r="T969" i="2"/>
  <c r="Y969" i="2" s="1"/>
  <c r="T621" i="2"/>
  <c r="Y621" i="2" s="1"/>
  <c r="R621" i="2"/>
  <c r="T1085" i="2"/>
  <c r="Y1085" i="2" s="1"/>
  <c r="R1085" i="2"/>
  <c r="T1741" i="2"/>
  <c r="Y1741" i="2" s="1"/>
  <c r="R1741" i="2"/>
  <c r="T960" i="2"/>
  <c r="Y960" i="2" s="1"/>
  <c r="R960" i="2"/>
  <c r="T363" i="2"/>
  <c r="Y363" i="2" s="1"/>
  <c r="R363" i="2"/>
  <c r="T328" i="2"/>
  <c r="Y328" i="2" s="1"/>
  <c r="R328" i="2"/>
  <c r="T1185" i="2"/>
  <c r="Y1185" i="2" s="1"/>
  <c r="R1185" i="2"/>
  <c r="T977" i="2"/>
  <c r="Y977" i="2" s="1"/>
  <c r="R977" i="2"/>
  <c r="T567" i="2"/>
  <c r="Y567" i="2" s="1"/>
  <c r="R567" i="2"/>
  <c r="T1384" i="2"/>
  <c r="Y1384" i="2" s="1"/>
  <c r="T1769" i="2"/>
  <c r="Y1769" i="2" s="1"/>
  <c r="R1769" i="2"/>
  <c r="T669" i="2"/>
  <c r="Y669" i="2" s="1"/>
  <c r="R669" i="2"/>
  <c r="T1693" i="2"/>
  <c r="Y1693" i="2" s="1"/>
  <c r="R1693" i="2"/>
  <c r="T1179" i="2"/>
  <c r="Y1179" i="2" s="1"/>
  <c r="R1179" i="2"/>
  <c r="T1357" i="2"/>
  <c r="Y1357" i="2" s="1"/>
  <c r="R1357" i="2"/>
  <c r="T244" i="2"/>
  <c r="Y244" i="2" s="1"/>
  <c r="R244" i="2"/>
  <c r="T1719" i="2"/>
  <c r="Y1719" i="2" s="1"/>
  <c r="R1719" i="2"/>
  <c r="T725" i="2"/>
  <c r="Y725" i="2" s="1"/>
  <c r="R725" i="2"/>
  <c r="T902" i="2"/>
  <c r="Y902" i="2" s="1"/>
  <c r="R902" i="2"/>
  <c r="T347" i="2"/>
  <c r="Y347" i="2" s="1"/>
  <c r="R347" i="2"/>
  <c r="T1803" i="2"/>
  <c r="Y1803" i="2" s="1"/>
  <c r="R1803" i="2"/>
  <c r="T1239" i="2"/>
  <c r="Y1239" i="2" s="1"/>
  <c r="R1239" i="2"/>
  <c r="T540" i="2"/>
  <c r="Y540" i="2" s="1"/>
  <c r="R540" i="2"/>
  <c r="T113" i="2"/>
  <c r="Y113" i="2" s="1"/>
  <c r="R113" i="2"/>
  <c r="T1029" i="2"/>
  <c r="Y1029" i="2" s="1"/>
  <c r="R1029" i="2"/>
  <c r="T1636" i="2"/>
  <c r="Y1636" i="2" s="1"/>
  <c r="R1636" i="2"/>
  <c r="T1144" i="2"/>
  <c r="Y1144" i="2" s="1"/>
  <c r="R1144" i="2"/>
  <c r="T149" i="2"/>
  <c r="Y149" i="2" s="1"/>
  <c r="R149" i="2"/>
  <c r="T370" i="2"/>
  <c r="Y370" i="2" s="1"/>
  <c r="R370" i="2"/>
  <c r="T1261" i="2"/>
  <c r="Y1261" i="2" s="1"/>
  <c r="R1261" i="2"/>
  <c r="T1367" i="2"/>
  <c r="Y1367" i="2" s="1"/>
  <c r="R1367" i="2"/>
  <c r="T1469" i="2"/>
  <c r="Y1469" i="2" s="1"/>
  <c r="R1469" i="2"/>
  <c r="T235" i="2"/>
  <c r="Y235" i="2" s="1"/>
  <c r="R235" i="2"/>
  <c r="T506" i="2"/>
  <c r="Y506" i="2" s="1"/>
  <c r="R506" i="2"/>
  <c r="T799" i="2"/>
  <c r="Y799" i="2" s="1"/>
  <c r="R799" i="2"/>
  <c r="T309" i="2"/>
  <c r="Y309" i="2" s="1"/>
  <c r="R309" i="2"/>
  <c r="T508" i="2"/>
  <c r="Y508" i="2" s="1"/>
  <c r="R508" i="2"/>
  <c r="T1336" i="2"/>
  <c r="Y1336" i="2" s="1"/>
  <c r="R1336" i="2"/>
  <c r="T1637" i="2"/>
  <c r="Y1637" i="2" s="1"/>
  <c r="R1637" i="2"/>
  <c r="T1123" i="2"/>
  <c r="Y1123" i="2" s="1"/>
  <c r="R1123" i="2"/>
  <c r="T710" i="2"/>
  <c r="Y710" i="2" s="1"/>
  <c r="R710" i="2"/>
  <c r="T897" i="2"/>
  <c r="Y897" i="2" s="1"/>
  <c r="R897" i="2"/>
  <c r="T770" i="2"/>
  <c r="Y770" i="2" s="1"/>
  <c r="T659" i="2"/>
  <c r="Y659" i="2" s="1"/>
  <c r="R659" i="2"/>
  <c r="T845" i="2"/>
  <c r="Y845" i="2" s="1"/>
  <c r="R845" i="2"/>
  <c r="T1045" i="2"/>
  <c r="Y1045" i="2" s="1"/>
  <c r="R1045" i="2"/>
  <c r="T1011" i="2"/>
  <c r="Y1011" i="2" s="1"/>
  <c r="T470" i="2"/>
  <c r="Y470" i="2" s="1"/>
  <c r="T204" i="2"/>
  <c r="Y204" i="2" s="1"/>
  <c r="R204" i="2"/>
  <c r="T577" i="2"/>
  <c r="Y577" i="2" s="1"/>
  <c r="R577" i="2"/>
  <c r="T498" i="2"/>
  <c r="Y498" i="2" s="1"/>
  <c r="R498" i="2"/>
  <c r="T545" i="2"/>
  <c r="Y545" i="2" s="1"/>
  <c r="R545" i="2"/>
  <c r="T20" i="2"/>
  <c r="Y20" i="2" s="1"/>
  <c r="R20" i="2"/>
  <c r="T1495" i="2"/>
  <c r="Y1495" i="2" s="1"/>
  <c r="T1353" i="2"/>
  <c r="Y1353" i="2" s="1"/>
  <c r="R1353" i="2"/>
  <c r="T821" i="2"/>
  <c r="Y821" i="2" s="1"/>
  <c r="R821" i="2"/>
  <c r="T1525" i="2"/>
  <c r="Y1525" i="2" s="1"/>
  <c r="R1525" i="2"/>
  <c r="T1084" i="2"/>
  <c r="Y1084" i="2" s="1"/>
  <c r="R1084" i="2"/>
  <c r="T151" i="2"/>
  <c r="Y151" i="2" s="1"/>
  <c r="R151" i="2"/>
  <c r="T92" i="2"/>
  <c r="Y92" i="2" s="1"/>
  <c r="R92" i="2"/>
  <c r="T524" i="2"/>
  <c r="Y524" i="2" s="1"/>
  <c r="R524" i="2"/>
  <c r="T1021" i="2"/>
  <c r="Y1021" i="2" s="1"/>
  <c r="R1021" i="2"/>
  <c r="T1597" i="2"/>
  <c r="Y1597" i="2" s="1"/>
  <c r="R1597" i="2"/>
  <c r="T596" i="2"/>
  <c r="Y596" i="2" s="1"/>
  <c r="R596" i="2"/>
  <c r="T64" i="2"/>
  <c r="Y64" i="2" s="1"/>
  <c r="R64" i="2"/>
  <c r="T266" i="2"/>
  <c r="Y266" i="2" s="1"/>
  <c r="R266" i="2"/>
  <c r="T532" i="2"/>
  <c r="Y532" i="2" s="1"/>
  <c r="R532" i="2"/>
  <c r="T773" i="2"/>
  <c r="Y773" i="2" s="1"/>
  <c r="R773" i="2"/>
  <c r="T1349" i="2"/>
  <c r="Y1349" i="2" s="1"/>
  <c r="R1349" i="2"/>
  <c r="T98" i="2"/>
  <c r="Y98" i="2" s="1"/>
  <c r="R98" i="2"/>
  <c r="R393" i="2"/>
  <c r="R838" i="2"/>
  <c r="T1753" i="2"/>
  <c r="Y1753" i="2" s="1"/>
  <c r="R1753" i="2"/>
  <c r="T40" i="2"/>
  <c r="Y40" i="2" s="1"/>
  <c r="R40" i="2"/>
  <c r="T494" i="2"/>
  <c r="Y494" i="2" s="1"/>
  <c r="T388" i="2"/>
  <c r="Y388" i="2" s="1"/>
  <c r="R388" i="2"/>
  <c r="T888" i="2"/>
  <c r="Y888" i="2" s="1"/>
  <c r="R888" i="2"/>
  <c r="T474" i="2"/>
  <c r="Y474" i="2" s="1"/>
  <c r="R474" i="2"/>
  <c r="T1701" i="2"/>
  <c r="Y1701" i="2" s="1"/>
  <c r="R1701" i="2"/>
  <c r="T976" i="2"/>
  <c r="Y976" i="2" s="1"/>
  <c r="R976" i="2"/>
  <c r="T1232" i="2"/>
  <c r="Y1232" i="2" s="1"/>
  <c r="R1232" i="2"/>
  <c r="T1379" i="2"/>
  <c r="Y1379" i="2" s="1"/>
  <c r="R1379" i="2"/>
  <c r="T1432" i="2"/>
  <c r="Y1432" i="2" s="1"/>
  <c r="R1432" i="2"/>
  <c r="T866" i="2"/>
  <c r="Y866" i="2" s="1"/>
  <c r="R866" i="2"/>
  <c r="T832" i="2"/>
  <c r="Y832" i="2" s="1"/>
  <c r="R832" i="2"/>
  <c r="T961" i="2"/>
  <c r="Y961" i="2" s="1"/>
  <c r="R961" i="2"/>
  <c r="T657" i="2"/>
  <c r="Y657" i="2" s="1"/>
  <c r="R657" i="2"/>
  <c r="T915" i="2"/>
  <c r="Y915" i="2" s="1"/>
  <c r="R915" i="2"/>
  <c r="R1749" i="2"/>
  <c r="T973" i="2"/>
  <c r="Y973" i="2" s="1"/>
  <c r="R973" i="2"/>
  <c r="T1098" i="2"/>
  <c r="Y1098" i="2" s="1"/>
  <c r="R1098" i="2"/>
  <c r="T1249" i="2"/>
  <c r="Y1249" i="2" s="1"/>
  <c r="R1249" i="2"/>
  <c r="T1059" i="2"/>
  <c r="Y1059" i="2" s="1"/>
  <c r="R1059" i="2"/>
  <c r="T156" i="2"/>
  <c r="Y156" i="2" s="1"/>
  <c r="R156" i="2"/>
  <c r="L1494" i="2"/>
  <c r="T1625" i="2"/>
  <c r="Y1625" i="2" s="1"/>
  <c r="R1625" i="2"/>
  <c r="T29" i="2"/>
  <c r="Y29" i="2" s="1"/>
  <c r="R29" i="2"/>
  <c r="T1142" i="2"/>
  <c r="Y1142" i="2" s="1"/>
  <c r="R1142" i="2"/>
  <c r="T152" i="2"/>
  <c r="Y152" i="2" s="1"/>
  <c r="R152" i="2"/>
  <c r="T504" i="2"/>
  <c r="Y504" i="2" s="1"/>
  <c r="R504" i="2"/>
  <c r="T1713" i="2"/>
  <c r="Y1713" i="2" s="1"/>
  <c r="R1713" i="2"/>
  <c r="T908" i="2"/>
  <c r="Y908" i="2" s="1"/>
  <c r="R908" i="2"/>
  <c r="T1032" i="2"/>
  <c r="Y1032" i="2" s="1"/>
  <c r="R1032" i="2"/>
  <c r="K713" i="2"/>
  <c r="T1775" i="2"/>
  <c r="Y1775" i="2" s="1"/>
  <c r="R1775" i="2"/>
  <c r="T1549" i="2"/>
  <c r="Y1549" i="2" s="1"/>
  <c r="R1549" i="2"/>
  <c r="T1330" i="2"/>
  <c r="Y1330" i="2" s="1"/>
  <c r="R1330" i="2"/>
  <c r="T1712" i="2"/>
  <c r="Y1712" i="2" s="1"/>
  <c r="R1712" i="2"/>
  <c r="T604" i="2"/>
  <c r="Y604" i="2" s="1"/>
  <c r="R604" i="2"/>
  <c r="T1269" i="2"/>
  <c r="Y1269" i="2" s="1"/>
  <c r="R1269" i="2"/>
  <c r="T627" i="2"/>
  <c r="Y627" i="2" s="1"/>
  <c r="R627" i="2"/>
  <c r="T1311" i="2"/>
  <c r="Y1311" i="2" s="1"/>
  <c r="R1311" i="2"/>
  <c r="T161" i="2"/>
  <c r="Y161" i="2" s="1"/>
  <c r="R161" i="2"/>
  <c r="T1402" i="2"/>
  <c r="Y1402" i="2" s="1"/>
  <c r="R1402" i="2"/>
  <c r="T647" i="2"/>
  <c r="Y647" i="2" s="1"/>
  <c r="R647" i="2"/>
  <c r="T1197" i="2"/>
  <c r="Y1197" i="2" s="1"/>
  <c r="R1197" i="2"/>
  <c r="T446" i="2"/>
  <c r="Y446" i="2" s="1"/>
  <c r="R446" i="2"/>
  <c r="T516" i="2"/>
  <c r="Y516" i="2" s="1"/>
  <c r="R516" i="2"/>
  <c r="T356" i="2"/>
  <c r="Y356" i="2" s="1"/>
  <c r="R356" i="2"/>
  <c r="T1049" i="2"/>
  <c r="Y1049" i="2" s="1"/>
  <c r="R1049" i="2"/>
  <c r="T174" i="2"/>
  <c r="Y174" i="2" s="1"/>
  <c r="T1551" i="2"/>
  <c r="Y1551" i="2" s="1"/>
  <c r="R1551" i="2"/>
  <c r="T1461" i="2"/>
  <c r="Y1461" i="2" s="1"/>
  <c r="R1461" i="2"/>
  <c r="T512" i="2"/>
  <c r="Y512" i="2" s="1"/>
  <c r="T1682" i="2"/>
  <c r="Y1682" i="2" s="1"/>
  <c r="R1682" i="2"/>
  <c r="T28" i="2"/>
  <c r="Y28" i="2" s="1"/>
  <c r="R28" i="2"/>
  <c r="T451" i="2"/>
  <c r="Y451" i="2" s="1"/>
  <c r="R451" i="2"/>
  <c r="T1285" i="2"/>
  <c r="Y1285" i="2" s="1"/>
  <c r="R1285" i="2"/>
  <c r="T582" i="2"/>
  <c r="Y582" i="2" s="1"/>
  <c r="R582" i="2"/>
  <c r="T929" i="2"/>
  <c r="Y929" i="2" s="1"/>
  <c r="R929" i="2"/>
  <c r="T346" i="2"/>
  <c r="Y346" i="2" s="1"/>
  <c r="R346" i="2"/>
  <c r="T705" i="2"/>
  <c r="Y705" i="2" s="1"/>
  <c r="R705" i="2"/>
  <c r="T685" i="2"/>
  <c r="Y685" i="2" s="1"/>
  <c r="R685" i="2"/>
  <c r="T1453" i="2"/>
  <c r="Y1453" i="2" s="1"/>
  <c r="R1453" i="2"/>
  <c r="T634" i="2"/>
  <c r="Y634" i="2" s="1"/>
  <c r="R634" i="2"/>
  <c r="T738" i="2"/>
  <c r="Y738" i="2" s="1"/>
  <c r="R738" i="2"/>
  <c r="T143" i="2"/>
  <c r="Y143" i="2" s="1"/>
  <c r="R143" i="2"/>
  <c r="T212" i="2"/>
  <c r="Y212" i="2" s="1"/>
  <c r="R212" i="2"/>
  <c r="R1559" i="2"/>
  <c r="T1096" i="2"/>
  <c r="Y1096" i="2" s="1"/>
  <c r="T1609" i="2"/>
  <c r="Y1609" i="2" s="1"/>
  <c r="R1609" i="2"/>
  <c r="T949" i="2"/>
  <c r="Y949" i="2" s="1"/>
  <c r="R949" i="2"/>
  <c r="T1589" i="2"/>
  <c r="Y1589" i="2" s="1"/>
  <c r="R1589" i="2"/>
  <c r="T34" i="2"/>
  <c r="Y34" i="2" s="1"/>
  <c r="R34" i="2"/>
  <c r="T279" i="2"/>
  <c r="Y279" i="2" s="1"/>
  <c r="R279" i="2"/>
  <c r="T284" i="2"/>
  <c r="Y284" i="2" s="1"/>
  <c r="R284" i="2"/>
  <c r="T1631" i="2"/>
  <c r="Y1631" i="2" s="1"/>
  <c r="R1631" i="2"/>
  <c r="T1104" i="2"/>
  <c r="Y1104" i="2" s="1"/>
  <c r="R1104" i="2"/>
  <c r="T593" i="2"/>
  <c r="Y593" i="2" s="1"/>
  <c r="R593" i="2"/>
  <c r="T1149" i="2"/>
  <c r="Y1149" i="2" s="1"/>
  <c r="R1149" i="2"/>
  <c r="T1661" i="2"/>
  <c r="Y1661" i="2" s="1"/>
  <c r="R1661" i="2"/>
  <c r="T852" i="2"/>
  <c r="Y852" i="2" s="1"/>
  <c r="R852" i="2"/>
  <c r="T128" i="2"/>
  <c r="Y128" i="2" s="1"/>
  <c r="R128" i="2"/>
  <c r="T549" i="2"/>
  <c r="Y549" i="2" s="1"/>
  <c r="R549" i="2"/>
  <c r="T837" i="2"/>
  <c r="Y837" i="2" s="1"/>
  <c r="R837" i="2"/>
  <c r="T527" i="2"/>
  <c r="Y527" i="2" s="1"/>
  <c r="R527" i="2"/>
  <c r="T1691" i="2"/>
  <c r="Y1691" i="2" s="1"/>
  <c r="R1691" i="2"/>
  <c r="T288" i="2"/>
  <c r="Y288" i="2" s="1"/>
  <c r="R288" i="2"/>
  <c r="T1528" i="2"/>
  <c r="Y1528" i="2" s="1"/>
  <c r="R1528" i="2"/>
  <c r="T1125" i="2"/>
  <c r="Y1125" i="2" s="1"/>
  <c r="R1125" i="2"/>
  <c r="T1163" i="2"/>
  <c r="Y1163" i="2" s="1"/>
  <c r="R1163" i="2"/>
  <c r="T862" i="2"/>
  <c r="Y862" i="2" s="1"/>
  <c r="R862" i="2"/>
  <c r="T147" i="2"/>
  <c r="Y147" i="2" s="1"/>
  <c r="R147" i="2"/>
  <c r="T849" i="2"/>
  <c r="Y849" i="2" s="1"/>
  <c r="R849" i="2"/>
  <c r="T1485" i="2"/>
  <c r="Y1485" i="2" s="1"/>
  <c r="R1485" i="2"/>
  <c r="T313" i="2"/>
  <c r="Y313" i="2" s="1"/>
  <c r="R313" i="2"/>
  <c r="T1424" i="2"/>
  <c r="Y1424" i="2" s="1"/>
  <c r="R1424" i="2"/>
  <c r="T1226" i="2"/>
  <c r="Y1226" i="2" s="1"/>
  <c r="R1226" i="2"/>
  <c r="K574" i="2"/>
  <c r="T713" i="2"/>
  <c r="Y713" i="2" s="1"/>
  <c r="R713" i="2"/>
  <c r="T885" i="2"/>
  <c r="Y885" i="2" s="1"/>
  <c r="R885" i="2"/>
  <c r="L450" i="2"/>
  <c r="T386" i="2"/>
  <c r="Y386" i="2" s="1"/>
  <c r="R386" i="2"/>
  <c r="T536" i="2"/>
  <c r="Y536" i="2" s="1"/>
  <c r="R536" i="2"/>
  <c r="T1210" i="2"/>
  <c r="Y1210" i="2" s="1"/>
  <c r="R1210" i="2"/>
  <c r="T1093" i="2"/>
  <c r="Y1093" i="2" s="1"/>
  <c r="R1093" i="2"/>
  <c r="T116" i="2"/>
  <c r="Y116" i="2" s="1"/>
  <c r="R116" i="2"/>
  <c r="T422" i="2"/>
  <c r="Y422" i="2" s="1"/>
  <c r="R422" i="2"/>
  <c r="T559" i="2"/>
  <c r="Y559" i="2" s="1"/>
  <c r="R559" i="2"/>
  <c r="T1056" i="2"/>
  <c r="Y1056" i="2" s="1"/>
  <c r="R1056" i="2"/>
  <c r="T1696" i="2"/>
  <c r="Y1696" i="2" s="1"/>
  <c r="R1696" i="2"/>
  <c r="T801" i="2"/>
  <c r="Y801" i="2" s="1"/>
  <c r="R801" i="2"/>
  <c r="T1613" i="2"/>
  <c r="Y1613" i="2" s="1"/>
  <c r="R1613" i="2"/>
  <c r="T733" i="2"/>
  <c r="Y733" i="2" s="1"/>
  <c r="R733" i="2"/>
  <c r="T148" i="2"/>
  <c r="Y148" i="2" s="1"/>
  <c r="R148" i="2"/>
  <c r="T1762" i="2"/>
  <c r="Y1762" i="2" s="1"/>
  <c r="R1762" i="2"/>
  <c r="T1751" i="2"/>
  <c r="Y1751" i="2" s="1"/>
  <c r="R1751" i="2"/>
  <c r="T1341" i="2"/>
  <c r="Y1341" i="2" s="1"/>
  <c r="R1341" i="2"/>
  <c r="T437" i="2"/>
  <c r="Y437" i="2" s="1"/>
  <c r="R437" i="2"/>
  <c r="R1089" i="2"/>
  <c r="T1381" i="2"/>
  <c r="Y1381" i="2" s="1"/>
  <c r="R1381" i="2"/>
  <c r="T640" i="2"/>
  <c r="Y640" i="2" s="1"/>
  <c r="R640" i="2"/>
  <c r="T1709" i="2"/>
  <c r="Y1709" i="2" s="1"/>
  <c r="R1709" i="2"/>
  <c r="T1333" i="2"/>
  <c r="Y1333" i="2" s="1"/>
  <c r="R1333" i="2"/>
  <c r="R700" i="2"/>
  <c r="T918" i="2"/>
  <c r="Y918" i="2" s="1"/>
  <c r="R918" i="2"/>
  <c r="T12" i="2"/>
  <c r="Y12" i="2" s="1"/>
  <c r="R12" i="2"/>
  <c r="R1758" i="2"/>
  <c r="T176" i="2"/>
  <c r="Y176" i="2" s="1"/>
  <c r="R176" i="2"/>
  <c r="T1397" i="2"/>
  <c r="Y1397" i="2" s="1"/>
  <c r="R1397" i="2"/>
  <c r="T580" i="2"/>
  <c r="Y580" i="2" s="1"/>
  <c r="R580" i="2"/>
  <c r="T893" i="2"/>
  <c r="Y893" i="2" s="1"/>
  <c r="R893" i="2"/>
  <c r="T1383" i="2"/>
  <c r="Y1383" i="2" s="1"/>
  <c r="R1383" i="2"/>
  <c r="T1221" i="2"/>
  <c r="Y1221" i="2" s="1"/>
  <c r="R1221" i="2"/>
  <c r="T708" i="2"/>
  <c r="Y708" i="2" s="1"/>
  <c r="R708" i="2"/>
  <c r="T23" i="2"/>
  <c r="Y23" i="2" s="1"/>
  <c r="R23" i="2"/>
  <c r="T1533" i="2"/>
  <c r="Y1533" i="2" s="1"/>
  <c r="R1533" i="2"/>
  <c r="T1797" i="2"/>
  <c r="Y1797" i="2" s="1"/>
  <c r="R1797" i="2"/>
  <c r="T47" i="2"/>
  <c r="Y47" i="2" s="1"/>
  <c r="R47" i="2"/>
  <c r="T315" i="2"/>
  <c r="Y315" i="2" s="1"/>
  <c r="R315" i="2"/>
  <c r="T769" i="2"/>
  <c r="Y769" i="2" s="1"/>
  <c r="R769" i="2"/>
  <c r="T1517" i="2"/>
  <c r="Y1517" i="2" s="1"/>
  <c r="R1517" i="2"/>
  <c r="T1394" i="2"/>
  <c r="Y1394" i="2" s="1"/>
  <c r="R1394" i="2"/>
  <c r="T1326" i="2"/>
  <c r="Y1326" i="2" s="1"/>
  <c r="R1326" i="2"/>
  <c r="T340" i="2"/>
  <c r="Y340" i="2" s="1"/>
  <c r="R340" i="2"/>
  <c r="T37" i="2"/>
  <c r="Y37" i="2" s="1"/>
  <c r="R37" i="2"/>
  <c r="T1141" i="2"/>
  <c r="Y1141" i="2" s="1"/>
  <c r="R1141" i="2"/>
  <c r="T1653" i="2"/>
  <c r="Y1653" i="2" s="1"/>
  <c r="R1653" i="2"/>
  <c r="T407" i="2"/>
  <c r="Y407" i="2" s="1"/>
  <c r="R407" i="2"/>
  <c r="T1183" i="2"/>
  <c r="Y1183" i="2" s="1"/>
  <c r="T721" i="2"/>
  <c r="Y721" i="2" s="1"/>
  <c r="R721" i="2"/>
  <c r="T637" i="2"/>
  <c r="Y637" i="2" s="1"/>
  <c r="R637" i="2"/>
  <c r="T1213" i="2"/>
  <c r="Y1213" i="2" s="1"/>
  <c r="R1213" i="2"/>
  <c r="T1725" i="2"/>
  <c r="Y1725" i="2" s="1"/>
  <c r="R1725" i="2"/>
  <c r="T972" i="2"/>
  <c r="Y972" i="2" s="1"/>
  <c r="T1718" i="2"/>
  <c r="Y1718" i="2" s="1"/>
  <c r="T462" i="2"/>
  <c r="Y462" i="2" s="1"/>
  <c r="R462" i="2"/>
  <c r="T320" i="2"/>
  <c r="Y320" i="2" s="1"/>
  <c r="R320" i="2"/>
  <c r="T901" i="2"/>
  <c r="Y901" i="2" s="1"/>
  <c r="R901" i="2"/>
  <c r="T1477" i="2"/>
  <c r="Y1477" i="2" s="1"/>
  <c r="R1477" i="2"/>
  <c r="T243" i="2"/>
  <c r="Y243" i="2" s="1"/>
  <c r="R243" i="2"/>
  <c r="T259" i="2"/>
  <c r="Y259" i="2" s="1"/>
  <c r="R259" i="2"/>
  <c r="T995" i="2"/>
  <c r="Y995" i="2" s="1"/>
  <c r="R995" i="2"/>
  <c r="T910" i="2"/>
  <c r="Y910" i="2" s="1"/>
  <c r="R910" i="2"/>
  <c r="T749" i="2"/>
  <c r="Y749" i="2" s="1"/>
  <c r="R749" i="2"/>
  <c r="T352" i="2"/>
  <c r="Y352" i="2" s="1"/>
  <c r="R352" i="2"/>
  <c r="T440" i="2"/>
  <c r="Y440" i="2" s="1"/>
  <c r="R440" i="2"/>
  <c r="T1016" i="2"/>
  <c r="Y1016" i="2" s="1"/>
  <c r="R1016" i="2"/>
  <c r="T1592" i="2"/>
  <c r="Y1592" i="2" s="1"/>
  <c r="R1592" i="2"/>
  <c r="T301" i="2"/>
  <c r="Y301" i="2" s="1"/>
  <c r="R301" i="2"/>
  <c r="T613" i="2"/>
  <c r="Y613" i="2" s="1"/>
  <c r="R613" i="2"/>
  <c r="T1189" i="2"/>
  <c r="Y1189" i="2" s="1"/>
  <c r="R1189" i="2"/>
  <c r="T480" i="2"/>
  <c r="Y480" i="2" s="1"/>
  <c r="R480" i="2"/>
  <c r="R1514" i="2"/>
  <c r="T1291" i="2"/>
  <c r="Y1291" i="2" s="1"/>
  <c r="R1291" i="2"/>
  <c r="T722" i="2"/>
  <c r="Y722" i="2" s="1"/>
  <c r="R722" i="2"/>
  <c r="T1169" i="2"/>
  <c r="Y1169" i="2" s="1"/>
  <c r="R1169" i="2"/>
  <c r="R1152" i="2"/>
  <c r="T1728" i="2"/>
  <c r="Y1728" i="2" s="1"/>
  <c r="R1728" i="2"/>
  <c r="T310" i="2"/>
  <c r="Y310" i="2" s="1"/>
  <c r="T1281" i="2"/>
  <c r="Y1281" i="2" s="1"/>
  <c r="R1281" i="2"/>
  <c r="T1618" i="2"/>
  <c r="Y1618" i="2" s="1"/>
  <c r="R1618" i="2"/>
  <c r="T1263" i="2"/>
  <c r="Y1263" i="2" s="1"/>
  <c r="R1263" i="2"/>
  <c r="T1677" i="2"/>
  <c r="Y1677" i="2" s="1"/>
  <c r="R1677" i="2"/>
  <c r="T1610" i="2"/>
  <c r="Y1610" i="2" s="1"/>
  <c r="R1610" i="2"/>
  <c r="L1468" i="2"/>
  <c r="L1445" i="2"/>
  <c r="T1187" i="2"/>
  <c r="Y1187" i="2" s="1"/>
  <c r="R1187" i="2"/>
  <c r="T1602" i="2"/>
  <c r="Y1602" i="2" s="1"/>
  <c r="R1602" i="2"/>
  <c r="T1137" i="2"/>
  <c r="Y1137" i="2" s="1"/>
  <c r="R1137" i="2"/>
  <c r="T1498" i="2"/>
  <c r="Y1498" i="2" s="1"/>
  <c r="R1498" i="2"/>
  <c r="L1096" i="2"/>
  <c r="T781" i="2"/>
  <c r="Y781" i="2" s="1"/>
  <c r="R781" i="2"/>
  <c r="T723" i="2"/>
  <c r="Y723" i="2" s="1"/>
  <c r="R723" i="2"/>
  <c r="T873" i="2"/>
  <c r="Y873" i="2" s="1"/>
  <c r="R873" i="2"/>
  <c r="T101" i="2"/>
  <c r="Y101" i="2" s="1"/>
  <c r="R101" i="2"/>
  <c r="T201" i="2"/>
  <c r="Y201" i="2" s="1"/>
  <c r="R201" i="2"/>
  <c r="T898" i="2"/>
  <c r="Y898" i="2" s="1"/>
  <c r="R898" i="2"/>
  <c r="T1698" i="2"/>
  <c r="Y1698" i="2" s="1"/>
  <c r="T598" i="2"/>
  <c r="Y598" i="2" s="1"/>
  <c r="L1525" i="2"/>
  <c r="K1144" i="2"/>
  <c r="K1220" i="2"/>
  <c r="L1097" i="2"/>
  <c r="R1692" i="2"/>
  <c r="K1277" i="2"/>
  <c r="L1341" i="2"/>
  <c r="K1642" i="2"/>
  <c r="K1523" i="2"/>
  <c r="L1721" i="2"/>
  <c r="K1092" i="2"/>
  <c r="L969" i="2"/>
  <c r="R876" i="2"/>
  <c r="L1212" i="2"/>
  <c r="K650" i="2"/>
  <c r="K37" i="2"/>
  <c r="K284" i="2"/>
  <c r="K1789" i="2"/>
  <c r="K1686" i="2"/>
  <c r="K596" i="2"/>
  <c r="K1016" i="2"/>
  <c r="R329" i="2"/>
  <c r="R1598" i="2"/>
  <c r="R1271" i="2"/>
  <c r="R1415" i="2"/>
  <c r="K1054" i="2"/>
  <c r="L1054" i="2"/>
  <c r="L536" i="2"/>
  <c r="K536" i="2"/>
  <c r="L1765" i="2"/>
  <c r="K1765" i="2"/>
  <c r="L327" i="2"/>
  <c r="K327" i="2"/>
  <c r="L199" i="2"/>
  <c r="K199" i="2"/>
  <c r="L1743" i="2"/>
  <c r="K1743" i="2"/>
  <c r="L247" i="2"/>
  <c r="K247" i="2"/>
  <c r="L958" i="2"/>
  <c r="K958" i="2"/>
  <c r="L992" i="2"/>
  <c r="K992" i="2"/>
  <c r="L762" i="2"/>
  <c r="K762" i="2"/>
  <c r="K725" i="2"/>
  <c r="L725" i="2"/>
  <c r="L1000" i="2"/>
  <c r="K1000" i="2"/>
  <c r="L1704" i="2"/>
  <c r="K1704" i="2"/>
  <c r="L413" i="2"/>
  <c r="K413" i="2"/>
  <c r="L1708" i="2"/>
  <c r="K1708" i="2"/>
  <c r="K670" i="2"/>
  <c r="L670" i="2"/>
  <c r="K741" i="2"/>
  <c r="L741" i="2"/>
  <c r="L249" i="2"/>
  <c r="K249" i="2"/>
  <c r="L814" i="2"/>
  <c r="K814" i="2"/>
  <c r="L218" i="2"/>
  <c r="K218" i="2"/>
  <c r="L233" i="2"/>
  <c r="K233" i="2"/>
  <c r="L813" i="2"/>
  <c r="K813" i="2"/>
  <c r="L491" i="2"/>
  <c r="K491" i="2"/>
  <c r="L746" i="2"/>
  <c r="K746" i="2"/>
  <c r="L1504" i="2"/>
  <c r="K1504" i="2"/>
  <c r="K461" i="2"/>
  <c r="L461" i="2"/>
  <c r="L1052" i="2"/>
  <c r="K1052" i="2"/>
  <c r="L890" i="2"/>
  <c r="K890" i="2"/>
  <c r="L277" i="2"/>
  <c r="K277" i="2"/>
  <c r="L932" i="2"/>
  <c r="K932" i="2"/>
  <c r="L1549" i="2"/>
  <c r="K1549" i="2"/>
  <c r="L275" i="2"/>
  <c r="K275" i="2"/>
  <c r="L1772" i="2"/>
  <c r="K1772" i="2"/>
  <c r="L1246" i="2"/>
  <c r="K1246" i="2"/>
  <c r="K693" i="2"/>
  <c r="L693" i="2"/>
  <c r="K1755" i="2"/>
  <c r="L1755" i="2"/>
  <c r="L1782" i="2"/>
  <c r="K1782" i="2"/>
  <c r="L187" i="2"/>
  <c r="K187" i="2"/>
  <c r="K770" i="2"/>
  <c r="L770" i="2"/>
  <c r="L1374" i="2"/>
  <c r="K1374" i="2"/>
  <c r="L1518" i="2"/>
  <c r="K1518" i="2"/>
  <c r="L835" i="2"/>
  <c r="K835" i="2"/>
  <c r="L560" i="2"/>
  <c r="K560" i="2"/>
  <c r="L1632" i="2"/>
  <c r="K1632" i="2"/>
  <c r="L350" i="2"/>
  <c r="K350" i="2"/>
  <c r="L486" i="2"/>
  <c r="K486" i="2"/>
  <c r="L976" i="2"/>
  <c r="K976" i="2"/>
  <c r="L1771" i="2"/>
  <c r="K1771" i="2"/>
  <c r="L1749" i="2"/>
  <c r="K1749" i="2"/>
  <c r="L525" i="2"/>
  <c r="K525" i="2"/>
  <c r="K1691" i="2"/>
  <c r="L1691" i="2"/>
  <c r="L71" i="2"/>
  <c r="K71" i="2"/>
  <c r="L1250" i="2"/>
  <c r="K1250" i="2"/>
  <c r="L1550" i="2"/>
  <c r="K1550" i="2"/>
  <c r="L898" i="2"/>
  <c r="K898" i="2"/>
  <c r="L1446" i="2"/>
  <c r="K1446" i="2"/>
  <c r="L1142" i="2"/>
  <c r="K1142" i="2"/>
  <c r="L833" i="2"/>
  <c r="K833" i="2"/>
  <c r="L1665" i="2"/>
  <c r="K1665" i="2"/>
  <c r="K1005" i="2"/>
  <c r="L1005" i="2"/>
  <c r="L498" i="2"/>
  <c r="K498" i="2"/>
  <c r="L775" i="2"/>
  <c r="K775" i="2"/>
  <c r="L575" i="2"/>
  <c r="K575" i="2"/>
  <c r="L1057" i="2"/>
  <c r="K1057" i="2"/>
  <c r="L1001" i="2"/>
  <c r="K1001" i="2"/>
  <c r="L1514" i="2"/>
  <c r="K1514" i="2"/>
  <c r="L119" i="2"/>
  <c r="K119" i="2"/>
  <c r="L144" i="2"/>
  <c r="K144" i="2"/>
  <c r="L26" i="2"/>
  <c r="K26" i="2"/>
  <c r="K1663" i="2"/>
  <c r="L1663" i="2"/>
  <c r="L155" i="2"/>
  <c r="K155" i="2"/>
  <c r="L1195" i="2"/>
  <c r="K1195" i="2"/>
  <c r="L269" i="2"/>
  <c r="K269" i="2"/>
  <c r="L63" i="2"/>
  <c r="K63" i="2"/>
  <c r="L830" i="2"/>
  <c r="K830" i="2"/>
  <c r="L1342" i="2"/>
  <c r="K1342" i="2"/>
  <c r="L32" i="2"/>
  <c r="K32" i="2"/>
  <c r="L847" i="2"/>
  <c r="K847" i="2"/>
  <c r="L864" i="2"/>
  <c r="K864" i="2"/>
  <c r="L291" i="2"/>
  <c r="K291" i="2"/>
  <c r="L1692" i="2"/>
  <c r="K1692" i="2"/>
  <c r="L1313" i="2"/>
  <c r="K1313" i="2"/>
  <c r="L1746" i="2"/>
  <c r="K1746" i="2"/>
  <c r="L153" i="2"/>
  <c r="K153" i="2"/>
  <c r="L472" i="2"/>
  <c r="K472" i="2"/>
  <c r="K1266" i="2"/>
  <c r="L1266" i="2"/>
  <c r="L1683" i="2"/>
  <c r="K1683" i="2"/>
  <c r="L1283" i="2"/>
  <c r="K1283" i="2"/>
  <c r="L1482" i="2"/>
  <c r="K1482" i="2"/>
  <c r="L1171" i="2"/>
  <c r="K1171" i="2"/>
  <c r="L85" i="2"/>
  <c r="K85" i="2"/>
  <c r="K597" i="2"/>
  <c r="L597" i="2"/>
  <c r="L339" i="2"/>
  <c r="K339" i="2"/>
  <c r="L1030" i="2"/>
  <c r="K1030" i="2"/>
  <c r="K1542" i="2"/>
  <c r="L1542" i="2"/>
  <c r="K578" i="2"/>
  <c r="L578" i="2"/>
  <c r="L872" i="2"/>
  <c r="K872" i="2"/>
  <c r="L520" i="2"/>
  <c r="K520" i="2"/>
  <c r="L1572" i="2"/>
  <c r="K1572" i="2"/>
  <c r="K1165" i="2"/>
  <c r="L1165" i="2"/>
  <c r="L909" i="2"/>
  <c r="K909" i="2"/>
  <c r="K1122" i="2"/>
  <c r="L1122" i="2"/>
  <c r="L1547" i="2"/>
  <c r="K1547" i="2"/>
  <c r="K803" i="2"/>
  <c r="L803" i="2"/>
  <c r="K1366" i="2"/>
  <c r="L1366" i="2"/>
  <c r="L1163" i="2"/>
  <c r="K1163" i="2"/>
  <c r="L285" i="2"/>
  <c r="K285" i="2"/>
  <c r="L67" i="2"/>
  <c r="K67" i="2"/>
  <c r="L782" i="2"/>
  <c r="K782" i="2"/>
  <c r="K1294" i="2"/>
  <c r="L1294" i="2"/>
  <c r="L1103" i="2"/>
  <c r="K1103" i="2"/>
  <c r="L163" i="2"/>
  <c r="K163" i="2"/>
  <c r="L1068" i="2"/>
  <c r="K1068" i="2"/>
  <c r="L1580" i="2"/>
  <c r="K1580" i="2"/>
  <c r="K1131" i="2"/>
  <c r="L1131" i="2"/>
  <c r="L1402" i="2"/>
  <c r="K1402" i="2"/>
  <c r="L1643" i="2"/>
  <c r="K1643" i="2"/>
  <c r="L1046" i="2"/>
  <c r="K1046" i="2"/>
  <c r="L819" i="2"/>
  <c r="K819" i="2"/>
  <c r="K1035" i="2"/>
  <c r="L1035" i="2"/>
  <c r="K613" i="2"/>
  <c r="L613" i="2"/>
  <c r="L710" i="2"/>
  <c r="K710" i="2"/>
  <c r="K621" i="2"/>
  <c r="L621" i="2"/>
  <c r="K501" i="2"/>
  <c r="L501" i="2"/>
  <c r="L668" i="2"/>
  <c r="K668" i="2"/>
  <c r="L1190" i="2"/>
  <c r="K1190" i="2"/>
  <c r="L1702" i="2"/>
  <c r="K1702" i="2"/>
  <c r="L17" i="2"/>
  <c r="K17" i="2"/>
  <c r="L900" i="2"/>
  <c r="K900" i="2"/>
  <c r="L1298" i="2"/>
  <c r="K1298" i="2"/>
  <c r="K226" i="2"/>
  <c r="L226" i="2"/>
  <c r="K509" i="2"/>
  <c r="L509" i="2"/>
  <c r="L261" i="2"/>
  <c r="K261" i="2"/>
  <c r="K822" i="2"/>
  <c r="L822" i="2"/>
  <c r="L1526" i="2"/>
  <c r="K1526" i="2"/>
  <c r="K546" i="2"/>
  <c r="L546" i="2"/>
  <c r="L1693" i="2"/>
  <c r="K1693" i="2"/>
  <c r="L1280" i="2"/>
  <c r="K1280" i="2"/>
  <c r="L948" i="2"/>
  <c r="K948" i="2"/>
  <c r="L795" i="2"/>
  <c r="K795" i="2"/>
  <c r="L374" i="2"/>
  <c r="K374" i="2"/>
  <c r="L1713" i="2"/>
  <c r="K1713" i="2"/>
  <c r="K1530" i="2"/>
  <c r="L1530" i="2"/>
  <c r="L241" i="2"/>
  <c r="K241" i="2"/>
  <c r="L1200" i="2"/>
  <c r="K1200" i="2"/>
  <c r="L797" i="2"/>
  <c r="K797" i="2"/>
  <c r="L655" i="2"/>
  <c r="K655" i="2"/>
  <c r="L1588" i="2"/>
  <c r="K1588" i="2"/>
  <c r="L1658" i="2"/>
  <c r="K1658" i="2"/>
  <c r="L685" i="2"/>
  <c r="K685" i="2"/>
  <c r="K606" i="2"/>
  <c r="L606" i="2"/>
  <c r="K1024" i="2"/>
  <c r="L1024" i="2"/>
  <c r="K694" i="2"/>
  <c r="L694" i="2"/>
  <c r="L268" i="2"/>
  <c r="K268" i="2"/>
  <c r="L1198" i="2"/>
  <c r="K1198" i="2"/>
  <c r="K1231" i="2"/>
  <c r="L1231" i="2"/>
  <c r="L1036" i="2"/>
  <c r="K1036" i="2"/>
  <c r="K1487" i="2"/>
  <c r="L1487" i="2"/>
  <c r="L1517" i="2"/>
  <c r="K1517" i="2"/>
  <c r="L197" i="2"/>
  <c r="K197" i="2"/>
  <c r="L55" i="2"/>
  <c r="K55" i="2"/>
  <c r="L1462" i="2"/>
  <c r="K1462" i="2"/>
  <c r="L1031" i="2"/>
  <c r="K1031" i="2"/>
  <c r="K1428" i="2"/>
  <c r="L1428" i="2"/>
  <c r="K1117" i="2"/>
  <c r="L1117" i="2"/>
  <c r="L786" i="2"/>
  <c r="K786" i="2"/>
  <c r="L1479" i="2"/>
  <c r="K1479" i="2"/>
  <c r="L1010" i="2"/>
  <c r="K1010" i="2"/>
  <c r="L1442" i="2"/>
  <c r="K1442" i="2"/>
  <c r="L150" i="2"/>
  <c r="K150" i="2"/>
  <c r="L359" i="2"/>
  <c r="K359" i="2"/>
  <c r="L1585" i="2"/>
  <c r="K1585" i="2"/>
  <c r="L344" i="2"/>
  <c r="K344" i="2"/>
  <c r="L422" i="2"/>
  <c r="K422" i="2"/>
  <c r="L534" i="2"/>
  <c r="K534" i="2"/>
  <c r="L8" i="2"/>
  <c r="K8" i="2"/>
  <c r="L87" i="2"/>
  <c r="K87" i="2"/>
  <c r="L1571" i="2"/>
  <c r="K1571" i="2"/>
  <c r="L1608" i="2"/>
  <c r="K1608" i="2"/>
  <c r="L1515" i="2"/>
  <c r="K1515" i="2"/>
  <c r="K402" i="2"/>
  <c r="L402" i="2"/>
  <c r="L807" i="2"/>
  <c r="K807" i="2"/>
  <c r="K1680" i="2"/>
  <c r="L1680" i="2"/>
  <c r="L1224" i="2"/>
  <c r="K1224" i="2"/>
  <c r="L310" i="2"/>
  <c r="K310" i="2"/>
  <c r="K583" i="2"/>
  <c r="L583" i="2"/>
  <c r="K1775" i="2"/>
  <c r="L1775" i="2"/>
  <c r="L283" i="2"/>
  <c r="K283" i="2"/>
  <c r="L1282" i="2"/>
  <c r="K1282" i="2"/>
  <c r="L308" i="2"/>
  <c r="K308" i="2"/>
  <c r="L531" i="2"/>
  <c r="K531" i="2"/>
  <c r="L570" i="2"/>
  <c r="K570" i="2"/>
  <c r="L585" i="2"/>
  <c r="K585" i="2"/>
  <c r="L737" i="2"/>
  <c r="K737" i="2"/>
  <c r="L1041" i="2"/>
  <c r="K1041" i="2"/>
  <c r="L523" i="2"/>
  <c r="K523" i="2"/>
  <c r="L1621" i="2"/>
  <c r="K1621" i="2"/>
  <c r="L1481" i="2"/>
  <c r="K1481" i="2"/>
  <c r="L1561" i="2"/>
  <c r="K1561" i="2"/>
  <c r="L334" i="2"/>
  <c r="K334" i="2"/>
  <c r="L1153" i="2"/>
  <c r="K1153" i="2"/>
  <c r="L817" i="2"/>
  <c r="K817" i="2"/>
  <c r="L681" i="2"/>
  <c r="K681" i="2"/>
  <c r="L1675" i="2"/>
  <c r="K1675" i="2"/>
  <c r="L806" i="2"/>
  <c r="K806" i="2"/>
  <c r="K1053" i="2"/>
  <c r="L1053" i="2"/>
  <c r="L364" i="2"/>
  <c r="K364" i="2"/>
  <c r="L316" i="2"/>
  <c r="K316" i="2"/>
  <c r="L408" i="2"/>
  <c r="K408" i="2"/>
  <c r="L945" i="2"/>
  <c r="K945" i="2"/>
  <c r="L154" i="2"/>
  <c r="K154" i="2"/>
  <c r="L280" i="2"/>
  <c r="K280" i="2"/>
  <c r="L430" i="2"/>
  <c r="K430" i="2"/>
  <c r="L1463" i="2"/>
  <c r="K1463" i="2"/>
  <c r="L222" i="2"/>
  <c r="K222" i="2"/>
  <c r="L366" i="2"/>
  <c r="K366" i="2"/>
  <c r="L551" i="2"/>
  <c r="K551" i="2"/>
  <c r="L731" i="2"/>
  <c r="K731" i="2"/>
  <c r="K1106" i="2"/>
  <c r="L1106" i="2"/>
  <c r="L521" i="2"/>
  <c r="K521" i="2"/>
  <c r="L963" i="2"/>
  <c r="K963" i="2"/>
  <c r="L999" i="2"/>
  <c r="K999" i="2"/>
  <c r="L1032" i="2"/>
  <c r="K1032" i="2"/>
  <c r="L445" i="2"/>
  <c r="K445" i="2"/>
  <c r="L325" i="2"/>
  <c r="K325" i="2"/>
  <c r="L1441" i="2"/>
  <c r="K1441" i="2"/>
  <c r="L1110" i="2"/>
  <c r="K1110" i="2"/>
  <c r="L1422" i="2"/>
  <c r="K1422" i="2"/>
  <c r="L707" i="2"/>
  <c r="K707" i="2"/>
  <c r="K816" i="2"/>
  <c r="L816" i="2"/>
  <c r="L1454" i="2"/>
  <c r="K1454" i="2"/>
  <c r="L1640" i="2"/>
  <c r="K1640" i="2"/>
  <c r="L1534" i="2"/>
  <c r="K1534" i="2"/>
  <c r="L1770" i="2"/>
  <c r="K1770" i="2"/>
  <c r="L1327" i="2"/>
  <c r="K1327" i="2"/>
  <c r="L676" i="2"/>
  <c r="K676" i="2"/>
  <c r="K1785" i="2"/>
  <c r="L1785" i="2"/>
  <c r="L870" i="2"/>
  <c r="K870" i="2"/>
  <c r="L1078" i="2"/>
  <c r="K1078" i="2"/>
  <c r="L1307" i="2"/>
  <c r="K1307" i="2"/>
  <c r="L1216" i="2"/>
  <c r="K1216" i="2"/>
  <c r="K743" i="2"/>
  <c r="L743" i="2"/>
  <c r="L1417" i="2"/>
  <c r="K1417" i="2"/>
  <c r="L1557" i="2"/>
  <c r="K1557" i="2"/>
  <c r="L1225" i="2"/>
  <c r="K1225" i="2"/>
  <c r="L19" i="2"/>
  <c r="K19" i="2"/>
  <c r="L788" i="2"/>
  <c r="K788" i="2"/>
  <c r="L550" i="2"/>
  <c r="K550" i="2"/>
  <c r="L1799" i="2"/>
  <c r="K1799" i="2"/>
  <c r="L1634" i="2"/>
  <c r="K1634" i="2"/>
  <c r="L910" i="2"/>
  <c r="K910" i="2"/>
  <c r="L1318" i="2"/>
  <c r="K1318" i="2"/>
  <c r="K1069" i="2"/>
  <c r="L1069" i="2"/>
  <c r="L99" i="2"/>
  <c r="K99" i="2"/>
  <c r="L400" i="2"/>
  <c r="K400" i="2"/>
  <c r="K1022" i="2"/>
  <c r="L1022" i="2"/>
  <c r="L617" i="2"/>
  <c r="K617" i="2"/>
  <c r="L705" i="2"/>
  <c r="K705" i="2"/>
  <c r="L882" i="2"/>
  <c r="K882" i="2"/>
  <c r="K1486" i="2"/>
  <c r="L1486" i="2"/>
  <c r="L1762" i="2"/>
  <c r="K1762" i="2"/>
  <c r="K1284" i="2"/>
  <c r="L1284" i="2"/>
  <c r="L438" i="2"/>
  <c r="K438" i="2"/>
  <c r="K489" i="2"/>
  <c r="L489" i="2"/>
  <c r="L147" i="2"/>
  <c r="K147" i="2"/>
  <c r="L97" i="2"/>
  <c r="K97" i="2"/>
  <c r="K1583" i="2"/>
  <c r="L1583" i="2"/>
  <c r="L51" i="2"/>
  <c r="K51" i="2"/>
  <c r="L928" i="2"/>
  <c r="K928" i="2"/>
  <c r="L265" i="2"/>
  <c r="K265" i="2"/>
  <c r="L1464" i="2"/>
  <c r="K1464" i="2"/>
  <c r="K661" i="2"/>
  <c r="L661" i="2"/>
  <c r="L936" i="2"/>
  <c r="K936" i="2"/>
  <c r="L867" i="2"/>
  <c r="K867" i="2"/>
  <c r="L129" i="2"/>
  <c r="K129" i="2"/>
  <c r="L456" i="2"/>
  <c r="K456" i="2"/>
  <c r="L930" i="2"/>
  <c r="K930" i="2"/>
  <c r="K677" i="2"/>
  <c r="L677" i="2"/>
  <c r="L1028" i="2"/>
  <c r="K1028" i="2"/>
  <c r="L1389" i="2"/>
  <c r="K1389" i="2"/>
  <c r="K1118" i="2"/>
  <c r="L1118" i="2"/>
  <c r="L1262" i="2"/>
  <c r="K1262" i="2"/>
  <c r="L1773" i="2"/>
  <c r="K1773" i="2"/>
  <c r="L1095" i="2"/>
  <c r="K1095" i="2"/>
  <c r="L311" i="2"/>
  <c r="K311" i="2"/>
  <c r="L1470" i="2"/>
  <c r="K1470" i="2"/>
  <c r="L564" i="2"/>
  <c r="K564" i="2"/>
  <c r="L1651" i="2"/>
  <c r="K1651" i="2"/>
  <c r="L632" i="2"/>
  <c r="K632" i="2"/>
  <c r="L724" i="2"/>
  <c r="K724" i="2"/>
  <c r="L371" i="2"/>
  <c r="K371" i="2"/>
  <c r="K997" i="2"/>
  <c r="L997" i="2"/>
  <c r="K734" i="2"/>
  <c r="L734" i="2"/>
  <c r="L1529" i="2"/>
  <c r="K1529" i="2"/>
  <c r="L1182" i="2"/>
  <c r="K1182" i="2"/>
  <c r="L117" i="2"/>
  <c r="K117" i="2"/>
  <c r="L1722" i="2"/>
  <c r="K1722" i="2"/>
  <c r="K1014" i="2"/>
  <c r="L1014" i="2"/>
  <c r="L1344" i="2"/>
  <c r="K1344" i="2"/>
  <c r="K602" i="2"/>
  <c r="L602" i="2"/>
  <c r="L577" i="2"/>
  <c r="K577" i="2"/>
  <c r="L625" i="2"/>
  <c r="K625" i="2"/>
  <c r="K1292" i="2"/>
  <c r="L1292" i="2"/>
  <c r="L263" i="2"/>
  <c r="K263" i="2"/>
  <c r="K1172" i="2"/>
  <c r="L1172" i="2"/>
  <c r="L745" i="2"/>
  <c r="K745" i="2"/>
  <c r="K869" i="2"/>
  <c r="L869" i="2"/>
  <c r="L1039" i="2"/>
  <c r="K1039" i="2"/>
  <c r="L1314" i="2"/>
  <c r="K1314" i="2"/>
  <c r="L1302" i="2"/>
  <c r="K1302" i="2"/>
  <c r="L1222" i="2"/>
  <c r="K1222" i="2"/>
  <c r="K802" i="2"/>
  <c r="L802" i="2"/>
  <c r="L1506" i="2"/>
  <c r="K1506" i="2"/>
  <c r="L1199" i="2"/>
  <c r="K1199" i="2"/>
  <c r="L1363" i="2"/>
  <c r="K1363" i="2"/>
  <c r="L173" i="2"/>
  <c r="K173" i="2"/>
  <c r="L9" i="2"/>
  <c r="K9" i="2"/>
  <c r="L517" i="2"/>
  <c r="K517" i="2"/>
  <c r="K941" i="2"/>
  <c r="L941" i="2"/>
  <c r="L675" i="2"/>
  <c r="K675" i="2"/>
  <c r="K1664" i="2"/>
  <c r="L1664" i="2"/>
  <c r="L90" i="2"/>
  <c r="K90" i="2"/>
  <c r="L224" i="2"/>
  <c r="K224" i="2"/>
  <c r="L874" i="2"/>
  <c r="K874" i="2"/>
  <c r="K1599" i="2"/>
  <c r="L1599" i="2"/>
  <c r="L1073" i="2"/>
  <c r="K1073" i="2"/>
  <c r="K1719" i="2"/>
  <c r="L1719" i="2"/>
  <c r="L88" i="2"/>
  <c r="K88" i="2"/>
  <c r="L68" i="2"/>
  <c r="K68" i="2"/>
  <c r="L1101" i="2"/>
  <c r="K1101" i="2"/>
  <c r="L644" i="2"/>
  <c r="K644" i="2"/>
  <c r="L727" i="2"/>
  <c r="K727" i="2"/>
  <c r="L289" i="2"/>
  <c r="K289" i="2"/>
  <c r="L1290" i="2"/>
  <c r="K1290" i="2"/>
  <c r="L1120" i="2"/>
  <c r="K1120" i="2"/>
  <c r="L409" i="2"/>
  <c r="K409" i="2"/>
  <c r="L1128" i="2"/>
  <c r="K1128" i="2"/>
  <c r="L29" i="2"/>
  <c r="K29" i="2"/>
  <c r="K162" i="2"/>
  <c r="L162" i="2"/>
  <c r="L301" i="2"/>
  <c r="K301" i="2"/>
  <c r="K994" i="2"/>
  <c r="L994" i="2"/>
  <c r="L391" i="2"/>
  <c r="K391" i="2"/>
  <c r="L1359" i="2"/>
  <c r="K1359" i="2"/>
  <c r="L1566" i="2"/>
  <c r="K1566" i="2"/>
  <c r="L346" i="2"/>
  <c r="K346" i="2"/>
  <c r="L175" i="2"/>
  <c r="K175" i="2"/>
  <c r="L1714" i="2"/>
  <c r="K1714" i="2"/>
  <c r="L539" i="2"/>
  <c r="K539" i="2"/>
  <c r="L1002" i="2"/>
  <c r="K1002" i="2"/>
  <c r="L236" i="2"/>
  <c r="K236" i="2"/>
  <c r="L351" i="2"/>
  <c r="K351" i="2"/>
  <c r="L435" i="2"/>
  <c r="K435" i="2"/>
  <c r="L1483" i="2"/>
  <c r="K1483" i="2"/>
  <c r="L1424" i="2"/>
  <c r="K1424" i="2"/>
  <c r="L588" i="2"/>
  <c r="K588" i="2"/>
  <c r="L1146" i="2"/>
  <c r="K1146" i="2"/>
  <c r="L405" i="2"/>
  <c r="K405" i="2"/>
  <c r="L598" i="2"/>
  <c r="K598" i="2"/>
  <c r="L1778" i="2"/>
  <c r="K1778" i="2"/>
  <c r="L93" i="2"/>
  <c r="K93" i="2"/>
  <c r="L1614" i="2"/>
  <c r="K1614" i="2"/>
  <c r="K747" i="2"/>
  <c r="L747" i="2"/>
  <c r="K82" i="2"/>
  <c r="L82" i="2"/>
  <c r="K338" i="2"/>
  <c r="L338" i="2"/>
  <c r="K998" i="2"/>
  <c r="L998" i="2"/>
  <c r="L468" i="2"/>
  <c r="K468" i="2"/>
  <c r="K1540" i="2"/>
  <c r="L1540" i="2"/>
  <c r="L1586" i="2"/>
  <c r="K1586" i="2"/>
  <c r="L253" i="2"/>
  <c r="K253" i="2"/>
  <c r="L1582" i="2"/>
  <c r="K1582" i="2"/>
  <c r="L321" i="2"/>
  <c r="K321" i="2"/>
  <c r="L1270" i="2"/>
  <c r="K1270" i="2"/>
  <c r="K706" i="2"/>
  <c r="L706" i="2"/>
  <c r="L1793" i="2"/>
  <c r="K1793" i="2"/>
  <c r="L377" i="2"/>
  <c r="K377" i="2"/>
  <c r="L135" i="2"/>
  <c r="K135" i="2"/>
  <c r="K1728" i="2"/>
  <c r="L1728" i="2"/>
  <c r="L961" i="2"/>
  <c r="K961" i="2"/>
  <c r="L820" i="2"/>
  <c r="K820" i="2"/>
  <c r="L591" i="2"/>
  <c r="K591" i="2"/>
  <c r="L1008" i="2"/>
  <c r="K1008" i="2"/>
  <c r="K1615" i="2"/>
  <c r="L1615" i="2"/>
  <c r="K50" i="2"/>
  <c r="L50" i="2"/>
  <c r="L396" i="2"/>
  <c r="K396" i="2"/>
  <c r="L1581" i="2"/>
  <c r="K1581" i="2"/>
  <c r="L109" i="2"/>
  <c r="K109" i="2"/>
  <c r="L732" i="2"/>
  <c r="K732" i="2"/>
  <c r="L1630" i="2"/>
  <c r="K1630" i="2"/>
  <c r="L832" i="2"/>
  <c r="K832" i="2"/>
  <c r="L474" i="2"/>
  <c r="K474" i="2"/>
  <c r="K750" i="2"/>
  <c r="L750" i="2"/>
  <c r="L1774" i="2"/>
  <c r="K1774" i="2"/>
  <c r="K566" i="2"/>
  <c r="L566" i="2"/>
  <c r="L1676" i="2"/>
  <c r="K1676" i="2"/>
  <c r="L667" i="2"/>
  <c r="K667" i="2"/>
  <c r="L1155" i="2"/>
  <c r="K1155" i="2"/>
  <c r="L687" i="2"/>
  <c r="K687" i="2"/>
  <c r="K194" i="2"/>
  <c r="L194" i="2"/>
  <c r="L839" i="2"/>
  <c r="K839" i="2"/>
  <c r="L579" i="2"/>
  <c r="K579" i="2"/>
  <c r="L136" i="2"/>
  <c r="K136" i="2"/>
  <c r="K1300" i="2"/>
  <c r="L1300" i="2"/>
  <c r="K1712" i="2"/>
  <c r="L1712" i="2"/>
  <c r="L1185" i="2"/>
  <c r="K1185" i="2"/>
  <c r="L1787" i="2"/>
  <c r="K1787" i="2"/>
  <c r="L686" i="2"/>
  <c r="K686" i="2"/>
  <c r="L160" i="2"/>
  <c r="K160" i="2"/>
  <c r="L1129" i="2"/>
  <c r="K1129" i="2"/>
  <c r="L1697" i="2"/>
  <c r="K1697" i="2"/>
  <c r="L307" i="2"/>
  <c r="K307" i="2"/>
  <c r="L1130" i="2"/>
  <c r="K1130" i="2"/>
  <c r="K482" i="2"/>
  <c r="L482" i="2"/>
  <c r="L519" i="2"/>
  <c r="K519" i="2"/>
  <c r="K1109" i="2"/>
  <c r="L1109" i="2"/>
  <c r="L272" i="2"/>
  <c r="K272" i="2"/>
  <c r="L411" i="2"/>
  <c r="K411" i="2"/>
  <c r="L324" i="2"/>
  <c r="K324" i="2"/>
  <c r="L300" i="2"/>
  <c r="K300" i="2"/>
  <c r="L1776" i="2"/>
  <c r="K1776" i="2"/>
  <c r="L314" i="2"/>
  <c r="K314" i="2"/>
  <c r="L383" i="2"/>
  <c r="K383" i="2"/>
  <c r="L302" i="2"/>
  <c r="K302" i="2"/>
  <c r="L1312" i="2"/>
  <c r="K1312" i="2"/>
  <c r="L1434" i="2"/>
  <c r="K1434" i="2"/>
  <c r="L646" i="2"/>
  <c r="K646" i="2"/>
  <c r="K857" i="2"/>
  <c r="L857" i="2"/>
  <c r="L240" i="2"/>
  <c r="K240" i="2"/>
  <c r="L1544" i="2"/>
  <c r="K1544" i="2"/>
  <c r="L91" i="2"/>
  <c r="K91" i="2"/>
  <c r="L510" i="2"/>
  <c r="K510" i="2"/>
  <c r="L1406" i="2"/>
  <c r="K1406" i="2"/>
  <c r="K418" i="2"/>
  <c r="L418" i="2"/>
  <c r="L1619" i="2"/>
  <c r="K1619" i="2"/>
  <c r="K779" i="2"/>
  <c r="L779" i="2"/>
  <c r="L1606" i="2"/>
  <c r="K1606" i="2"/>
  <c r="L1700" i="2"/>
  <c r="K1700" i="2"/>
  <c r="L1448" i="2"/>
  <c r="K1448" i="2"/>
  <c r="L1635" i="2"/>
  <c r="K1635" i="2"/>
  <c r="L1358" i="2"/>
  <c r="K1358" i="2"/>
  <c r="L1644" i="2"/>
  <c r="K1644" i="2"/>
  <c r="L1622" i="2"/>
  <c r="K1622" i="2"/>
  <c r="L53" i="2"/>
  <c r="K53" i="2"/>
  <c r="L1766" i="2"/>
  <c r="K1766" i="2"/>
  <c r="L35" i="2"/>
  <c r="K35" i="2"/>
  <c r="L1501" i="2"/>
  <c r="K1501" i="2"/>
  <c r="K925" i="2"/>
  <c r="L925" i="2"/>
  <c r="L332" i="2"/>
  <c r="K332" i="2"/>
  <c r="L33" i="2"/>
  <c r="K33" i="2"/>
  <c r="L1718" i="2"/>
  <c r="K1718" i="2"/>
  <c r="L244" i="2"/>
  <c r="K244" i="2"/>
  <c r="K1154" i="2"/>
  <c r="L1154" i="2"/>
  <c r="K1384" i="2"/>
  <c r="L1384" i="2"/>
  <c r="L1528" i="2"/>
  <c r="K1528" i="2"/>
  <c r="L257" i="2"/>
  <c r="K257" i="2"/>
  <c r="L423" i="2"/>
  <c r="K423" i="2"/>
  <c r="L924" i="2"/>
  <c r="K924" i="2"/>
  <c r="L471" i="2"/>
  <c r="K471" i="2"/>
  <c r="L1379" i="2"/>
  <c r="K1379" i="2"/>
  <c r="L1670" i="2"/>
  <c r="K1670" i="2"/>
  <c r="L859" i="2"/>
  <c r="K859" i="2"/>
  <c r="L1378" i="2"/>
  <c r="K1378" i="2"/>
  <c r="K202" i="2"/>
  <c r="L202" i="2"/>
  <c r="K1196" i="2"/>
  <c r="L1196" i="2"/>
  <c r="L425" i="2"/>
  <c r="K425" i="2"/>
  <c r="L562" i="2"/>
  <c r="K562" i="2"/>
  <c r="L629" i="2"/>
  <c r="K629" i="2"/>
  <c r="L61" i="2"/>
  <c r="K61" i="2"/>
  <c r="L1654" i="2"/>
  <c r="K1654" i="2"/>
  <c r="L1197" i="2"/>
  <c r="K1197" i="2"/>
  <c r="L1565" i="2"/>
  <c r="K1565" i="2"/>
  <c r="L83" i="2"/>
  <c r="K83" i="2"/>
  <c r="L1152" i="2"/>
  <c r="K1152" i="2"/>
  <c r="L581" i="2"/>
  <c r="K581" i="2"/>
  <c r="L487" i="2"/>
  <c r="K487" i="2"/>
  <c r="K457" i="2"/>
  <c r="L457" i="2"/>
  <c r="L1613" i="2"/>
  <c r="K1613" i="2"/>
  <c r="K330" i="2"/>
  <c r="L330" i="2"/>
  <c r="L1056" i="2"/>
  <c r="K1056" i="2"/>
  <c r="L475" i="2"/>
  <c r="K475" i="2"/>
  <c r="K933" i="2"/>
  <c r="L933" i="2"/>
  <c r="L545" i="2"/>
  <c r="K545" i="2"/>
  <c r="L1734" i="2"/>
  <c r="K1734" i="2"/>
  <c r="L987" i="2"/>
  <c r="K987" i="2"/>
  <c r="L899" i="2"/>
  <c r="K899" i="2"/>
  <c r="L974" i="2"/>
  <c r="K974" i="2"/>
  <c r="L748" i="2"/>
  <c r="K748" i="2"/>
  <c r="L718" i="2"/>
  <c r="K718" i="2"/>
  <c r="K990" i="2"/>
  <c r="L990" i="2"/>
  <c r="L1382" i="2"/>
  <c r="K1382" i="2"/>
  <c r="L125" i="2"/>
  <c r="K125" i="2"/>
  <c r="L704" i="2"/>
  <c r="K704" i="2"/>
  <c r="L1370" i="2"/>
  <c r="K1370" i="2"/>
  <c r="L1472" i="2"/>
  <c r="K1472" i="2"/>
  <c r="L698" i="2"/>
  <c r="K698" i="2"/>
  <c r="L643" i="2"/>
  <c r="K643" i="2"/>
  <c r="L1456" i="2"/>
  <c r="K1456" i="2"/>
  <c r="L873" i="2"/>
  <c r="K873" i="2"/>
  <c r="L1698" i="2"/>
  <c r="K1698" i="2"/>
  <c r="L1354" i="2"/>
  <c r="K1354" i="2"/>
  <c r="L1232" i="2"/>
  <c r="K1232" i="2"/>
  <c r="L1169" i="2"/>
  <c r="K1169" i="2"/>
  <c r="L1241" i="2"/>
  <c r="K1241" i="2"/>
  <c r="K1173" i="2"/>
  <c r="L1173" i="2"/>
  <c r="L1507" i="2"/>
  <c r="K1507" i="2"/>
  <c r="L1459" i="2"/>
  <c r="K1459" i="2"/>
  <c r="L1115" i="2"/>
  <c r="K1115" i="2"/>
  <c r="L495" i="2"/>
  <c r="K495" i="2"/>
  <c r="L1170" i="2"/>
  <c r="K1170" i="2"/>
  <c r="L76" i="2"/>
  <c r="K76" i="2"/>
  <c r="L1326" i="2"/>
  <c r="K1326" i="2"/>
  <c r="L769" i="2"/>
  <c r="K769" i="2"/>
  <c r="L104" i="2"/>
  <c r="K104" i="2"/>
  <c r="L182" i="2"/>
  <c r="K182" i="2"/>
  <c r="K1548" i="2"/>
  <c r="L1548" i="2"/>
  <c r="L121" i="2"/>
  <c r="K121" i="2"/>
  <c r="L214" i="2"/>
  <c r="K214" i="2"/>
  <c r="L1045" i="2"/>
  <c r="K1045" i="2"/>
  <c r="K1201" i="2"/>
  <c r="L1201" i="2"/>
  <c r="K1648" i="2"/>
  <c r="L1648" i="2"/>
  <c r="L94" i="2"/>
  <c r="K94" i="2"/>
  <c r="L1432" i="2"/>
  <c r="K1432" i="2"/>
  <c r="L77" i="2"/>
  <c r="K77" i="2"/>
  <c r="L623" i="2"/>
  <c r="K623" i="2"/>
  <c r="L1662" i="2"/>
  <c r="K1662" i="2"/>
  <c r="K1184" i="2"/>
  <c r="L1184" i="2"/>
  <c r="K1593" i="2"/>
  <c r="L1593" i="2"/>
  <c r="L225" i="2"/>
  <c r="K225" i="2"/>
  <c r="L1715" i="2"/>
  <c r="K1715" i="2"/>
  <c r="L1330" i="2"/>
  <c r="K1330" i="2"/>
  <c r="L1123" i="2"/>
  <c r="K1123" i="2"/>
  <c r="L838" i="2"/>
  <c r="K838" i="2"/>
  <c r="L139" i="2"/>
  <c r="K139" i="2"/>
  <c r="K1188" i="2"/>
  <c r="L1188" i="2"/>
  <c r="L1243" i="2"/>
  <c r="K1243" i="2"/>
  <c r="K853" i="2"/>
  <c r="L853" i="2"/>
  <c r="L1218" i="2"/>
  <c r="K1218" i="2"/>
  <c r="L568" i="2"/>
  <c r="K568" i="2"/>
  <c r="L1335" i="2"/>
  <c r="K1335" i="2"/>
  <c r="L1234" i="2"/>
  <c r="K1234" i="2"/>
  <c r="L309" i="2"/>
  <c r="K309" i="2"/>
  <c r="L141" i="2"/>
  <c r="K141" i="2"/>
  <c r="L1272" i="2"/>
  <c r="K1272" i="2"/>
  <c r="L1347" i="2"/>
  <c r="K1347" i="2"/>
  <c r="L940" i="2"/>
  <c r="K940" i="2"/>
  <c r="L1062" i="2"/>
  <c r="K1062" i="2"/>
  <c r="K1679" i="2"/>
  <c r="L1679" i="2"/>
  <c r="L1181" i="2"/>
  <c r="K1181" i="2"/>
  <c r="L896" i="2"/>
  <c r="K896" i="2"/>
  <c r="L780" i="2"/>
  <c r="K780" i="2"/>
  <c r="L851" i="2"/>
  <c r="K851" i="2"/>
  <c r="K950" i="2"/>
  <c r="L950" i="2"/>
  <c r="L903" i="2"/>
  <c r="K903" i="2"/>
  <c r="L652" i="2"/>
  <c r="K652" i="2"/>
  <c r="L282" i="2"/>
  <c r="K282" i="2"/>
  <c r="L1684" i="2"/>
  <c r="K1684" i="2"/>
  <c r="L1754" i="2"/>
  <c r="K1754" i="2"/>
  <c r="L1301" i="2"/>
  <c r="K1301" i="2"/>
  <c r="K170" i="2"/>
  <c r="L170" i="2"/>
  <c r="K306" i="2"/>
  <c r="L306" i="2"/>
  <c r="K1257" i="2"/>
  <c r="L1257" i="2"/>
  <c r="K1783" i="2"/>
  <c r="L1783" i="2"/>
  <c r="K1258" i="2"/>
  <c r="L1258" i="2"/>
  <c r="L1203" i="2"/>
  <c r="K1203" i="2"/>
  <c r="K711" i="2"/>
  <c r="L711" i="2"/>
  <c r="L388" i="2"/>
  <c r="K388" i="2"/>
  <c r="L558" i="2"/>
  <c r="K558" i="2"/>
  <c r="L1519" i="2"/>
  <c r="K1519" i="2"/>
  <c r="L1328" i="2"/>
  <c r="K1328" i="2"/>
  <c r="L196" i="2"/>
  <c r="K196" i="2"/>
  <c r="L52" i="2"/>
  <c r="K52" i="2"/>
  <c r="L1594" i="2"/>
  <c r="K1594" i="2"/>
  <c r="L292" i="2"/>
  <c r="K292" i="2"/>
  <c r="K1801" i="2"/>
  <c r="L1801" i="2"/>
  <c r="L755" i="2"/>
  <c r="K755" i="2"/>
  <c r="L220" i="2"/>
  <c r="K220" i="2"/>
  <c r="L615" i="2"/>
  <c r="K615" i="2"/>
  <c r="L333" i="2"/>
  <c r="K333" i="2"/>
  <c r="K894" i="2"/>
  <c r="L894" i="2"/>
  <c r="K130" i="2"/>
  <c r="L130" i="2"/>
  <c r="L911" i="2"/>
  <c r="K911" i="2"/>
  <c r="L796" i="2"/>
  <c r="K796" i="2"/>
  <c r="K242" i="2"/>
  <c r="L242" i="2"/>
  <c r="L618" i="2"/>
  <c r="K618" i="2"/>
  <c r="L738" i="2"/>
  <c r="K738" i="2"/>
  <c r="L790" i="2"/>
  <c r="K790" i="2"/>
  <c r="L149" i="2"/>
  <c r="K149" i="2"/>
  <c r="L559" i="2"/>
  <c r="K559" i="2"/>
  <c r="L1094" i="2"/>
  <c r="K1094" i="2"/>
  <c r="K651" i="2"/>
  <c r="L651" i="2"/>
  <c r="L739" i="2"/>
  <c r="K739" i="2"/>
  <c r="L1338" i="2"/>
  <c r="K1338" i="2"/>
  <c r="L1786" i="2"/>
  <c r="K1786" i="2"/>
  <c r="L1803" i="2"/>
  <c r="K1803" i="2"/>
  <c r="L1558" i="2"/>
  <c r="K1558" i="2"/>
  <c r="L349" i="2"/>
  <c r="K349" i="2"/>
  <c r="L846" i="2"/>
  <c r="K846" i="2"/>
  <c r="L660" i="2"/>
  <c r="K660" i="2"/>
  <c r="L1132" i="2"/>
  <c r="K1132" i="2"/>
  <c r="L1259" i="2"/>
  <c r="K1259" i="2"/>
  <c r="L1474" i="2"/>
  <c r="K1474" i="2"/>
  <c r="L1779" i="2"/>
  <c r="K1779" i="2"/>
  <c r="L1427" i="2"/>
  <c r="K1427" i="2"/>
  <c r="L1491" i="2"/>
  <c r="K1491" i="2"/>
  <c r="K565" i="2"/>
  <c r="L565" i="2"/>
  <c r="L742" i="2"/>
  <c r="K742" i="2"/>
  <c r="L1254" i="2"/>
  <c r="K1254" i="2"/>
  <c r="L634" i="2"/>
  <c r="K634" i="2"/>
  <c r="L1573" i="2"/>
  <c r="K1573" i="2"/>
  <c r="L626" i="2"/>
  <c r="K626" i="2"/>
  <c r="L389" i="2"/>
  <c r="K389" i="2"/>
  <c r="L886" i="2"/>
  <c r="K886" i="2"/>
  <c r="L1590" i="2"/>
  <c r="K1590" i="2"/>
  <c r="L296" i="2"/>
  <c r="K296" i="2"/>
  <c r="L1536" i="2"/>
  <c r="K1536" i="2"/>
  <c r="K1460" i="2"/>
  <c r="L1460" i="2"/>
  <c r="L1179" i="2"/>
  <c r="K1179" i="2"/>
  <c r="L640" i="2"/>
  <c r="K640" i="2"/>
  <c r="L719" i="2"/>
  <c r="K719" i="2"/>
  <c r="L297" i="2"/>
  <c r="K297" i="2"/>
  <c r="L752" i="2"/>
  <c r="K752" i="2"/>
  <c r="L1088" i="2"/>
  <c r="K1088" i="2"/>
  <c r="K1164" i="2"/>
  <c r="L1164" i="2"/>
  <c r="L414" i="2"/>
  <c r="K414" i="2"/>
  <c r="L397" i="2"/>
  <c r="K397" i="2"/>
  <c r="L975" i="2"/>
  <c r="K975" i="2"/>
  <c r="L1138" i="2"/>
  <c r="K1138" i="2"/>
  <c r="L1235" i="2"/>
  <c r="K1235" i="2"/>
  <c r="L213" i="2"/>
  <c r="K213" i="2"/>
  <c r="K1158" i="2"/>
  <c r="L1158" i="2"/>
  <c r="L804" i="2"/>
  <c r="K804" i="2"/>
  <c r="L463" i="2"/>
  <c r="K463" i="2"/>
  <c r="L611" i="2"/>
  <c r="K611" i="2"/>
  <c r="L529" i="2"/>
  <c r="K529" i="2"/>
  <c r="L1730" i="2"/>
  <c r="K1730" i="2"/>
  <c r="L45" i="2"/>
  <c r="K45" i="2"/>
  <c r="K1156" i="2"/>
  <c r="L1156" i="2"/>
  <c r="L453" i="2"/>
  <c r="K453" i="2"/>
  <c r="L1403" i="2"/>
  <c r="K1403" i="2"/>
  <c r="L576" i="2"/>
  <c r="K576" i="2"/>
  <c r="L1645" i="2"/>
  <c r="K1645" i="2"/>
  <c r="L1310" i="2"/>
  <c r="K1310" i="2"/>
  <c r="L204" i="2"/>
  <c r="K204" i="2"/>
  <c r="L1261" i="2"/>
  <c r="K1261" i="2"/>
  <c r="L801" i="2"/>
  <c r="K801" i="2"/>
  <c r="L1527" i="2"/>
  <c r="K1527" i="2"/>
  <c r="K1440" i="2"/>
  <c r="L1440" i="2"/>
  <c r="L496" i="2"/>
  <c r="K496" i="2"/>
  <c r="L1337" i="2"/>
  <c r="K1337" i="2"/>
  <c r="L771" i="2"/>
  <c r="K771" i="2"/>
  <c r="L7" i="2"/>
  <c r="K7" i="2"/>
  <c r="L1064" i="2"/>
  <c r="K1064" i="2"/>
  <c r="L299" i="2"/>
  <c r="K299" i="2"/>
  <c r="K477" i="2"/>
  <c r="L477" i="2"/>
  <c r="K1260" i="2"/>
  <c r="L1260" i="2"/>
  <c r="L323" i="2"/>
  <c r="K323" i="2"/>
  <c r="L181" i="2"/>
  <c r="K181" i="2"/>
  <c r="K322" i="2"/>
  <c r="L322" i="2"/>
  <c r="K1070" i="2"/>
  <c r="L1070" i="2"/>
  <c r="K1600" i="2"/>
  <c r="L1600" i="2"/>
  <c r="L880" i="2"/>
  <c r="K880" i="2"/>
  <c r="L1409" i="2"/>
  <c r="K1409" i="2"/>
  <c r="L1551" i="2"/>
  <c r="K1551" i="2"/>
  <c r="K1420" i="2"/>
  <c r="L1420" i="2"/>
  <c r="L645" i="2"/>
  <c r="K645" i="2"/>
  <c r="L102" i="2"/>
  <c r="K102" i="2"/>
  <c r="L16" i="2"/>
  <c r="K16" i="2"/>
  <c r="K1556" i="2"/>
  <c r="L1556" i="2"/>
  <c r="L603" i="2"/>
  <c r="K603" i="2"/>
  <c r="L929" i="2"/>
  <c r="K929" i="2"/>
  <c r="L295" i="2"/>
  <c r="K295" i="2"/>
  <c r="L132" i="2"/>
  <c r="K132" i="2"/>
  <c r="L1553" i="2"/>
  <c r="K1553" i="2"/>
  <c r="L443" i="2"/>
  <c r="K443" i="2"/>
  <c r="L13" i="2"/>
  <c r="K13" i="2"/>
  <c r="L403" i="2"/>
  <c r="K403" i="2"/>
  <c r="K1086" i="2"/>
  <c r="L1086" i="2"/>
  <c r="L1598" i="2"/>
  <c r="K1598" i="2"/>
  <c r="K569" i="2"/>
  <c r="L569" i="2"/>
  <c r="L65" i="2"/>
  <c r="K65" i="2"/>
  <c r="L1180" i="2"/>
  <c r="K1180" i="2"/>
  <c r="K622" i="2"/>
  <c r="L622" i="2"/>
  <c r="K761" i="2"/>
  <c r="L761" i="2"/>
  <c r="L1018" i="2"/>
  <c r="K1018" i="2"/>
  <c r="L1493" i="2"/>
  <c r="K1493" i="2"/>
  <c r="L1738" i="2"/>
  <c r="K1738" i="2"/>
  <c r="K619" i="2"/>
  <c r="L619" i="2"/>
  <c r="L341" i="2"/>
  <c r="K341" i="2"/>
  <c r="L774" i="2"/>
  <c r="K774" i="2"/>
  <c r="K1286" i="2"/>
  <c r="L1286" i="2"/>
  <c r="L1798" i="2"/>
  <c r="K1798" i="2"/>
  <c r="L305" i="2"/>
  <c r="K305" i="2"/>
  <c r="L1060" i="2"/>
  <c r="K1060" i="2"/>
  <c r="L1186" i="2"/>
  <c r="K1186" i="2"/>
  <c r="L722" i="2"/>
  <c r="K722" i="2"/>
  <c r="K1720" i="2"/>
  <c r="L1720" i="2"/>
  <c r="L555" i="2"/>
  <c r="K555" i="2"/>
  <c r="K978" i="2"/>
  <c r="L978" i="2"/>
  <c r="L541" i="2"/>
  <c r="K541" i="2"/>
  <c r="L1038" i="2"/>
  <c r="K1038" i="2"/>
  <c r="L1271" i="2"/>
  <c r="K1271" i="2"/>
  <c r="L812" i="2"/>
  <c r="K812" i="2"/>
  <c r="K1324" i="2"/>
  <c r="L1324" i="2"/>
  <c r="L1509" i="2"/>
  <c r="K1509" i="2"/>
  <c r="L1705" i="2"/>
  <c r="K1705" i="2"/>
  <c r="L1438" i="2"/>
  <c r="K1438" i="2"/>
  <c r="K962" i="2"/>
  <c r="L962" i="2"/>
  <c r="L907" i="2"/>
  <c r="K907" i="2"/>
  <c r="L245" i="2"/>
  <c r="K245" i="2"/>
  <c r="K934" i="2"/>
  <c r="L934" i="2"/>
  <c r="L395" i="2"/>
  <c r="K395" i="2"/>
  <c r="L483" i="2"/>
  <c r="K483" i="2"/>
  <c r="K1412" i="2"/>
  <c r="L1412" i="2"/>
  <c r="L189" i="2"/>
  <c r="K189" i="2"/>
  <c r="L43" i="2"/>
  <c r="K43" i="2"/>
  <c r="K633" i="2"/>
  <c r="L633" i="2"/>
  <c r="K730" i="2"/>
  <c r="L730" i="2"/>
  <c r="L1537" i="2"/>
  <c r="K1537" i="2"/>
  <c r="L1435" i="2"/>
  <c r="K1435" i="2"/>
  <c r="L635" i="2"/>
  <c r="K635" i="2"/>
  <c r="L923" i="2"/>
  <c r="K923" i="2"/>
  <c r="L944" i="2"/>
  <c r="K944" i="2"/>
  <c r="L40" i="2"/>
  <c r="K40" i="2"/>
  <c r="L1025" i="2"/>
  <c r="K1025" i="2"/>
  <c r="L659" i="2"/>
  <c r="K659" i="2"/>
  <c r="L768" i="2"/>
  <c r="K768" i="2"/>
  <c r="L678" i="2"/>
  <c r="K678" i="2"/>
  <c r="L1710" i="2"/>
  <c r="K1710" i="2"/>
  <c r="L1408" i="2"/>
  <c r="K1408" i="2"/>
  <c r="L709" i="2"/>
  <c r="K709" i="2"/>
  <c r="L916" i="2"/>
  <c r="K916" i="2"/>
  <c r="L1090" i="2"/>
  <c r="K1090" i="2"/>
  <c r="L1520" i="2"/>
  <c r="K1520" i="2"/>
  <c r="K1784" i="2"/>
  <c r="L1784" i="2"/>
  <c r="L1696" i="2"/>
  <c r="K1696" i="2"/>
  <c r="L111" i="2"/>
  <c r="K111" i="2"/>
  <c r="L183" i="2"/>
  <c r="K183" i="2"/>
  <c r="L589" i="2"/>
  <c r="K589" i="2"/>
  <c r="K1150" i="2"/>
  <c r="L1150" i="2"/>
  <c r="K642" i="2"/>
  <c r="L642" i="2"/>
  <c r="L1308" i="2"/>
  <c r="K1308" i="2"/>
  <c r="L1037" i="2"/>
  <c r="K1037" i="2"/>
  <c r="K889" i="2"/>
  <c r="L889" i="2"/>
  <c r="L1386" i="2"/>
  <c r="K1386" i="2"/>
  <c r="L481" i="2"/>
  <c r="K481" i="2"/>
  <c r="L59" i="2"/>
  <c r="K59" i="2"/>
  <c r="L1350" i="2"/>
  <c r="K1350" i="2"/>
  <c r="K1192" i="2"/>
  <c r="L1192" i="2"/>
  <c r="L1458" i="2"/>
  <c r="K1458" i="2"/>
  <c r="L1317" i="2"/>
  <c r="K1317" i="2"/>
  <c r="L1395" i="2"/>
  <c r="K1395" i="2"/>
  <c r="L605" i="2"/>
  <c r="K605" i="2"/>
  <c r="L1102" i="2"/>
  <c r="K1102" i="2"/>
  <c r="L876" i="2"/>
  <c r="K876" i="2"/>
  <c r="K1388" i="2"/>
  <c r="L1388" i="2"/>
  <c r="L594" i="2"/>
  <c r="K594" i="2"/>
  <c r="L500" i="2"/>
  <c r="K500" i="2"/>
  <c r="L1502" i="2"/>
  <c r="K1502" i="2"/>
  <c r="L101" i="2"/>
  <c r="K101" i="2"/>
  <c r="L429" i="2"/>
  <c r="K429" i="2"/>
  <c r="L449" i="2"/>
  <c r="K449" i="2"/>
  <c r="L1510" i="2"/>
  <c r="K1510" i="2"/>
  <c r="L556" i="2"/>
  <c r="K556" i="2"/>
  <c r="L1423" i="2"/>
  <c r="K1423" i="2"/>
  <c r="L653" i="2"/>
  <c r="K653" i="2"/>
  <c r="L696" i="2"/>
  <c r="K696" i="2"/>
  <c r="L1214" i="2"/>
  <c r="K1214" i="2"/>
  <c r="L1726" i="2"/>
  <c r="K1726" i="2"/>
  <c r="L715" i="2"/>
  <c r="K715" i="2"/>
  <c r="L662" i="2"/>
  <c r="K662" i="2"/>
  <c r="L1248" i="2"/>
  <c r="K1248" i="2"/>
  <c r="L1436" i="2"/>
  <c r="K1436" i="2"/>
  <c r="L1763" i="2"/>
  <c r="K1763" i="2"/>
  <c r="K834" i="2"/>
  <c r="L834" i="2"/>
  <c r="L1074" i="2"/>
  <c r="K1074" i="2"/>
  <c r="L1017" i="2"/>
  <c r="K1017" i="2"/>
  <c r="L1760" i="2"/>
  <c r="K1760" i="2"/>
  <c r="L1633" i="2"/>
  <c r="K1633" i="2"/>
  <c r="L979" i="2"/>
  <c r="K979" i="2"/>
  <c r="L89" i="2"/>
  <c r="K89" i="2"/>
  <c r="L131" i="2"/>
  <c r="K131" i="2"/>
  <c r="L469" i="2"/>
  <c r="K469" i="2"/>
  <c r="L12" i="2"/>
  <c r="K12" i="2"/>
  <c r="L902" i="2"/>
  <c r="K902" i="2"/>
  <c r="K1414" i="2"/>
  <c r="L1414" i="2"/>
  <c r="L432" i="2"/>
  <c r="K432" i="2"/>
  <c r="L744" i="2"/>
  <c r="K744" i="2"/>
  <c r="K1256" i="2"/>
  <c r="L1256" i="2"/>
  <c r="K1316" i="2"/>
  <c r="L1316" i="2"/>
  <c r="L201" i="2"/>
  <c r="K201" i="2"/>
  <c r="K114" i="2"/>
  <c r="L114" i="2"/>
  <c r="K18" i="2"/>
  <c r="L18" i="2"/>
  <c r="L1385" i="2"/>
  <c r="K1385" i="2"/>
  <c r="L702" i="2"/>
  <c r="K702" i="2"/>
  <c r="L926" i="2"/>
  <c r="K926" i="2"/>
  <c r="L157" i="2"/>
  <c r="K157" i="2"/>
  <c r="L669" i="2"/>
  <c r="K669" i="2"/>
  <c r="L641" i="2"/>
  <c r="K641" i="2"/>
  <c r="K1166" i="2"/>
  <c r="L1166" i="2"/>
  <c r="L1678" i="2"/>
  <c r="K1678" i="2"/>
  <c r="L387" i="2"/>
  <c r="K387" i="2"/>
  <c r="K1452" i="2"/>
  <c r="L1452" i="2"/>
  <c r="K875" i="2"/>
  <c r="L875" i="2"/>
  <c r="L1490" i="2"/>
  <c r="K1490" i="2"/>
  <c r="K507" i="2"/>
  <c r="L507" i="2"/>
  <c r="L1061" i="2"/>
  <c r="K1061" i="2"/>
  <c r="L1747" i="2"/>
  <c r="K1747" i="2"/>
  <c r="L1694" i="2"/>
  <c r="K1694" i="2"/>
  <c r="L229" i="2"/>
  <c r="K229" i="2"/>
  <c r="L787" i="2"/>
  <c r="K787" i="2"/>
  <c r="L493" i="2"/>
  <c r="K493" i="2"/>
  <c r="L373" i="2"/>
  <c r="K373" i="2"/>
  <c r="K522" i="2"/>
  <c r="L522" i="2"/>
  <c r="L1574" i="2"/>
  <c r="K1574" i="2"/>
  <c r="L1223" i="2"/>
  <c r="K1223" i="2"/>
  <c r="L630" i="2"/>
  <c r="K630" i="2"/>
  <c r="L1668" i="2"/>
  <c r="K1668" i="2"/>
  <c r="K274" i="2"/>
  <c r="L274" i="2"/>
  <c r="L317" i="2"/>
  <c r="K317" i="2"/>
  <c r="L5" i="2"/>
  <c r="K5" i="2"/>
  <c r="L614" i="2"/>
  <c r="K614" i="2"/>
  <c r="L1334" i="2"/>
  <c r="K1334" i="2"/>
  <c r="L41" i="2"/>
  <c r="K41" i="2"/>
  <c r="L1453" i="2"/>
  <c r="K1453" i="2"/>
  <c r="L246" i="2"/>
  <c r="K246" i="2"/>
  <c r="L690" i="2"/>
  <c r="K690" i="2"/>
  <c r="L232" i="2"/>
  <c r="K232" i="2"/>
  <c r="L1089" i="2"/>
  <c r="K1089" i="2"/>
  <c r="K1204" i="2"/>
  <c r="L1204" i="2"/>
  <c r="K1274" i="2"/>
  <c r="L1274" i="2"/>
  <c r="L1072" i="2"/>
  <c r="K1072" i="2"/>
  <c r="L1473" i="2"/>
  <c r="K1473" i="2"/>
  <c r="L1076" i="2"/>
  <c r="K1076" i="2"/>
  <c r="L1281" i="2"/>
  <c r="K1281" i="2"/>
  <c r="L237" i="2"/>
  <c r="K237" i="2"/>
  <c r="K798" i="2"/>
  <c r="L798" i="2"/>
  <c r="L313" i="2"/>
  <c r="K313" i="2"/>
  <c r="K547" i="2"/>
  <c r="L547" i="2"/>
  <c r="L315" i="2"/>
  <c r="K315" i="2"/>
  <c r="L942" i="2"/>
  <c r="K942" i="2"/>
  <c r="L185" i="2"/>
  <c r="K185" i="2"/>
  <c r="L528" i="2"/>
  <c r="K528" i="2"/>
  <c r="L1345" i="2"/>
  <c r="K1345" i="2"/>
  <c r="L267" i="2"/>
  <c r="K267" i="2"/>
  <c r="L205" i="2"/>
  <c r="K205" i="2"/>
  <c r="L717" i="2"/>
  <c r="K717" i="2"/>
  <c r="K766" i="2"/>
  <c r="L766" i="2"/>
  <c r="L1278" i="2"/>
  <c r="K1278" i="2"/>
  <c r="L1790" i="2"/>
  <c r="K1790" i="2"/>
  <c r="L783" i="2"/>
  <c r="K783" i="2"/>
  <c r="L800" i="2"/>
  <c r="K800" i="2"/>
  <c r="L57" i="2"/>
  <c r="K57" i="2"/>
  <c r="L1564" i="2"/>
  <c r="K1564" i="2"/>
  <c r="K1133" i="2"/>
  <c r="L1133" i="2"/>
  <c r="K1202" i="2"/>
  <c r="L1202" i="2"/>
  <c r="L1426" i="2"/>
  <c r="K1426" i="2"/>
  <c r="L1145" i="2"/>
  <c r="K1145" i="2"/>
  <c r="L628" i="2"/>
  <c r="K628" i="2"/>
  <c r="L1237" i="2"/>
  <c r="K1237" i="2"/>
  <c r="L636" i="2"/>
  <c r="K636" i="2"/>
  <c r="K917" i="2"/>
  <c r="L917" i="2"/>
  <c r="L818" i="2"/>
  <c r="K818" i="2"/>
  <c r="L21" i="2"/>
  <c r="K21" i="2"/>
  <c r="K533" i="2"/>
  <c r="L533" i="2"/>
  <c r="L193" i="2"/>
  <c r="K193" i="2"/>
  <c r="L966" i="2"/>
  <c r="K966" i="2"/>
  <c r="L1478" i="2"/>
  <c r="K1478" i="2"/>
  <c r="L505" i="2"/>
  <c r="K505" i="2"/>
  <c r="L808" i="2"/>
  <c r="K808" i="2"/>
  <c r="L447" i="2"/>
  <c r="K447" i="2"/>
  <c r="K1444" i="2"/>
  <c r="L1444" i="2"/>
  <c r="L1603" i="2"/>
  <c r="K1603" i="2"/>
  <c r="L781" i="2"/>
  <c r="K781" i="2"/>
  <c r="L1499" i="2"/>
  <c r="K1499" i="2"/>
  <c r="L1377" i="2"/>
  <c r="K1377" i="2"/>
  <c r="L537" i="2"/>
  <c r="K537" i="2"/>
  <c r="L723" i="2"/>
  <c r="K723" i="2"/>
  <c r="K638" i="2"/>
  <c r="L638" i="2"/>
  <c r="L221" i="2"/>
  <c r="K221" i="2"/>
  <c r="L733" i="2"/>
  <c r="K733" i="2"/>
  <c r="L714" i="2"/>
  <c r="K714" i="2"/>
  <c r="K1230" i="2"/>
  <c r="L1230" i="2"/>
  <c r="L1742" i="2"/>
  <c r="K1742" i="2"/>
  <c r="L680" i="2"/>
  <c r="K680" i="2"/>
  <c r="L1004" i="2"/>
  <c r="K1004" i="2"/>
  <c r="K1516" i="2"/>
  <c r="L1516" i="2"/>
  <c r="L1003" i="2"/>
  <c r="K1003" i="2"/>
  <c r="L658" i="2"/>
  <c r="K658" i="2"/>
  <c r="L1387" i="2"/>
  <c r="K1387" i="2"/>
  <c r="L854" i="2"/>
  <c r="K854" i="2"/>
  <c r="L1291" i="2"/>
  <c r="K1291" i="2"/>
  <c r="L1758" i="2"/>
  <c r="K1758" i="2"/>
  <c r="L357" i="2"/>
  <c r="K357" i="2"/>
  <c r="L1419" i="2"/>
  <c r="K1419" i="2"/>
  <c r="L557" i="2"/>
  <c r="K557" i="2"/>
  <c r="L437" i="2"/>
  <c r="K437" i="2"/>
  <c r="L595" i="2"/>
  <c r="K595" i="2"/>
  <c r="L1126" i="2"/>
  <c r="K1126" i="2"/>
  <c r="L1638" i="2"/>
  <c r="K1638" i="2"/>
  <c r="L1295" i="2"/>
  <c r="K1295" i="2"/>
  <c r="L772" i="2"/>
  <c r="K772" i="2"/>
  <c r="L1796" i="2"/>
  <c r="K1796" i="2"/>
  <c r="L420" i="2"/>
  <c r="K420" i="2"/>
  <c r="L381" i="2"/>
  <c r="K381" i="2"/>
  <c r="L133" i="2"/>
  <c r="K133" i="2"/>
  <c r="L758" i="2"/>
  <c r="K758" i="2"/>
  <c r="L1398" i="2"/>
  <c r="K1398" i="2"/>
  <c r="L209" i="2"/>
  <c r="K209" i="2"/>
  <c r="L1626" i="2"/>
  <c r="K1626" i="2"/>
  <c r="L1709" i="2"/>
  <c r="K1709" i="2"/>
  <c r="L684" i="2"/>
  <c r="K684" i="2"/>
  <c r="L118" i="2"/>
  <c r="K118" i="2"/>
  <c r="L73" i="2"/>
  <c r="K73" i="2"/>
  <c r="L1217" i="2"/>
  <c r="K1217" i="2"/>
  <c r="L1716" i="2"/>
  <c r="K1716" i="2"/>
  <c r="L168" i="2"/>
  <c r="K168" i="2"/>
  <c r="L1136" i="2"/>
  <c r="K1136" i="2"/>
  <c r="L1757" i="2"/>
  <c r="K1757" i="2"/>
  <c r="L1729" i="2"/>
  <c r="K1729" i="2"/>
  <c r="K1332" i="2"/>
  <c r="L1332" i="2"/>
  <c r="K1051" i="2"/>
  <c r="L1051" i="2"/>
  <c r="L365" i="2"/>
  <c r="K365" i="2"/>
  <c r="K862" i="2"/>
  <c r="L862" i="2"/>
  <c r="K386" i="2"/>
  <c r="L386" i="2"/>
  <c r="L960" i="2"/>
  <c r="K960" i="2"/>
  <c r="L620" i="2"/>
  <c r="K620" i="2"/>
  <c r="L897" i="2"/>
  <c r="K897" i="2"/>
  <c r="K1006" i="2"/>
  <c r="L1006" i="2"/>
  <c r="K258" i="2"/>
  <c r="L258" i="2"/>
  <c r="L908" i="2"/>
  <c r="K908" i="2"/>
  <c r="K674" i="2"/>
  <c r="L674" i="2"/>
  <c r="L1601" i="2"/>
  <c r="K1601" i="2"/>
  <c r="L69" i="2"/>
  <c r="K69" i="2"/>
  <c r="L1206" i="2"/>
  <c r="K1206" i="2"/>
  <c r="L967" i="2"/>
  <c r="K967" i="2"/>
  <c r="L726" i="2"/>
  <c r="K726" i="2"/>
  <c r="L355" i="2"/>
  <c r="K355" i="2"/>
  <c r="L1044" i="2"/>
  <c r="K1044" i="2"/>
  <c r="L1393" i="2"/>
  <c r="K1393" i="2"/>
  <c r="L609" i="2"/>
  <c r="K609" i="2"/>
  <c r="L452" i="2"/>
  <c r="K452" i="2"/>
  <c r="L1357" i="2"/>
  <c r="K1357" i="2"/>
  <c r="L1577" i="2"/>
  <c r="K1577" i="2"/>
  <c r="L286" i="2"/>
  <c r="K286" i="2"/>
  <c r="L494" i="2"/>
  <c r="K494" i="2"/>
  <c r="L260" i="2"/>
  <c r="K260" i="2"/>
  <c r="L1415" i="2"/>
  <c r="K1415" i="2"/>
  <c r="L58" i="2"/>
  <c r="K58" i="2"/>
  <c r="K1584" i="2"/>
  <c r="L1584" i="2"/>
  <c r="L216" i="2"/>
  <c r="K216" i="2"/>
  <c r="L848" i="2"/>
  <c r="K848" i="2"/>
  <c r="L439" i="2"/>
  <c r="K439" i="2"/>
  <c r="L913" i="2"/>
  <c r="K913" i="2"/>
  <c r="K985" i="2"/>
  <c r="L985" i="2"/>
  <c r="L1361" i="2"/>
  <c r="K1361" i="2"/>
  <c r="L1579" i="2"/>
  <c r="K1579" i="2"/>
  <c r="L1539" i="2"/>
  <c r="K1539" i="2"/>
  <c r="L1418" i="2"/>
  <c r="K1418" i="2"/>
  <c r="L1800" i="2"/>
  <c r="K1800" i="2"/>
  <c r="R714" i="2" l="1"/>
  <c r="T1202" i="2"/>
  <c r="Y1202" i="2" s="1"/>
  <c r="T1790" i="2"/>
  <c r="Y1790" i="2" s="1"/>
  <c r="T434" i="2"/>
  <c r="V434" i="2" s="1"/>
  <c r="V928" i="2"/>
  <c r="Y928" i="2"/>
  <c r="V84" i="2"/>
  <c r="Y84" i="2"/>
  <c r="Y434" i="2"/>
  <c r="T754" i="2"/>
  <c r="Y754" i="2" s="1"/>
  <c r="T824" i="2"/>
  <c r="Y824" i="2" s="1"/>
  <c r="T1581" i="2"/>
  <c r="Y1581" i="2" s="1"/>
  <c r="R454" i="2"/>
  <c r="R661" i="2"/>
  <c r="R762" i="2"/>
  <c r="R1742" i="2"/>
  <c r="R1242" i="2"/>
  <c r="T1799" i="2"/>
  <c r="Y1799" i="2" s="1"/>
  <c r="R305" i="2"/>
  <c r="T791" i="2"/>
  <c r="Y791" i="2" s="1"/>
  <c r="R1740" i="2"/>
  <c r="T720" i="2"/>
  <c r="Y720" i="2" s="1"/>
  <c r="T848" i="2"/>
  <c r="Y848" i="2" s="1"/>
  <c r="T219" i="2"/>
  <c r="Y219" i="2" s="1"/>
  <c r="T806" i="2"/>
  <c r="Y806" i="2" s="1"/>
  <c r="R273" i="2"/>
  <c r="T643" i="2"/>
  <c r="Y643" i="2" s="1"/>
  <c r="Q3" i="2"/>
  <c r="T3" i="2" s="1"/>
  <c r="Y3" i="2" s="1"/>
  <c r="O3" i="2"/>
  <c r="X3" i="2" s="1"/>
  <c r="N3" i="2"/>
  <c r="R1038" i="2"/>
  <c r="R1414" i="2"/>
  <c r="T839" i="2"/>
  <c r="Y839" i="2" s="1"/>
  <c r="R694" i="2"/>
  <c r="R1146" i="2"/>
  <c r="T168" i="2"/>
  <c r="Y168" i="2" s="1"/>
  <c r="T1583" i="2"/>
  <c r="Y1583" i="2" s="1"/>
  <c r="R1287" i="2"/>
  <c r="T1511" i="2"/>
  <c r="Y1511" i="2" s="1"/>
  <c r="R1369" i="2"/>
  <c r="T1166" i="2"/>
  <c r="Y1166" i="2" s="1"/>
  <c r="R1783" i="2"/>
  <c r="R716" i="2"/>
  <c r="P1149" i="2"/>
  <c r="P654" i="2"/>
  <c r="P1371" i="2"/>
  <c r="T1798" i="2"/>
  <c r="Y1798" i="2" s="1"/>
  <c r="R49" i="2"/>
  <c r="R1439" i="2"/>
  <c r="R1657" i="2"/>
  <c r="T1068" i="2"/>
  <c r="Y1068" i="2" s="1"/>
  <c r="R232" i="2"/>
  <c r="R331" i="2"/>
  <c r="R1767" i="2"/>
  <c r="R205" i="2"/>
  <c r="T793" i="2"/>
  <c r="Y793" i="2" s="1"/>
  <c r="R126" i="2"/>
  <c r="R96" i="2"/>
  <c r="R31" i="2"/>
  <c r="T200" i="2"/>
  <c r="Y200" i="2" s="1"/>
  <c r="T1545" i="2"/>
  <c r="Y1545" i="2" s="1"/>
  <c r="T394" i="2"/>
  <c r="Y394" i="2" s="1"/>
  <c r="R1055" i="2"/>
  <c r="R771" i="2"/>
  <c r="T110" i="2"/>
  <c r="Y110" i="2" s="1"/>
  <c r="R42" i="2"/>
  <c r="R382" i="2"/>
  <c r="P708" i="2"/>
  <c r="T956" i="2"/>
  <c r="Y956" i="2" s="1"/>
  <c r="R269" i="2"/>
  <c r="T428" i="2"/>
  <c r="Y428" i="2" s="1"/>
  <c r="R102" i="2"/>
  <c r="R1650" i="2"/>
  <c r="R88" i="2"/>
  <c r="T1519" i="2"/>
  <c r="Y1519" i="2" s="1"/>
  <c r="T703" i="2"/>
  <c r="Y703" i="2" s="1"/>
  <c r="R1105" i="2"/>
  <c r="T1530" i="2"/>
  <c r="Y1530" i="2" s="1"/>
  <c r="T1730" i="2"/>
  <c r="Y1730" i="2" s="1"/>
  <c r="R238" i="2"/>
  <c r="R1687" i="2"/>
  <c r="R1328" i="2"/>
  <c r="R1398" i="2"/>
  <c r="T975" i="2"/>
  <c r="Y975" i="2" s="1"/>
  <c r="T1447" i="2"/>
  <c r="Y1447" i="2" s="1"/>
  <c r="T784" i="2"/>
  <c r="Y784" i="2" s="1"/>
  <c r="R460" i="2"/>
  <c r="T1250" i="2"/>
  <c r="Y1250" i="2" s="1"/>
  <c r="T742" i="2"/>
  <c r="Y742" i="2" s="1"/>
  <c r="T1662" i="2"/>
  <c r="Y1662" i="2" s="1"/>
  <c r="T252" i="2"/>
  <c r="Y252" i="2" s="1"/>
  <c r="R1092" i="2"/>
  <c r="T404" i="2"/>
  <c r="Y404" i="2" s="1"/>
  <c r="T1299" i="2"/>
  <c r="Y1299" i="2" s="1"/>
  <c r="T574" i="2"/>
  <c r="Y574" i="2" s="1"/>
  <c r="R408" i="2"/>
  <c r="R538" i="2"/>
  <c r="R822" i="2"/>
  <c r="T387" i="2"/>
  <c r="Y387" i="2" s="1"/>
  <c r="T87" i="2"/>
  <c r="Y87" i="2" s="1"/>
  <c r="R1066" i="2"/>
  <c r="T275" i="2"/>
  <c r="Y275" i="2" s="1"/>
  <c r="T241" i="2"/>
  <c r="Y241" i="2" s="1"/>
  <c r="R435" i="2"/>
  <c r="R1030" i="2"/>
  <c r="T1423" i="2"/>
  <c r="Y1423" i="2" s="1"/>
  <c r="T1654" i="2"/>
  <c r="Y1654" i="2" s="1"/>
  <c r="T996" i="2"/>
  <c r="Y996" i="2" s="1"/>
  <c r="T1428" i="2"/>
  <c r="Y1428" i="2" s="1"/>
  <c r="T774" i="2"/>
  <c r="Y774" i="2" s="1"/>
  <c r="R1695" i="2"/>
  <c r="T179" i="2"/>
  <c r="Y179" i="2" s="1"/>
  <c r="R261" i="2"/>
  <c r="R1044" i="2"/>
  <c r="R878" i="2"/>
  <c r="R93" i="2"/>
  <c r="T1119" i="2"/>
  <c r="Y1119" i="2" s="1"/>
  <c r="R405" i="2"/>
  <c r="R632" i="2"/>
  <c r="R987" i="2"/>
  <c r="R1667" i="2"/>
  <c r="T985" i="2"/>
  <c r="Y985" i="2" s="1"/>
  <c r="R1120" i="2"/>
  <c r="T933" i="2"/>
  <c r="Y933" i="2" s="1"/>
  <c r="R1139" i="2"/>
  <c r="R1005" i="2"/>
  <c r="R144" i="2"/>
  <c r="R931" i="2"/>
  <c r="R1033" i="2"/>
  <c r="T131" i="2"/>
  <c r="Y131" i="2" s="1"/>
  <c r="R1640" i="2"/>
  <c r="R1480" i="2"/>
  <c r="T196" i="2"/>
  <c r="Y196" i="2" s="1"/>
  <c r="R240" i="2"/>
  <c r="R1703" i="2"/>
  <c r="R796" i="2"/>
  <c r="T796" i="2"/>
  <c r="Y796" i="2" s="1"/>
  <c r="R21" i="2"/>
  <c r="R199" i="2"/>
  <c r="T1567" i="2"/>
  <c r="Y1567" i="2" s="1"/>
  <c r="T1266" i="2"/>
  <c r="Y1266" i="2" s="1"/>
  <c r="R1377" i="2"/>
  <c r="R18" i="2"/>
  <c r="R146" i="2"/>
  <c r="T1487" i="2"/>
  <c r="Y1487" i="2" s="1"/>
  <c r="T1781" i="2"/>
  <c r="Y1781" i="2" s="1"/>
  <c r="R1586" i="2"/>
  <c r="T1575" i="2"/>
  <c r="Y1575" i="2" s="1"/>
  <c r="T623" i="2"/>
  <c r="Y623" i="2" s="1"/>
  <c r="R1208" i="2"/>
  <c r="T907" i="2"/>
  <c r="Y907" i="2" s="1"/>
  <c r="T1441" i="2"/>
  <c r="Y1441" i="2" s="1"/>
  <c r="T124" i="2"/>
  <c r="Y124" i="2" s="1"/>
  <c r="T1716" i="2"/>
  <c r="Y1716" i="2" s="1"/>
  <c r="T1542" i="2"/>
  <c r="Y1542" i="2" s="1"/>
  <c r="R1547" i="2"/>
  <c r="T766" i="2"/>
  <c r="Y766" i="2" s="1"/>
  <c r="T268" i="2"/>
  <c r="Y268" i="2" s="1"/>
  <c r="R1534" i="2"/>
  <c r="R1282" i="2"/>
  <c r="R992" i="2"/>
  <c r="T1386" i="2"/>
  <c r="Y1386" i="2" s="1"/>
  <c r="T1212" i="2"/>
  <c r="Y1212" i="2" s="1"/>
  <c r="R495" i="2"/>
  <c r="R1673" i="2"/>
  <c r="R1286" i="2"/>
  <c r="R264" i="2"/>
  <c r="R132" i="2"/>
  <c r="R1316" i="2"/>
  <c r="R1760" i="2"/>
  <c r="T1206" i="2"/>
  <c r="Y1206" i="2" s="1"/>
  <c r="T1209" i="2"/>
  <c r="Y1209" i="2" s="1"/>
  <c r="T1624" i="2"/>
  <c r="Y1624" i="2" s="1"/>
  <c r="T374" i="2"/>
  <c r="Y374" i="2" s="1"/>
  <c r="R1228" i="2"/>
  <c r="T751" i="2"/>
  <c r="Y751" i="2" s="1"/>
  <c r="T429" i="2"/>
  <c r="Y429" i="2" s="1"/>
  <c r="R666" i="2"/>
  <c r="R123" i="2"/>
  <c r="T1258" i="2"/>
  <c r="Y1258" i="2" s="1"/>
  <c r="T1018" i="2"/>
  <c r="Y1018" i="2" s="1"/>
  <c r="R1647" i="2"/>
  <c r="T551" i="2"/>
  <c r="Y551" i="2" s="1"/>
  <c r="R760" i="2"/>
  <c r="T119" i="2"/>
  <c r="Y119" i="2" s="1"/>
  <c r="R1458" i="2"/>
  <c r="T221" i="2"/>
  <c r="Y221" i="2" s="1"/>
  <c r="R663" i="2"/>
  <c r="R1639" i="2"/>
  <c r="R1204" i="2"/>
  <c r="R745" i="2"/>
  <c r="R1214" i="2"/>
  <c r="R1015" i="2"/>
  <c r="R281" i="2"/>
  <c r="R1279" i="2"/>
  <c r="R1443" i="2"/>
  <c r="R618" i="2"/>
  <c r="T652" i="2"/>
  <c r="Y652" i="2" s="1"/>
  <c r="R1408" i="2"/>
  <c r="T1645" i="2"/>
  <c r="Y1645" i="2" s="1"/>
  <c r="R1475" i="2"/>
  <c r="T397" i="2"/>
  <c r="Y397" i="2" s="1"/>
  <c r="R671" i="2"/>
  <c r="R1337" i="2"/>
  <c r="R859" i="2"/>
  <c r="R780" i="2"/>
  <c r="T1748" i="2"/>
  <c r="Y1748" i="2" s="1"/>
  <c r="R493" i="2"/>
  <c r="R886" i="2"/>
  <c r="R277" i="2"/>
  <c r="R181" i="2"/>
  <c r="T1348" i="2"/>
  <c r="Y1348" i="2" s="1"/>
  <c r="R255" i="2"/>
  <c r="R94" i="2"/>
  <c r="R679" i="2"/>
  <c r="R1115" i="2"/>
  <c r="R1064" i="2"/>
  <c r="R1280" i="2"/>
  <c r="T399" i="2"/>
  <c r="Y399" i="2" s="1"/>
  <c r="R1563" i="2"/>
  <c r="R333" i="2"/>
  <c r="R617" i="2"/>
  <c r="R1776" i="2"/>
  <c r="R421" i="2"/>
  <c r="R169" i="2"/>
  <c r="R25" i="2"/>
  <c r="R1425" i="2"/>
  <c r="R258" i="2"/>
  <c r="R138" i="2"/>
  <c r="T137" i="2"/>
  <c r="Y137" i="2" s="1"/>
  <c r="T932" i="2"/>
  <c r="Y932" i="2" s="1"/>
  <c r="T135" i="2"/>
  <c r="Y135" i="2" s="1"/>
  <c r="R803" i="2"/>
  <c r="T1170" i="2"/>
  <c r="Y1170" i="2" s="1"/>
  <c r="T323" i="2"/>
  <c r="Y323" i="2" s="1"/>
  <c r="R578" i="2"/>
  <c r="T935" i="2"/>
  <c r="Y935" i="2" s="1"/>
  <c r="T1707" i="2"/>
  <c r="Y1707" i="2" s="1"/>
  <c r="R1354" i="2"/>
  <c r="T542" i="2"/>
  <c r="Y542" i="2" s="1"/>
  <c r="T43" i="2"/>
  <c r="Y43" i="2" s="1"/>
  <c r="T581" i="2"/>
  <c r="Y581" i="2" s="1"/>
  <c r="T903" i="2"/>
  <c r="Y903" i="2" s="1"/>
  <c r="T1620" i="2"/>
  <c r="Y1620" i="2" s="1"/>
  <c r="R1792" i="2"/>
  <c r="T157" i="2"/>
  <c r="Y157" i="2" s="1"/>
  <c r="R325" i="2"/>
  <c r="T1162" i="2"/>
  <c r="Y1162" i="2" s="1"/>
  <c r="R916" i="2"/>
  <c r="T224" i="2"/>
  <c r="Y224" i="2" s="1"/>
  <c r="T414" i="2"/>
  <c r="Y414" i="2" s="1"/>
  <c r="T1256" i="2"/>
  <c r="Y1256" i="2" s="1"/>
  <c r="T1296" i="2"/>
  <c r="Y1296" i="2" s="1"/>
  <c r="R978" i="2"/>
  <c r="R641" i="2"/>
  <c r="R1600" i="2"/>
  <c r="T1462" i="2"/>
  <c r="Y1462" i="2" s="1"/>
  <c r="T377" i="2"/>
  <c r="Y377" i="2" s="1"/>
  <c r="T1726" i="2"/>
  <c r="Y1726" i="2" s="1"/>
  <c r="R786" i="2"/>
  <c r="R609" i="2"/>
  <c r="R1022" i="2"/>
  <c r="T1759" i="2"/>
  <c r="Y1759" i="2" s="1"/>
  <c r="T383" i="2"/>
  <c r="Y383" i="2" s="1"/>
  <c r="R140" i="2"/>
  <c r="T430" i="2"/>
  <c r="Y430" i="2" s="1"/>
  <c r="T1672" i="2"/>
  <c r="Y1672" i="2" s="1"/>
  <c r="R1504" i="2"/>
  <c r="T863" i="2"/>
  <c r="Y863" i="2" s="1"/>
  <c r="R84" i="2"/>
  <c r="T448" i="2"/>
  <c r="Y448" i="2" s="1"/>
  <c r="T509" i="2"/>
  <c r="Y509" i="2" s="1"/>
  <c r="R877" i="2"/>
  <c r="R1272" i="2"/>
  <c r="R569" i="2"/>
  <c r="R260" i="2"/>
  <c r="R855" i="2"/>
  <c r="R853" i="2"/>
  <c r="R1723" i="2"/>
  <c r="T570" i="2"/>
  <c r="Y570" i="2" s="1"/>
  <c r="T734" i="2"/>
  <c r="Y734" i="2" s="1"/>
  <c r="T519" i="2"/>
  <c r="Y519" i="2" s="1"/>
  <c r="T1234" i="2"/>
  <c r="Y1234" i="2" s="1"/>
  <c r="T1060" i="2"/>
  <c r="Y1060" i="2" s="1"/>
  <c r="R425" i="2"/>
  <c r="R1529" i="2"/>
  <c r="R558" i="2"/>
  <c r="R202" i="2"/>
  <c r="R779" i="2"/>
  <c r="R1735" i="2"/>
  <c r="R1454" i="2"/>
  <c r="R353" i="2"/>
  <c r="R121" i="2"/>
  <c r="R54" i="2"/>
  <c r="R899" i="2"/>
  <c r="R1303" i="2"/>
  <c r="R1295" i="2"/>
  <c r="R1074" i="2"/>
  <c r="R696" i="2"/>
  <c r="R928" i="2"/>
  <c r="R1720" i="2"/>
  <c r="T717" i="2"/>
  <c r="Y717" i="2" s="1"/>
  <c r="T68" i="2"/>
  <c r="Y68" i="2" s="1"/>
  <c r="R59" i="2"/>
  <c r="T1199" i="2"/>
  <c r="Y1199" i="2" s="1"/>
  <c r="R129" i="2"/>
  <c r="T1770" i="2"/>
  <c r="Y1770" i="2" s="1"/>
  <c r="T1490" i="2"/>
  <c r="Y1490" i="2" s="1"/>
  <c r="R26" i="2"/>
  <c r="R568" i="2"/>
  <c r="T622" i="2"/>
  <c r="Y622" i="2" s="1"/>
  <c r="R118" i="2"/>
  <c r="T814" i="2"/>
  <c r="Y814" i="2" s="1"/>
  <c r="T285" i="2"/>
  <c r="Y285" i="2" s="1"/>
  <c r="T5" i="2"/>
  <c r="Y5" i="2" s="1"/>
  <c r="T614" i="2"/>
  <c r="Y614" i="2" s="1"/>
  <c r="T1126" i="2"/>
  <c r="Y1126" i="2" s="1"/>
  <c r="R1603" i="2"/>
  <c r="R834" i="2"/>
  <c r="R419" i="2"/>
  <c r="R991" i="2"/>
  <c r="R967" i="2"/>
  <c r="R1527" i="2"/>
  <c r="R1465" i="2"/>
  <c r="R746" i="2"/>
  <c r="R1451" i="2"/>
  <c r="R1555" i="2"/>
  <c r="R1264" i="2"/>
  <c r="R222" i="2"/>
  <c r="R936" i="2"/>
  <c r="R1304" i="2"/>
  <c r="R880" i="2"/>
  <c r="R484" i="2"/>
  <c r="R1236" i="2"/>
  <c r="R1235" i="2"/>
  <c r="T413" i="2"/>
  <c r="Y413" i="2" s="1"/>
  <c r="R1628" i="2"/>
  <c r="R648" i="2"/>
  <c r="T528" i="2"/>
  <c r="Y528" i="2" s="1"/>
  <c r="R816" i="2"/>
  <c r="R1584" i="2"/>
  <c r="R1405" i="2"/>
  <c r="R645" i="2"/>
  <c r="R457" i="2"/>
  <c r="R628" i="2"/>
  <c r="R456" i="2"/>
  <c r="R133" i="2"/>
  <c r="R927" i="2"/>
  <c r="R950" i="2"/>
  <c r="R800" i="2"/>
  <c r="T874" i="2"/>
  <c r="Y874" i="2" s="1"/>
  <c r="T4" i="2"/>
  <c r="Y4" i="2" s="1"/>
  <c r="T1572" i="2"/>
  <c r="Y1572" i="2" s="1"/>
  <c r="T514" i="2"/>
  <c r="Y514" i="2" s="1"/>
  <c r="T299" i="2"/>
  <c r="Y299" i="2" s="1"/>
  <c r="T1560" i="2"/>
  <c r="Y1560" i="2" s="1"/>
  <c r="R988" i="2"/>
  <c r="R740" i="2"/>
  <c r="R1548" i="2"/>
  <c r="R1002" i="2"/>
  <c r="R607" i="2"/>
  <c r="R735" i="2"/>
  <c r="R860" i="2"/>
  <c r="R1755" i="2"/>
  <c r="R197" i="2"/>
  <c r="T8" i="2"/>
  <c r="Y8" i="2" s="1"/>
  <c r="T344" i="2"/>
  <c r="Y344" i="2" s="1"/>
  <c r="T674" i="2"/>
  <c r="Y674" i="2" s="1"/>
  <c r="T1270" i="2"/>
  <c r="Y1270" i="2" s="1"/>
  <c r="T354" i="2"/>
  <c r="Y354" i="2" s="1"/>
  <c r="T1102" i="2"/>
  <c r="Y1102" i="2" s="1"/>
  <c r="R1130" i="2"/>
  <c r="R214" i="2"/>
  <c r="R1308" i="2"/>
  <c r="R302" i="2"/>
  <c r="R366" i="2"/>
  <c r="R602" i="2"/>
  <c r="R651" i="2"/>
  <c r="R1714" i="2"/>
  <c r="R1192" i="2"/>
  <c r="T650" i="2"/>
  <c r="Y650" i="2" s="1"/>
  <c r="T409" i="2"/>
  <c r="Y409" i="2" s="1"/>
  <c r="T400" i="2"/>
  <c r="Y400" i="2" s="1"/>
  <c r="R1110" i="2"/>
  <c r="R1492" i="2"/>
  <c r="R248" i="2"/>
  <c r="R50" i="2"/>
  <c r="R1395" i="2"/>
  <c r="R1539" i="2"/>
  <c r="R697" i="2"/>
  <c r="R526" i="2"/>
  <c r="R467" i="2"/>
  <c r="T872" i="2"/>
  <c r="Y872" i="2" s="1"/>
  <c r="R141" i="2"/>
  <c r="T69" i="2"/>
  <c r="Y69" i="2" s="1"/>
  <c r="R365" i="2"/>
  <c r="R857" i="2"/>
  <c r="R203" i="2"/>
  <c r="R1247" i="2"/>
  <c r="T41" i="2"/>
  <c r="Y41" i="2" s="1"/>
  <c r="T1129" i="2"/>
  <c r="Y1129" i="2" s="1"/>
  <c r="R1656" i="2"/>
  <c r="R472" i="2"/>
  <c r="R338" i="2"/>
  <c r="R293" i="2"/>
  <c r="T307" i="2"/>
  <c r="Y307" i="2" s="1"/>
  <c r="T1327" i="2"/>
  <c r="Y1327" i="2" s="1"/>
  <c r="T193" i="2"/>
  <c r="Y193" i="2" s="1"/>
  <c r="R1313" i="2"/>
  <c r="R1700" i="2"/>
  <c r="R906" i="2"/>
  <c r="R680" i="2"/>
  <c r="R361" i="2"/>
  <c r="T295" i="2"/>
  <c r="Y295" i="2" s="1"/>
  <c r="R894" i="2"/>
  <c r="T1300" i="2"/>
  <c r="Y1300" i="2" s="1"/>
  <c r="R1413" i="2"/>
  <c r="R836" i="2"/>
  <c r="R424" i="2"/>
  <c r="R318" i="2"/>
  <c r="T942" i="2"/>
  <c r="Y942" i="2" s="1"/>
  <c r="R1025" i="2"/>
  <c r="R455" i="2"/>
  <c r="R1255" i="2"/>
  <c r="R1061" i="2"/>
  <c r="R1578" i="2"/>
  <c r="R1456" i="2"/>
  <c r="R1448" i="2"/>
  <c r="R1040" i="2"/>
  <c r="R775" i="2"/>
  <c r="R290" i="2"/>
  <c r="R994" i="2"/>
  <c r="R263" i="2"/>
  <c r="T1574" i="2"/>
  <c r="Y1574" i="2" s="1"/>
  <c r="R15" i="2"/>
  <c r="R1113" i="2"/>
  <c r="R881" i="2"/>
  <c r="R1427" i="2"/>
  <c r="R57" i="2"/>
  <c r="R182" i="2"/>
  <c r="R391" i="2"/>
  <c r="R1257" i="2"/>
  <c r="R520" i="2"/>
  <c r="T447" i="2"/>
  <c r="Y447" i="2" s="1"/>
  <c r="T1345" i="2"/>
  <c r="Y1345" i="2" s="1"/>
  <c r="T1684" i="2"/>
  <c r="Y1684" i="2" s="1"/>
  <c r="T438" i="2"/>
  <c r="Y438" i="2" s="1"/>
  <c r="R522" i="2"/>
  <c r="T890" i="2"/>
  <c r="Y890" i="2" s="1"/>
  <c r="T1503" i="2"/>
  <c r="Y1503" i="2" s="1"/>
  <c r="T1363" i="2"/>
  <c r="Y1363" i="2" s="1"/>
  <c r="R1201" i="2"/>
  <c r="T1184" i="2"/>
  <c r="Y1184" i="2" s="1"/>
  <c r="R1071" i="2"/>
  <c r="T1063" i="2"/>
  <c r="Y1063" i="2" s="1"/>
  <c r="R758" i="2"/>
  <c r="T1012" i="2"/>
  <c r="Y1012" i="2" s="1"/>
  <c r="R1763" i="2"/>
  <c r="T1323" i="2"/>
  <c r="Y1323" i="2" s="1"/>
  <c r="T254" i="2"/>
  <c r="Y254" i="2" s="1"/>
  <c r="R17" i="2"/>
  <c r="R97" i="2"/>
  <c r="T1172" i="2"/>
  <c r="Y1172" i="2" s="1"/>
  <c r="R744" i="2"/>
  <c r="R537" i="2"/>
  <c r="R58" i="2"/>
  <c r="R1711" i="2"/>
  <c r="R500" i="2"/>
  <c r="R1793" i="2"/>
  <c r="R1436" i="2"/>
  <c r="R1611" i="2"/>
  <c r="R10" i="2"/>
  <c r="R1283" i="2"/>
  <c r="R1153" i="2"/>
  <c r="R984" i="2"/>
  <c r="R192" i="2"/>
  <c r="R1722" i="2"/>
  <c r="R256" i="2"/>
  <c r="R343" i="2"/>
  <c r="R1265" i="2"/>
  <c r="R693" i="2"/>
  <c r="R154" i="2"/>
  <c r="R208" i="2"/>
  <c r="T1077" i="2"/>
  <c r="Y1077" i="2" s="1"/>
  <c r="R1593" i="2"/>
  <c r="R503" i="2"/>
  <c r="R588" i="2"/>
  <c r="R882" i="2"/>
  <c r="R1463" i="2"/>
  <c r="T1440" i="2"/>
  <c r="Y1440" i="2" s="1"/>
  <c r="R1000" i="2"/>
  <c r="R871" i="2"/>
  <c r="T1073" i="2"/>
  <c r="Y1073" i="2" s="1"/>
  <c r="R1013" i="2"/>
  <c r="R1107" i="2"/>
  <c r="R1246" i="2"/>
  <c r="R324" i="2"/>
  <c r="R555" i="2"/>
  <c r="R1744" i="2"/>
  <c r="T550" i="2"/>
  <c r="Y550" i="2" s="1"/>
  <c r="T486" i="2"/>
  <c r="Y486" i="2" s="1"/>
  <c r="T687" i="2"/>
  <c r="Y687" i="2" s="1"/>
  <c r="R1378" i="2"/>
  <c r="R603" i="2"/>
  <c r="R487" i="2"/>
  <c r="R1080" i="2"/>
  <c r="T944" i="2"/>
  <c r="Y944" i="2" s="1"/>
  <c r="T1344" i="2"/>
  <c r="Y1344" i="2" s="1"/>
  <c r="R1344" i="2"/>
  <c r="T1633" i="2"/>
  <c r="Y1633" i="2" s="1"/>
  <c r="R1633" i="2"/>
  <c r="T267" i="2"/>
  <c r="Y267" i="2" s="1"/>
  <c r="R267" i="2"/>
  <c r="T530" i="2"/>
  <c r="Y530" i="2" s="1"/>
  <c r="R530" i="2"/>
  <c r="T1306" i="2"/>
  <c r="Y1306" i="2" s="1"/>
  <c r="R1306" i="2"/>
  <c r="T35" i="2"/>
  <c r="Y35" i="2" s="1"/>
  <c r="R35" i="2"/>
  <c r="T469" i="2"/>
  <c r="Y469" i="2" s="1"/>
  <c r="R469" i="2"/>
  <c r="T1006" i="2"/>
  <c r="Y1006" i="2" s="1"/>
  <c r="R1006" i="2"/>
  <c r="T868" i="2"/>
  <c r="Y868" i="2" s="1"/>
  <c r="R868" i="2"/>
  <c r="T727" i="2"/>
  <c r="Y727" i="2" s="1"/>
  <c r="R727" i="2"/>
  <c r="T1273" i="2"/>
  <c r="Y1273" i="2" s="1"/>
  <c r="R1273" i="2"/>
  <c r="T1224" i="2"/>
  <c r="Y1224" i="2" s="1"/>
  <c r="R1224" i="2"/>
  <c r="T341" i="2"/>
  <c r="Y341" i="2" s="1"/>
  <c r="R341" i="2"/>
  <c r="T471" i="2"/>
  <c r="Y471" i="2" s="1"/>
  <c r="R471" i="2"/>
  <c r="T36" i="2"/>
  <c r="Y36" i="2" s="1"/>
  <c r="R36" i="2"/>
  <c r="T646" i="2"/>
  <c r="Y646" i="2" s="1"/>
  <c r="R646" i="2"/>
  <c r="T1635" i="2"/>
  <c r="Y1635" i="2" s="1"/>
  <c r="R1635" i="2"/>
  <c r="T1536" i="2"/>
  <c r="Y1536" i="2" s="1"/>
  <c r="R1536" i="2"/>
  <c r="T1591" i="2"/>
  <c r="Y1591" i="2" s="1"/>
  <c r="R1591" i="2"/>
  <c r="T1540" i="2"/>
  <c r="Y1540" i="2" s="1"/>
  <c r="R1540" i="2"/>
  <c r="T625" i="2"/>
  <c r="Y625" i="2" s="1"/>
  <c r="R625" i="2"/>
  <c r="T245" i="2"/>
  <c r="Y245" i="2" s="1"/>
  <c r="R245" i="2"/>
  <c r="T1410" i="2"/>
  <c r="Y1410" i="2" s="1"/>
  <c r="R1410" i="2"/>
  <c r="T1352" i="2"/>
  <c r="Y1352" i="2" s="1"/>
  <c r="R1352" i="2"/>
  <c r="T74" i="2"/>
  <c r="Y74" i="2" s="1"/>
  <c r="R74" i="2"/>
  <c r="T312" i="2"/>
  <c r="Y312" i="2" s="1"/>
  <c r="R312" i="2"/>
  <c r="T979" i="2"/>
  <c r="Y979" i="2" s="1"/>
  <c r="R979" i="2"/>
  <c r="T712" i="2"/>
  <c r="Y712" i="2" s="1"/>
  <c r="R712" i="2"/>
  <c r="T1400" i="2"/>
  <c r="Y1400" i="2" s="1"/>
  <c r="R1400" i="2"/>
  <c r="T1570" i="2"/>
  <c r="Y1570" i="2" s="1"/>
  <c r="R1570" i="2"/>
  <c r="T1035" i="2"/>
  <c r="Y1035" i="2" s="1"/>
  <c r="R1035" i="2"/>
  <c r="T490" i="2"/>
  <c r="Y490" i="2" s="1"/>
  <c r="R490" i="2"/>
  <c r="T1623" i="2"/>
  <c r="Y1623" i="2" s="1"/>
  <c r="R1623" i="2"/>
  <c r="T884" i="2"/>
  <c r="Y884" i="2" s="1"/>
  <c r="R884" i="2"/>
  <c r="T1521" i="2"/>
  <c r="Y1521" i="2" s="1"/>
  <c r="R1521" i="2"/>
  <c r="T44" i="2"/>
  <c r="Y44" i="2" s="1"/>
  <c r="R44" i="2"/>
  <c r="T660" i="2"/>
  <c r="Y660" i="2" s="1"/>
  <c r="R660" i="2"/>
  <c r="T242" i="2"/>
  <c r="Y242" i="2" s="1"/>
  <c r="R242" i="2"/>
  <c r="T251" i="2"/>
  <c r="Y251" i="2" s="1"/>
  <c r="R251" i="2"/>
  <c r="T702" i="2"/>
  <c r="Y702" i="2" s="1"/>
  <c r="R702" i="2"/>
  <c r="T810" i="2"/>
  <c r="Y810" i="2" s="1"/>
  <c r="R810" i="2"/>
  <c r="T1375" i="2"/>
  <c r="Y1375" i="2" s="1"/>
  <c r="R1375" i="2"/>
  <c r="T684" i="2"/>
  <c r="Y684" i="2" s="1"/>
  <c r="R684" i="2"/>
  <c r="T1417" i="2"/>
  <c r="Y1417" i="2" s="1"/>
  <c r="R1417" i="2"/>
  <c r="T1595" i="2"/>
  <c r="Y1595" i="2" s="1"/>
  <c r="R1595" i="2"/>
  <c r="T317" i="2"/>
  <c r="Y317" i="2" s="1"/>
  <c r="R317" i="2"/>
  <c r="T1292" i="2"/>
  <c r="Y1292" i="2" s="1"/>
  <c r="R1292" i="2"/>
  <c r="T1343" i="2"/>
  <c r="Y1343" i="2" s="1"/>
  <c r="R1343" i="2"/>
  <c r="T808" i="2"/>
  <c r="Y808" i="2" s="1"/>
  <c r="R808" i="2"/>
  <c r="T109" i="2"/>
  <c r="Y109" i="2" s="1"/>
  <c r="R109" i="2"/>
  <c r="T543" i="2"/>
  <c r="Y543" i="2" s="1"/>
  <c r="R543" i="2"/>
  <c r="T1604" i="2"/>
  <c r="Y1604" i="2" s="1"/>
  <c r="R1604" i="2"/>
  <c r="T1230" i="2"/>
  <c r="Y1230" i="2" s="1"/>
  <c r="R1230" i="2"/>
  <c r="T1507" i="2"/>
  <c r="Y1507" i="2" s="1"/>
  <c r="R1507" i="2"/>
  <c r="T1660" i="2"/>
  <c r="Y1660" i="2" s="1"/>
  <c r="R1660" i="2"/>
  <c r="T1464" i="2"/>
  <c r="Y1464" i="2" s="1"/>
  <c r="R1464" i="2"/>
  <c r="T699" i="2"/>
  <c r="Y699" i="2" s="1"/>
  <c r="R699" i="2"/>
  <c r="T453" i="2"/>
  <c r="Y453" i="2" s="1"/>
  <c r="R453" i="2"/>
  <c r="T489" i="2"/>
  <c r="Y489" i="2" s="1"/>
  <c r="R489" i="2"/>
  <c r="T605" i="2"/>
  <c r="Y605" i="2" s="1"/>
  <c r="R605" i="2"/>
  <c r="T229" i="2"/>
  <c r="Y229" i="2" s="1"/>
  <c r="R229" i="2"/>
  <c r="T236" i="2"/>
  <c r="Y236" i="2" s="1"/>
  <c r="R236" i="2"/>
  <c r="T253" i="2"/>
  <c r="Y253" i="2" s="1"/>
  <c r="R253" i="2"/>
  <c r="T439" i="2"/>
  <c r="Y439" i="2" s="1"/>
  <c r="R439" i="2"/>
  <c r="T1476" i="2"/>
  <c r="Y1476" i="2" s="1"/>
  <c r="R1476" i="2"/>
  <c r="T667" i="2"/>
  <c r="Y667" i="2" s="1"/>
  <c r="R667" i="2"/>
  <c r="T265" i="2"/>
  <c r="Y265" i="2" s="1"/>
  <c r="R265" i="2"/>
  <c r="T127" i="2"/>
  <c r="Y127" i="2" s="1"/>
  <c r="R127" i="2"/>
  <c r="T1552" i="2"/>
  <c r="Y1552" i="2" s="1"/>
  <c r="R1552" i="2"/>
  <c r="T1203" i="2"/>
  <c r="Y1203" i="2" s="1"/>
  <c r="R1203" i="2"/>
  <c r="T615" i="2"/>
  <c r="Y615" i="2" s="1"/>
  <c r="R615" i="2"/>
  <c r="T1663" i="2"/>
  <c r="Y1663" i="2" s="1"/>
  <c r="R1663" i="2"/>
  <c r="T759" i="2"/>
  <c r="Y759" i="2" s="1"/>
  <c r="R759" i="2"/>
  <c r="T1499" i="2"/>
  <c r="Y1499" i="2" s="1"/>
  <c r="R1499" i="2"/>
  <c r="T1382" i="2"/>
  <c r="Y1382" i="2" s="1"/>
  <c r="R1382" i="2"/>
  <c r="T629" i="2"/>
  <c r="Y629" i="2" s="1"/>
  <c r="R629" i="2"/>
  <c r="T1140" i="2"/>
  <c r="Y1140" i="2" s="1"/>
  <c r="R1140" i="2"/>
  <c r="T883" i="2"/>
  <c r="Y883" i="2" s="1"/>
  <c r="R883" i="2"/>
  <c r="T892" i="2"/>
  <c r="Y892" i="2" s="1"/>
  <c r="R892" i="2"/>
  <c r="T63" i="2"/>
  <c r="Y63" i="2" s="1"/>
  <c r="R63" i="2"/>
  <c r="T234" i="2"/>
  <c r="Y234" i="2" s="1"/>
  <c r="R234" i="2"/>
  <c r="T1196" i="2"/>
  <c r="Y1196" i="2" s="1"/>
  <c r="R1196" i="2"/>
  <c r="T1088" i="2"/>
  <c r="Y1088" i="2" s="1"/>
  <c r="R1088" i="2"/>
  <c r="T1429" i="2"/>
  <c r="Y1429" i="2" s="1"/>
  <c r="R1429" i="2"/>
  <c r="T167" i="2"/>
  <c r="Y167" i="2" s="1"/>
  <c r="R167" i="2"/>
  <c r="T33" i="2"/>
  <c r="Y33" i="2" s="1"/>
  <c r="R33" i="2"/>
  <c r="T1207" i="2"/>
  <c r="Y1207" i="2" s="1"/>
  <c r="R1207" i="2"/>
  <c r="T586" i="2"/>
  <c r="Y586" i="2" s="1"/>
  <c r="R586" i="2"/>
  <c r="T1694" i="2"/>
  <c r="Y1694" i="2" s="1"/>
  <c r="R1694" i="2"/>
  <c r="T411" i="2"/>
  <c r="Y411" i="2" s="1"/>
  <c r="R411" i="2"/>
  <c r="T336" i="2"/>
  <c r="Y336" i="2" s="1"/>
  <c r="R336" i="2"/>
  <c r="T450" i="2"/>
  <c r="Y450" i="2" s="1"/>
  <c r="R450" i="2"/>
  <c r="T443" i="2"/>
  <c r="Y443" i="2" s="1"/>
  <c r="R443" i="2"/>
  <c r="T403" i="2"/>
  <c r="Y403" i="2" s="1"/>
  <c r="R403" i="2"/>
  <c r="T835" i="2"/>
  <c r="Y835" i="2" s="1"/>
  <c r="R835" i="2"/>
  <c r="T1585" i="2"/>
  <c r="Y1585" i="2" s="1"/>
  <c r="R1585" i="2"/>
  <c r="T1079" i="2"/>
  <c r="Y1079" i="2" s="1"/>
  <c r="R1079" i="2"/>
  <c r="T1750" i="2"/>
  <c r="Y1750" i="2" s="1"/>
  <c r="R1750" i="2"/>
  <c r="T1317" i="2"/>
  <c r="Y1317" i="2" s="1"/>
  <c r="R1317" i="2"/>
  <c r="T1318" i="2"/>
  <c r="Y1318" i="2" s="1"/>
  <c r="R1318" i="2"/>
  <c r="T1182" i="2"/>
  <c r="Y1182" i="2" s="1"/>
  <c r="R1182" i="2"/>
  <c r="T99" i="2"/>
  <c r="Y99" i="2" s="1"/>
  <c r="R99" i="2"/>
  <c r="T681" i="2"/>
  <c r="Y681" i="2" s="1"/>
  <c r="R681" i="2"/>
  <c r="T1154" i="2"/>
  <c r="Y1154" i="2" s="1"/>
  <c r="R1154" i="2"/>
  <c r="T1237" i="2"/>
  <c r="Y1237" i="2" s="1"/>
  <c r="R1237" i="2"/>
  <c r="T963" i="2"/>
  <c r="Y963" i="2" s="1"/>
  <c r="R963" i="2"/>
  <c r="T507" i="2"/>
  <c r="Y507" i="2" s="1"/>
  <c r="R507" i="2"/>
  <c r="T360" i="2"/>
  <c r="Y360" i="2" s="1"/>
  <c r="R360" i="2"/>
  <c r="T334" i="2"/>
  <c r="Y334" i="2" s="1"/>
  <c r="R334" i="2"/>
  <c r="T19" i="2"/>
  <c r="Y19" i="2" s="1"/>
  <c r="R19" i="2"/>
  <c r="T1399" i="2"/>
  <c r="Y1399" i="2" s="1"/>
  <c r="R1399" i="2"/>
  <c r="T610" i="2"/>
  <c r="Y610" i="2" s="1"/>
  <c r="R610" i="2"/>
  <c r="T1111" i="2"/>
  <c r="Y1111" i="2" s="1"/>
  <c r="R1111" i="2"/>
  <c r="T1505" i="2"/>
  <c r="Y1505" i="2" s="1"/>
  <c r="R1505" i="2"/>
  <c r="T1041" i="2"/>
  <c r="Y1041" i="2" s="1"/>
  <c r="R1041" i="2"/>
  <c r="T371" i="2"/>
  <c r="Y371" i="2" s="1"/>
  <c r="R371" i="2"/>
  <c r="T319" i="2"/>
  <c r="Y319" i="2" s="1"/>
  <c r="R319" i="2"/>
  <c r="T654" i="2"/>
  <c r="Y654" i="2" s="1"/>
  <c r="R654" i="2"/>
  <c r="T587" i="2"/>
  <c r="Y587" i="2" s="1"/>
  <c r="R587" i="2"/>
  <c r="T1471" i="2"/>
  <c r="Y1471" i="2" s="1"/>
  <c r="R1471" i="2"/>
  <c r="T1481" i="2"/>
  <c r="Y1481" i="2" s="1"/>
  <c r="R1481" i="2"/>
  <c r="T90" i="2"/>
  <c r="Y90" i="2" s="1"/>
  <c r="R90" i="2"/>
  <c r="T184" i="2"/>
  <c r="Y184" i="2" s="1"/>
  <c r="R184" i="2"/>
  <c r="T655" i="2"/>
  <c r="Y655" i="2" s="1"/>
  <c r="R655" i="2"/>
  <c r="T1612" i="2"/>
  <c r="Y1612" i="2" s="1"/>
  <c r="R1612" i="2"/>
  <c r="T1195" i="2"/>
  <c r="Y1195" i="2" s="1"/>
  <c r="R1195" i="2"/>
  <c r="T1502" i="2"/>
  <c r="Y1502" i="2" s="1"/>
  <c r="R1502" i="2"/>
  <c r="T1047" i="2"/>
  <c r="Y1047" i="2" s="1"/>
  <c r="R1047" i="2"/>
  <c r="T1777" i="2"/>
  <c r="Y1777" i="2" s="1"/>
  <c r="R1777" i="2"/>
  <c r="T385" i="2"/>
  <c r="Y385" i="2" s="1"/>
  <c r="R385" i="2"/>
  <c r="T1168" i="2"/>
  <c r="Y1168" i="2" s="1"/>
  <c r="R1168" i="2"/>
  <c r="T1765" i="2"/>
  <c r="Y1765" i="2" s="1"/>
  <c r="R1765" i="2"/>
  <c r="T165" i="2"/>
  <c r="Y165" i="2" s="1"/>
  <c r="R165" i="2"/>
  <c r="T78" i="2"/>
  <c r="Y78" i="2" s="1"/>
  <c r="R78" i="2"/>
  <c r="T86" i="2"/>
  <c r="Y86" i="2" s="1"/>
  <c r="R86" i="2"/>
  <c r="T521" i="2"/>
  <c r="Y521" i="2" s="1"/>
  <c r="R521" i="2"/>
  <c r="T1114" i="2"/>
  <c r="Y1114" i="2" s="1"/>
  <c r="R1114" i="2"/>
  <c r="T1248" i="2"/>
  <c r="Y1248" i="2" s="1"/>
  <c r="R1248" i="2"/>
  <c r="T105" i="2"/>
  <c r="Y105" i="2" s="1"/>
  <c r="R105" i="2"/>
  <c r="T819" i="2"/>
  <c r="Y819" i="2" s="1"/>
  <c r="R819" i="2"/>
  <c r="T533" i="2"/>
  <c r="Y533" i="2" s="1"/>
  <c r="R533" i="2"/>
  <c r="T390" i="2"/>
  <c r="Y390" i="2" s="1"/>
  <c r="R390" i="2"/>
  <c r="T1133" i="2"/>
  <c r="Y1133" i="2" s="1"/>
  <c r="R1133" i="2"/>
  <c r="T1043" i="2"/>
  <c r="Y1043" i="2" s="1"/>
  <c r="R1043" i="2"/>
  <c r="T1658" i="2"/>
  <c r="Y1658" i="2" s="1"/>
  <c r="R1658" i="2"/>
  <c r="T922" i="2"/>
  <c r="Y922" i="2" s="1"/>
  <c r="R922" i="2"/>
  <c r="T1340" i="2"/>
  <c r="Y1340" i="2" s="1"/>
  <c r="R1340" i="2"/>
  <c r="T626" i="2"/>
  <c r="Y626" i="2" s="1"/>
  <c r="R626" i="2"/>
  <c r="T772" i="2"/>
  <c r="Y772" i="2" s="1"/>
  <c r="R772" i="2"/>
  <c r="T600" i="2"/>
  <c r="Y600" i="2" s="1"/>
  <c r="R600" i="2"/>
  <c r="T1683" i="2"/>
  <c r="Y1683" i="2" s="1"/>
  <c r="R1683" i="2"/>
  <c r="T1009" i="2"/>
  <c r="Y1009" i="2" s="1"/>
  <c r="R1009" i="2"/>
  <c r="T757" i="2"/>
  <c r="Y757" i="2" s="1"/>
  <c r="R757" i="2"/>
  <c r="T566" i="2"/>
  <c r="R566" i="2"/>
  <c r="T1223" i="2"/>
  <c r="Y1223" i="2" s="1"/>
  <c r="R1223" i="2"/>
  <c r="T1360" i="2"/>
  <c r="Y1360" i="2" s="1"/>
  <c r="R1360" i="2"/>
  <c r="T564" i="2"/>
  <c r="Y564" i="2" s="1"/>
  <c r="R564" i="2"/>
  <c r="T1238" i="2"/>
  <c r="Y1238" i="2" s="1"/>
  <c r="R1238" i="2"/>
  <c r="T636" i="2"/>
  <c r="Y636" i="2" s="1"/>
  <c r="R636" i="2"/>
  <c r="T1388" i="2"/>
  <c r="Y1388" i="2" s="1"/>
  <c r="R1388" i="2"/>
  <c r="T1177" i="2"/>
  <c r="Y1177" i="2" s="1"/>
  <c r="R1177" i="2"/>
  <c r="T82" i="2"/>
  <c r="Y82" i="2" s="1"/>
  <c r="R82" i="2"/>
  <c r="T418" i="2"/>
  <c r="Y418" i="2" s="1"/>
  <c r="R418" i="2"/>
  <c r="T1460" i="2"/>
  <c r="Y1460" i="2" s="1"/>
  <c r="R1460" i="2"/>
  <c r="T1791" i="2"/>
  <c r="Y1791" i="2" s="1"/>
  <c r="R1791" i="2"/>
  <c r="T831" i="2"/>
  <c r="Y831" i="2" s="1"/>
  <c r="R831" i="2"/>
  <c r="T1335" i="2"/>
  <c r="Y1335" i="2" s="1"/>
  <c r="R1335" i="2"/>
  <c r="T792" i="2"/>
  <c r="Y792" i="2" s="1"/>
  <c r="R792" i="2"/>
  <c r="T864" i="2"/>
  <c r="Y864" i="2" s="1"/>
  <c r="R864" i="2"/>
  <c r="T777" i="2"/>
  <c r="Y777" i="2" s="1"/>
  <c r="R777" i="2"/>
  <c r="T1668" i="2"/>
  <c r="Y1668" i="2" s="1"/>
  <c r="R1668" i="2"/>
  <c r="T473" i="2"/>
  <c r="Y473" i="2" s="1"/>
  <c r="R473" i="2"/>
  <c r="T1482" i="2"/>
  <c r="Y1482" i="2" s="1"/>
  <c r="R1482" i="2"/>
  <c r="T952" i="2"/>
  <c r="Y952" i="2" s="1"/>
  <c r="R952" i="2"/>
  <c r="T262" i="2"/>
  <c r="Y262" i="2" s="1"/>
  <c r="R262" i="2"/>
  <c r="T1708" i="2"/>
  <c r="Y1708" i="2" s="1"/>
  <c r="R1708" i="2"/>
  <c r="T706" i="2"/>
  <c r="Y706" i="2" s="1"/>
  <c r="R706" i="2"/>
  <c r="T1355" i="2"/>
  <c r="Y1355" i="2" s="1"/>
  <c r="R1355" i="2"/>
  <c r="T817" i="2"/>
  <c r="Y817" i="2" s="1"/>
  <c r="R817" i="2"/>
  <c r="T1641" i="2"/>
  <c r="Y1641" i="2" s="1"/>
  <c r="R1641" i="2"/>
  <c r="T406" i="2"/>
  <c r="Y406" i="2" s="1"/>
  <c r="R406" i="2"/>
  <c r="T672" i="2"/>
  <c r="Y672" i="2" s="1"/>
  <c r="R672" i="2"/>
  <c r="T1412" i="2"/>
  <c r="Y1412" i="2" s="1"/>
  <c r="R1412" i="2"/>
  <c r="T1067" i="2"/>
  <c r="Y1067" i="2" s="1"/>
  <c r="R1067" i="2"/>
  <c r="T1122" i="2"/>
  <c r="Y1122" i="2" s="1"/>
  <c r="R1122" i="2"/>
  <c r="T1670" i="2"/>
  <c r="Y1670" i="2" s="1"/>
  <c r="R1670" i="2"/>
  <c r="T958" i="2"/>
  <c r="Y958" i="2" s="1"/>
  <c r="R958" i="2"/>
  <c r="T517" i="2"/>
  <c r="Y517" i="2" s="1"/>
  <c r="R517" i="2"/>
  <c r="T48" i="2"/>
  <c r="Y48" i="2" s="1"/>
  <c r="R48" i="2"/>
  <c r="T122" i="2"/>
  <c r="Y122" i="2" s="1"/>
  <c r="R122" i="2"/>
  <c r="T1596" i="2"/>
  <c r="Y1596" i="2" s="1"/>
  <c r="R1596" i="2"/>
  <c r="T692" i="2"/>
  <c r="Y692" i="2" s="1"/>
  <c r="R692" i="2"/>
  <c r="T1231" i="2"/>
  <c r="Y1231" i="2" s="1"/>
  <c r="R1231" i="2"/>
  <c r="T1075" i="2"/>
  <c r="Y1075" i="2" s="1"/>
  <c r="R1075" i="2"/>
  <c r="T1659" i="2"/>
  <c r="Y1659" i="2" s="1"/>
  <c r="R1659" i="2"/>
  <c r="T1215" i="2"/>
  <c r="Y1215" i="2" s="1"/>
  <c r="R1215" i="2"/>
  <c r="T170" i="2"/>
  <c r="Y170" i="2" s="1"/>
  <c r="R170" i="2"/>
  <c r="T1761" i="2"/>
  <c r="Y1761" i="2" s="1"/>
  <c r="R1761" i="2"/>
  <c r="T463" i="2"/>
  <c r="Y463" i="2" s="1"/>
  <c r="R463" i="2"/>
  <c r="T649" i="2"/>
  <c r="Y649" i="2" s="1"/>
  <c r="R649" i="2"/>
  <c r="T1371" i="2"/>
  <c r="R1371" i="2"/>
  <c r="T1491" i="2"/>
  <c r="Y1491" i="2" s="1"/>
  <c r="R1491" i="2"/>
  <c r="T962" i="2"/>
  <c r="Y962" i="2" s="1"/>
  <c r="R962" i="2"/>
  <c r="T664" i="2"/>
  <c r="Y664" i="2" s="1"/>
  <c r="R664" i="2"/>
  <c r="T1510" i="2"/>
  <c r="Y1510" i="2" s="1"/>
  <c r="R1510" i="2"/>
  <c r="T1167" i="2"/>
  <c r="Y1167" i="2" s="1"/>
  <c r="R1167" i="2"/>
  <c r="T91" i="2"/>
  <c r="Y91" i="2" s="1"/>
  <c r="R91" i="2"/>
  <c r="T303" i="2"/>
  <c r="Y303" i="2" s="1"/>
  <c r="R303" i="2"/>
  <c r="T1324" i="2"/>
  <c r="Y1324" i="2" s="1"/>
  <c r="R1324" i="2"/>
  <c r="T1262" i="2"/>
  <c r="Y1262" i="2" s="1"/>
  <c r="R1262" i="2"/>
  <c r="T1087" i="2"/>
  <c r="Y1087" i="2" s="1"/>
  <c r="R1087" i="2"/>
  <c r="T239" i="2"/>
  <c r="Y239" i="2" s="1"/>
  <c r="R239" i="2"/>
  <c r="T1652" i="2"/>
  <c r="Y1652" i="2" s="1"/>
  <c r="R1652" i="2"/>
  <c r="T1365" i="2"/>
  <c r="Y1365" i="2" s="1"/>
  <c r="R1365" i="2"/>
  <c r="T355" i="2"/>
  <c r="Y355" i="2" s="1"/>
  <c r="R355" i="2"/>
  <c r="T561" i="2"/>
  <c r="Y561" i="2" s="1"/>
  <c r="R561" i="2"/>
  <c r="T308" i="2"/>
  <c r="Y308" i="2" s="1"/>
  <c r="R308" i="2"/>
  <c r="T1252" i="2"/>
  <c r="Y1252" i="2" s="1"/>
  <c r="R1252" i="2"/>
  <c r="T805" i="2"/>
  <c r="Y805" i="2" s="1"/>
  <c r="R805" i="2"/>
  <c r="T444" i="2"/>
  <c r="Y444" i="2" s="1"/>
  <c r="R444" i="2"/>
  <c r="T1757" i="2"/>
  <c r="Y1757" i="2" s="1"/>
  <c r="R1757" i="2"/>
  <c r="T13" i="2"/>
  <c r="Y13" i="2" s="1"/>
  <c r="R13" i="2"/>
  <c r="T755" i="2"/>
  <c r="Y755" i="2" s="1"/>
  <c r="R755" i="2"/>
  <c r="T1561" i="2"/>
  <c r="Y1561" i="2" s="1"/>
  <c r="R1561" i="2"/>
  <c r="T945" i="2"/>
  <c r="Y945" i="2" s="1"/>
  <c r="R945" i="2"/>
  <c r="T951" i="2"/>
  <c r="Y951" i="2" s="1"/>
  <c r="R951" i="2"/>
  <c r="T1466" i="2"/>
  <c r="Y1466" i="2" s="1"/>
  <c r="R1466" i="2"/>
  <c r="T642" i="2"/>
  <c r="Y642" i="2" s="1"/>
  <c r="R642" i="2"/>
  <c r="T1331" i="2"/>
  <c r="Y1331" i="2" s="1"/>
  <c r="R1331" i="2"/>
  <c r="T585" i="2"/>
  <c r="Y585" i="2" s="1"/>
  <c r="R585" i="2"/>
  <c r="T531" i="2"/>
  <c r="Y531" i="2" s="1"/>
  <c r="R531" i="2"/>
  <c r="T46" i="2"/>
  <c r="Y46" i="2" s="1"/>
  <c r="R46" i="2"/>
  <c r="T828" i="2"/>
  <c r="Y828" i="2" s="1"/>
  <c r="R828" i="2"/>
  <c r="T1359" i="2"/>
  <c r="Y1359" i="2" s="1"/>
  <c r="R1359" i="2"/>
  <c r="T1550" i="2"/>
  <c r="Y1550" i="2" s="1"/>
  <c r="R1550" i="2"/>
  <c r="T798" i="2"/>
  <c r="Y798" i="2" s="1"/>
  <c r="R798" i="2"/>
  <c r="T959" i="2"/>
  <c r="Y959" i="2" s="1"/>
  <c r="R959" i="2"/>
  <c r="T807" i="2"/>
  <c r="Y807" i="2" s="1"/>
  <c r="R807" i="2"/>
  <c r="T870" i="2"/>
  <c r="Y870" i="2" s="1"/>
  <c r="R870" i="2"/>
  <c r="T326" i="2"/>
  <c r="Y326" i="2" s="1"/>
  <c r="R326" i="2"/>
  <c r="T590" i="2"/>
  <c r="Y590" i="2" s="1"/>
  <c r="R590" i="2"/>
  <c r="T499" i="2"/>
  <c r="Y499" i="2" s="1"/>
  <c r="R499" i="2"/>
  <c r="T946" i="2"/>
  <c r="Y946" i="2" s="1"/>
  <c r="R946" i="2"/>
  <c r="T351" i="2"/>
  <c r="Y351" i="2" s="1"/>
  <c r="R351" i="2"/>
  <c r="T595" i="2"/>
  <c r="Y595" i="2" s="1"/>
  <c r="R595" i="2"/>
  <c r="T488" i="2"/>
  <c r="Y488" i="2" s="1"/>
  <c r="R488" i="2"/>
  <c r="T112" i="2"/>
  <c r="Y112" i="2" s="1"/>
  <c r="R112" i="2"/>
  <c r="T547" i="2"/>
  <c r="Y547" i="2" s="1"/>
  <c r="R547" i="2"/>
  <c r="T335" i="2"/>
  <c r="Y335" i="2" s="1"/>
  <c r="R335" i="2"/>
  <c r="T993" i="2"/>
  <c r="Y993" i="2" s="1"/>
  <c r="R993" i="2"/>
  <c r="T865" i="2"/>
  <c r="Y865" i="2" s="1"/>
  <c r="R865" i="2"/>
  <c r="T1329" i="2"/>
  <c r="Y1329" i="2" s="1"/>
  <c r="R1329" i="2"/>
  <c r="T1070" i="2"/>
  <c r="Y1070" i="2" s="1"/>
  <c r="R1070" i="2"/>
  <c r="T497" i="2"/>
  <c r="Y497" i="2" s="1"/>
  <c r="R497" i="2"/>
  <c r="T107" i="2"/>
  <c r="Y107" i="2" s="1"/>
  <c r="R107" i="2"/>
  <c r="T1278" i="2"/>
  <c r="Y1278" i="2" s="1"/>
  <c r="R1278" i="2"/>
  <c r="T554" i="2"/>
  <c r="Y554" i="2" s="1"/>
  <c r="R554" i="2"/>
  <c r="T1801" i="2"/>
  <c r="Y1801" i="2" s="1"/>
  <c r="R1801" i="2"/>
  <c r="T291" i="2"/>
  <c r="Y291" i="2" s="1"/>
  <c r="R291" i="2"/>
  <c r="T1430" i="2"/>
  <c r="Y1430" i="2" s="1"/>
  <c r="R1430" i="2"/>
  <c r="T1442" i="2"/>
  <c r="Y1442" i="2" s="1"/>
  <c r="R1442" i="2"/>
  <c r="T1036" i="2"/>
  <c r="Y1036" i="2" s="1"/>
  <c r="R1036" i="2"/>
  <c r="T1072" i="2"/>
  <c r="Y1072" i="2" s="1"/>
  <c r="R1072" i="2"/>
  <c r="T1217" i="2"/>
  <c r="Y1217" i="2" s="1"/>
  <c r="R1217" i="2"/>
  <c r="T1310" i="2"/>
  <c r="Y1310" i="2" s="1"/>
  <c r="R1310" i="2"/>
  <c r="T1738" i="2"/>
  <c r="Y1738" i="2" s="1"/>
  <c r="R1738" i="2"/>
  <c r="T1131" i="2"/>
  <c r="Y1131" i="2" s="1"/>
  <c r="R1131" i="2"/>
  <c r="T120" i="2"/>
  <c r="Y120" i="2" s="1"/>
  <c r="R120" i="2"/>
  <c r="T459" i="2"/>
  <c r="Y459" i="2" s="1"/>
  <c r="R459" i="2"/>
  <c r="T1674" i="2"/>
  <c r="Y1674" i="2" s="1"/>
  <c r="R1674" i="2"/>
  <c r="T715" i="2"/>
  <c r="Y715" i="2" s="1"/>
  <c r="R715" i="2"/>
  <c r="T247" i="2"/>
  <c r="Y247" i="2" s="1"/>
  <c r="R247" i="2"/>
  <c r="T653" i="2"/>
  <c r="Y653" i="2" s="1"/>
  <c r="R653" i="2"/>
  <c r="T665" i="2"/>
  <c r="Y665" i="2" s="1"/>
  <c r="R665" i="2"/>
  <c r="T1151" i="2"/>
  <c r="Y1151" i="2" s="1"/>
  <c r="R1151" i="2"/>
  <c r="T278" i="2"/>
  <c r="Y278" i="2" s="1"/>
  <c r="R278" i="2"/>
  <c r="T934" i="2"/>
  <c r="Y934" i="2" s="1"/>
  <c r="R934" i="2"/>
  <c r="T575" i="2"/>
  <c r="Y575" i="2" s="1"/>
  <c r="R575" i="2"/>
  <c r="T359" i="2"/>
  <c r="Y359" i="2" s="1"/>
  <c r="R359" i="2"/>
  <c r="T1772" i="2"/>
  <c r="Y1772" i="2" s="1"/>
  <c r="R1772" i="2"/>
  <c r="T283" i="2"/>
  <c r="Y283" i="2" s="1"/>
  <c r="R283" i="2"/>
  <c r="T272" i="2"/>
  <c r="Y272" i="2" s="1"/>
  <c r="R272" i="2"/>
  <c r="T227" i="2"/>
  <c r="Y227" i="2" s="1"/>
  <c r="R227" i="2"/>
  <c r="T719" i="2"/>
  <c r="Y719" i="2" s="1"/>
  <c r="R719" i="2"/>
  <c r="T1017" i="2"/>
  <c r="Y1017" i="2" s="1"/>
  <c r="R1017" i="2"/>
  <c r="T1245" i="2"/>
  <c r="Y1245" i="2" s="1"/>
  <c r="R1245" i="2"/>
  <c r="T1374" i="2"/>
  <c r="Y1374" i="2" s="1"/>
  <c r="R1374" i="2"/>
  <c r="T162" i="2"/>
  <c r="Y162" i="2" s="1"/>
  <c r="R162" i="2"/>
  <c r="T27" i="2"/>
  <c r="Y27" i="2" s="1"/>
  <c r="R27" i="2"/>
  <c r="T350" i="2"/>
  <c r="Y350" i="2" s="1"/>
  <c r="R350" i="2"/>
  <c r="T1606" i="2"/>
  <c r="Y1606" i="2" s="1"/>
  <c r="R1606" i="2"/>
  <c r="T1216" i="2"/>
  <c r="Y1216" i="2" s="1"/>
  <c r="R1216" i="2"/>
  <c r="T1587" i="2"/>
  <c r="Y1587" i="2" s="1"/>
  <c r="R1587" i="2"/>
  <c r="T1401" i="2"/>
  <c r="Y1401" i="2" s="1"/>
  <c r="R1401" i="2"/>
  <c r="T1305" i="2"/>
  <c r="Y1305" i="2" s="1"/>
  <c r="R1305" i="2"/>
  <c r="T544" i="2"/>
  <c r="Y544" i="2" s="1"/>
  <c r="R544" i="2"/>
  <c r="T968" i="2"/>
  <c r="Y968" i="2" s="1"/>
  <c r="R968" i="2"/>
  <c r="T591" i="2"/>
  <c r="Y591" i="2" s="1"/>
  <c r="R591" i="2"/>
  <c r="T358" i="2"/>
  <c r="Y358" i="2" s="1"/>
  <c r="R358" i="2"/>
  <c r="T608" i="2"/>
  <c r="Y608" i="2" s="1"/>
  <c r="R608" i="2"/>
  <c r="T562" i="2"/>
  <c r="Y562" i="2" s="1"/>
  <c r="R562" i="2"/>
  <c r="T337" i="2"/>
  <c r="Y337" i="2" s="1"/>
  <c r="R337" i="2"/>
  <c r="T858" i="2"/>
  <c r="Y858" i="2" s="1"/>
  <c r="R858" i="2"/>
  <c r="T756" i="2"/>
  <c r="Y756" i="2" s="1"/>
  <c r="R756" i="2"/>
  <c r="T478" i="2"/>
  <c r="Y478" i="2" s="1"/>
  <c r="R478" i="2"/>
  <c r="T998" i="2"/>
  <c r="Y998" i="2" s="1"/>
  <c r="R998" i="2"/>
  <c r="T1576" i="2"/>
  <c r="Y1576" i="2" s="1"/>
  <c r="R1576" i="2"/>
  <c r="T1081" i="2"/>
  <c r="Y1081" i="2" s="1"/>
  <c r="R1081" i="2"/>
  <c r="T297" i="2"/>
  <c r="Y297" i="2" s="1"/>
  <c r="R297" i="2"/>
  <c r="T1050" i="2"/>
  <c r="Y1050" i="2" s="1"/>
  <c r="R1050" i="2"/>
  <c r="T1294" i="2"/>
  <c r="Y1294" i="2" s="1"/>
  <c r="R1294" i="2"/>
  <c r="T689" i="2"/>
  <c r="Y689" i="2" s="1"/>
  <c r="R689" i="2"/>
  <c r="T736" i="2"/>
  <c r="Y736" i="2" s="1"/>
  <c r="R736" i="2"/>
  <c r="T1332" i="2"/>
  <c r="Y1332" i="2" s="1"/>
  <c r="R1332" i="2"/>
  <c r="T1607" i="2"/>
  <c r="Y1607" i="2" s="1"/>
  <c r="R1607" i="2"/>
  <c r="T1319" i="2"/>
  <c r="Y1319" i="2" s="1"/>
  <c r="R1319" i="2"/>
  <c r="T1174" i="2"/>
  <c r="Y1174" i="2" s="1"/>
  <c r="R1174" i="2"/>
  <c r="T445" i="2"/>
  <c r="Y445" i="2" s="1"/>
  <c r="R445" i="2"/>
  <c r="T748" i="2"/>
  <c r="Y748" i="2" s="1"/>
  <c r="R748" i="2"/>
  <c r="T1147" i="2"/>
  <c r="Y1147" i="2" s="1"/>
  <c r="R1147" i="2"/>
  <c r="T1496" i="2"/>
  <c r="Y1496" i="2" s="1"/>
  <c r="R1496" i="2"/>
  <c r="T1788" i="2"/>
  <c r="Y1788" i="2" s="1"/>
  <c r="R1788" i="2"/>
  <c r="T983" i="2"/>
  <c r="Y983" i="2" s="1"/>
  <c r="R983" i="2"/>
  <c r="T826" i="2"/>
  <c r="Y826" i="2" s="1"/>
  <c r="R826" i="2"/>
  <c r="T1026" i="2"/>
  <c r="Y1026" i="2" s="1"/>
  <c r="R1026" i="2"/>
  <c r="T1134" i="2"/>
  <c r="Y1134" i="2" s="1"/>
  <c r="R1134" i="2"/>
  <c r="T635" i="2"/>
  <c r="Y635" i="2" s="1"/>
  <c r="R635" i="2"/>
  <c r="T1406" i="2"/>
  <c r="Y1406" i="2" s="1"/>
  <c r="R1406" i="2"/>
  <c r="T1590" i="2"/>
  <c r="Y1590" i="2" s="1"/>
  <c r="R1590" i="2"/>
  <c r="T207" i="2"/>
  <c r="Y207" i="2" s="1"/>
  <c r="R207" i="2"/>
  <c r="T1376" i="2"/>
  <c r="Y1376" i="2" s="1"/>
  <c r="R1376" i="2"/>
  <c r="T160" i="2"/>
  <c r="Y160" i="2" s="1"/>
  <c r="R160" i="2"/>
  <c r="T1254" i="2"/>
  <c r="Y1254" i="2" s="1"/>
  <c r="R1254" i="2"/>
  <c r="T1121" i="2"/>
  <c r="Y1121" i="2" s="1"/>
  <c r="R1121" i="2"/>
  <c r="T953" i="2"/>
  <c r="Y953" i="2" s="1"/>
  <c r="R953" i="2"/>
  <c r="T79" i="2"/>
  <c r="Y79" i="2" s="1"/>
  <c r="R79" i="2"/>
  <c r="T730" i="2"/>
  <c r="Y730" i="2" s="1"/>
  <c r="R730" i="2"/>
  <c r="T1392" i="2"/>
  <c r="Y1392" i="2" s="1"/>
  <c r="R1392" i="2"/>
  <c r="T688" i="2"/>
  <c r="Y688" i="2" s="1"/>
  <c r="R688" i="2"/>
  <c r="T1522" i="2"/>
  <c r="Y1522" i="2" s="1"/>
  <c r="R1522" i="2"/>
  <c r="T158" i="2"/>
  <c r="Y158" i="2" s="1"/>
  <c r="R158" i="2"/>
  <c r="T630" i="2"/>
  <c r="Y630" i="2" s="1"/>
  <c r="R630" i="2"/>
  <c r="T571" i="2"/>
  <c r="Y571" i="2" s="1"/>
  <c r="R571" i="2"/>
  <c r="T289" i="2"/>
  <c r="Y289" i="2" s="1"/>
  <c r="R289" i="2"/>
  <c r="T529" i="2"/>
  <c r="Y529" i="2" s="1"/>
  <c r="R529" i="2"/>
  <c r="T1736" i="2"/>
  <c r="Y1736" i="2" s="1"/>
  <c r="R1736" i="2"/>
  <c r="T1054" i="2"/>
  <c r="Y1054" i="2" s="1"/>
  <c r="R1054" i="2"/>
  <c r="T541" i="2"/>
  <c r="Y541" i="2" s="1"/>
  <c r="R541" i="2"/>
  <c r="T1161" i="2"/>
  <c r="Y1161" i="2" s="1"/>
  <c r="R1161" i="2"/>
  <c r="T633" i="2"/>
  <c r="Y633" i="2" s="1"/>
  <c r="R633" i="2"/>
  <c r="T321" i="2"/>
  <c r="Y321" i="2" s="1"/>
  <c r="R321" i="2"/>
  <c r="T948" i="2"/>
  <c r="Y948" i="2" s="1"/>
  <c r="R948" i="2"/>
  <c r="T1787" i="2"/>
  <c r="Y1787" i="2" s="1"/>
  <c r="R1787" i="2"/>
  <c r="T1752" i="2"/>
  <c r="Y1752" i="2" s="1"/>
  <c r="R1752" i="2"/>
  <c r="T1361" i="2"/>
  <c r="Y1361" i="2" s="1"/>
  <c r="R1361" i="2"/>
  <c r="T1577" i="2"/>
  <c r="Y1577" i="2" s="1"/>
  <c r="R1577" i="2"/>
  <c r="T426" i="2"/>
  <c r="Y426" i="2" s="1"/>
  <c r="R426" i="2"/>
  <c r="T709" i="2"/>
  <c r="Y709" i="2" s="1"/>
  <c r="R709" i="2"/>
  <c r="T111" i="2"/>
  <c r="Y111" i="2" s="1"/>
  <c r="R111" i="2"/>
  <c r="T1227" i="2"/>
  <c r="Y1227" i="2" s="1"/>
  <c r="R1227" i="2"/>
  <c r="T782" i="2"/>
  <c r="Y782" i="2" s="1"/>
  <c r="R782" i="2"/>
  <c r="T589" i="2"/>
  <c r="Y589" i="2" s="1"/>
  <c r="R589" i="2"/>
  <c r="T1062" i="2"/>
  <c r="Y1062" i="2" s="1"/>
  <c r="R1062" i="2"/>
  <c r="T502" i="2"/>
  <c r="Y502" i="2" s="1"/>
  <c r="R502" i="2"/>
  <c r="T1391" i="2"/>
  <c r="Y1391" i="2" s="1"/>
  <c r="R1391" i="2"/>
  <c r="T851" i="2"/>
  <c r="Y851" i="2" s="1"/>
  <c r="R851" i="2"/>
  <c r="T1302" i="2"/>
  <c r="Y1302" i="2" s="1"/>
  <c r="R1302" i="2"/>
  <c r="T1497" i="2"/>
  <c r="Y1497" i="2" s="1"/>
  <c r="R1497" i="2"/>
  <c r="T1588" i="2"/>
  <c r="Y1588" i="2" s="1"/>
  <c r="R1588" i="2"/>
  <c r="T395" i="2"/>
  <c r="Y395" i="2" s="1"/>
  <c r="R395" i="2"/>
  <c r="T1366" i="2"/>
  <c r="Y1366" i="2" s="1"/>
  <c r="R1366" i="2"/>
  <c r="T171" i="2"/>
  <c r="Y171" i="2" s="1"/>
  <c r="R171" i="2"/>
  <c r="T812" i="2"/>
  <c r="Y812" i="2" s="1"/>
  <c r="R812" i="2"/>
  <c r="T1649" i="2"/>
  <c r="Y1649" i="2" s="1"/>
  <c r="R1649" i="2"/>
  <c r="T217" i="2"/>
  <c r="Y217" i="2" s="1"/>
  <c r="R217" i="2"/>
  <c r="T1444" i="2"/>
  <c r="R1444" i="2"/>
  <c r="T1007" i="2"/>
  <c r="Y1007" i="2" s="1"/>
  <c r="R1007" i="2"/>
  <c r="T1494" i="2"/>
  <c r="Y1494" i="2" s="1"/>
  <c r="R1494" i="2"/>
  <c r="T847" i="2"/>
  <c r="Y847" i="2" s="1"/>
  <c r="R847" i="2"/>
  <c r="T330" i="2"/>
  <c r="R330" i="2"/>
  <c r="T14" i="2"/>
  <c r="Y14" i="2" s="1"/>
  <c r="R14" i="2"/>
  <c r="T841" i="2"/>
  <c r="Y841" i="2" s="1"/>
  <c r="R841" i="2"/>
  <c r="T1794" i="2"/>
  <c r="Y1794" i="2" s="1"/>
  <c r="R1794" i="2"/>
  <c r="T1186" i="2"/>
  <c r="Y1186" i="2" s="1"/>
  <c r="R1186" i="2"/>
  <c r="T690" i="2"/>
  <c r="Y690" i="2" s="1"/>
  <c r="R690" i="2"/>
  <c r="T1240" i="2"/>
  <c r="Y1240" i="2" s="1"/>
  <c r="R1240" i="2"/>
  <c r="T449" i="2"/>
  <c r="Y449" i="2" s="1"/>
  <c r="R449" i="2"/>
  <c r="T178" i="2"/>
  <c r="Y178" i="2" s="1"/>
  <c r="R178" i="2"/>
  <c r="T1078" i="2"/>
  <c r="Y1078" i="2" s="1"/>
  <c r="R1078" i="2"/>
  <c r="T763" i="2"/>
  <c r="Y763" i="2" s="1"/>
  <c r="R763" i="2"/>
  <c r="T624" i="2"/>
  <c r="Y624" i="2" s="1"/>
  <c r="R624" i="2"/>
  <c r="T1655" i="2"/>
  <c r="Y1655" i="2" s="1"/>
  <c r="R1655" i="2"/>
  <c r="T384" i="2"/>
  <c r="Y384" i="2" s="1"/>
  <c r="R384" i="2"/>
  <c r="T70" i="2"/>
  <c r="Y70" i="2" s="1"/>
  <c r="R70" i="2"/>
  <c r="T698" i="2"/>
  <c r="Y698" i="2" s="1"/>
  <c r="R698" i="2"/>
  <c r="T1106" i="2"/>
  <c r="Y1106" i="2" s="1"/>
  <c r="R1106" i="2"/>
  <c r="T535" i="2"/>
  <c r="Y535" i="2" s="1"/>
  <c r="R535" i="2"/>
  <c r="T1634" i="2"/>
  <c r="Y1634" i="2" s="1"/>
  <c r="R1634" i="2"/>
  <c r="T761" i="2"/>
  <c r="Y761" i="2" s="1"/>
  <c r="R761" i="2"/>
  <c r="T198" i="2"/>
  <c r="Y198" i="2" s="1"/>
  <c r="R198" i="2"/>
  <c r="T1646" i="2"/>
  <c r="Y1646" i="2" s="1"/>
  <c r="R1646" i="2"/>
  <c r="T458" i="2"/>
  <c r="Y458" i="2" s="1"/>
  <c r="R458" i="2"/>
  <c r="T1580" i="2"/>
  <c r="Y1580" i="2" s="1"/>
  <c r="R1580" i="2"/>
  <c r="T619" i="2"/>
  <c r="Y619" i="2" s="1"/>
  <c r="R619" i="2"/>
  <c r="T415" i="2"/>
  <c r="Y415" i="2" s="1"/>
  <c r="R415" i="2"/>
  <c r="T1501" i="2"/>
  <c r="Y1501" i="2" s="1"/>
  <c r="R1501" i="2"/>
  <c r="T1193" i="2"/>
  <c r="Y1193" i="2" s="1"/>
  <c r="R1193" i="2"/>
  <c r="T172" i="2"/>
  <c r="Y172" i="2" s="1"/>
  <c r="R172" i="2"/>
  <c r="T1090" i="2"/>
  <c r="Y1090" i="2" s="1"/>
  <c r="R1090" i="2"/>
  <c r="T1678" i="2"/>
  <c r="Y1678" i="2" s="1"/>
  <c r="R1678" i="2"/>
  <c r="T1664" i="2"/>
  <c r="Y1664" i="2" s="1"/>
  <c r="R1664" i="2"/>
  <c r="T1459" i="2"/>
  <c r="Y1459" i="2" s="1"/>
  <c r="R1459" i="2"/>
  <c r="T95" i="2"/>
  <c r="Y95" i="2" s="1"/>
  <c r="R95" i="2"/>
  <c r="T398" i="2"/>
  <c r="Y398" i="2" s="1"/>
  <c r="R398" i="2"/>
  <c r="T573" i="2"/>
  <c r="Y573" i="2" s="1"/>
  <c r="R573" i="2"/>
  <c r="T1220" i="2"/>
  <c r="Y1220" i="2" s="1"/>
  <c r="R1220" i="2"/>
  <c r="T1422" i="2"/>
  <c r="Y1422" i="2" s="1"/>
  <c r="R1422" i="2"/>
  <c r="T106" i="2"/>
  <c r="Y106" i="2" s="1"/>
  <c r="R106" i="2"/>
  <c r="T563" i="2"/>
  <c r="Y563" i="2" s="1"/>
  <c r="R563" i="2"/>
  <c r="T280" i="2"/>
  <c r="Y280" i="2" s="1"/>
  <c r="R280" i="2"/>
  <c r="T974" i="2"/>
  <c r="Y974" i="2" s="1"/>
  <c r="R974" i="2"/>
  <c r="T1403" i="2"/>
  <c r="Y1403" i="2" s="1"/>
  <c r="R1403" i="2"/>
  <c r="T216" i="2"/>
  <c r="Y216" i="2" s="1"/>
  <c r="R216" i="2"/>
  <c r="T1034" i="2"/>
  <c r="Y1034" i="2" s="1"/>
  <c r="R1034" i="2"/>
  <c r="T1275" i="2"/>
  <c r="Y1275" i="2" s="1"/>
  <c r="R1275" i="2"/>
  <c r="T1023" i="2"/>
  <c r="Y1023" i="2" s="1"/>
  <c r="R1023" i="2"/>
  <c r="T392" i="2"/>
  <c r="Y392" i="2" s="1"/>
  <c r="R392" i="2"/>
  <c r="T1558" i="2"/>
  <c r="Y1558" i="2" s="1"/>
  <c r="R1558" i="2"/>
  <c r="T1734" i="2"/>
  <c r="Y1734" i="2" s="1"/>
  <c r="R1734" i="2"/>
  <c r="T1138" i="2"/>
  <c r="Y1138" i="2" s="1"/>
  <c r="R1138" i="2"/>
  <c r="T1274" i="2"/>
  <c r="Y1274" i="2" s="1"/>
  <c r="R1274" i="2"/>
  <c r="T155" i="2"/>
  <c r="Y155" i="2" s="1"/>
  <c r="R155" i="2"/>
  <c r="T921" i="2"/>
  <c r="Y921" i="2" s="1"/>
  <c r="R921" i="2"/>
  <c r="T1289" i="2"/>
  <c r="Y1289" i="2" s="1"/>
  <c r="R1289" i="2"/>
  <c r="T211" i="2"/>
  <c r="Y211" i="2" s="1"/>
  <c r="R211" i="2"/>
  <c r="T1420" i="2"/>
  <c r="Y1420" i="2" s="1"/>
  <c r="R1420" i="2"/>
  <c r="T895" i="2"/>
  <c r="Y895" i="2" s="1"/>
  <c r="R895" i="2"/>
  <c r="T103" i="2"/>
  <c r="Y103" i="2" s="1"/>
  <c r="R103" i="2"/>
  <c r="T737" i="2"/>
  <c r="Y737" i="2" s="1"/>
  <c r="R737" i="2"/>
  <c r="T1614" i="2"/>
  <c r="Y1614" i="2" s="1"/>
  <c r="R1614" i="2"/>
  <c r="T1685" i="2"/>
  <c r="Y1685" i="2" s="1"/>
  <c r="R1685" i="2"/>
  <c r="T1339" i="2"/>
  <c r="Y1339" i="2" s="1"/>
  <c r="R1339" i="2"/>
  <c r="T1470" i="2"/>
  <c r="Y1470" i="2" s="1"/>
  <c r="R1470" i="2"/>
  <c r="T173" i="2"/>
  <c r="Y173" i="2" s="1"/>
  <c r="R173" i="2"/>
  <c r="T150" i="2"/>
  <c r="Y150" i="2" s="1"/>
  <c r="R150" i="2"/>
  <c r="T553" i="2"/>
  <c r="Y553" i="2" s="1"/>
  <c r="R553" i="2"/>
  <c r="T964" i="2"/>
  <c r="Y964" i="2" s="1"/>
  <c r="R964" i="2"/>
  <c r="T695" i="2"/>
  <c r="Y695" i="2" s="1"/>
  <c r="R695" i="2"/>
  <c r="T420" i="2"/>
  <c r="Y420" i="2" s="1"/>
  <c r="R420" i="2"/>
  <c r="T1253" i="2"/>
  <c r="Y1253" i="2" s="1"/>
  <c r="R1253" i="2"/>
  <c r="T1325" i="2"/>
  <c r="Y1325" i="2" s="1"/>
  <c r="R1325" i="2"/>
  <c r="T294" i="2"/>
  <c r="Y294" i="2" s="1"/>
  <c r="R294" i="2"/>
  <c r="T724" i="2"/>
  <c r="Y724" i="2" s="1"/>
  <c r="R724" i="2"/>
  <c r="T401" i="2"/>
  <c r="Y401" i="2" s="1"/>
  <c r="R401" i="2"/>
  <c r="T940" i="2"/>
  <c r="Y940" i="2" s="1"/>
  <c r="R940" i="2"/>
  <c r="T468" i="2"/>
  <c r="Y468" i="2" s="1"/>
  <c r="R468" i="2"/>
  <c r="T1004" i="2"/>
  <c r="Y1004" i="2" s="1"/>
  <c r="R1004" i="2"/>
  <c r="T1298" i="2"/>
  <c r="Y1298" i="2" s="1"/>
  <c r="R1298" i="2"/>
  <c r="T1099" i="2"/>
  <c r="Y1099" i="2" s="1"/>
  <c r="R1099" i="2"/>
  <c r="T768" i="2"/>
  <c r="Y768" i="2" s="1"/>
  <c r="R768" i="2"/>
  <c r="T1520" i="2"/>
  <c r="Y1520" i="2" s="1"/>
  <c r="R1520" i="2"/>
  <c r="T231" i="2"/>
  <c r="Y231" i="2" s="1"/>
  <c r="R231" i="2"/>
  <c r="T790" i="2"/>
  <c r="Y790" i="2" s="1"/>
  <c r="R790" i="2"/>
  <c r="T1290" i="2"/>
  <c r="Y1290" i="2" s="1"/>
  <c r="R1290" i="2"/>
  <c r="T39" i="2"/>
  <c r="Y39" i="2" s="1"/>
  <c r="R39" i="2"/>
  <c r="T416" i="2"/>
  <c r="Y416" i="2" s="1"/>
  <c r="R416" i="2"/>
  <c r="T1389" i="2"/>
  <c r="Y1389" i="2" s="1"/>
  <c r="R1389" i="2"/>
  <c r="T1244" i="2"/>
  <c r="Y1244" i="2" s="1"/>
  <c r="R1244" i="2"/>
  <c r="T1124" i="2"/>
  <c r="Y1124" i="2" s="1"/>
  <c r="R1124" i="2"/>
  <c r="T1553" i="2"/>
  <c r="Y1553" i="2" s="1"/>
  <c r="R1553" i="2"/>
  <c r="T1112" i="2"/>
  <c r="R1112" i="2"/>
  <c r="T794" i="2"/>
  <c r="Y794" i="2" s="1"/>
  <c r="R794" i="2"/>
  <c r="T1564" i="2"/>
  <c r="Y1564" i="2" s="1"/>
  <c r="R1564" i="2"/>
  <c r="T1556" i="2"/>
  <c r="Y1556" i="2" s="1"/>
  <c r="R1556" i="2"/>
  <c r="T282" i="2"/>
  <c r="Y282" i="2" s="1"/>
  <c r="R282" i="2"/>
  <c r="T778" i="2"/>
  <c r="Y778" i="2" s="1"/>
  <c r="R778" i="2"/>
  <c r="T1010" i="2"/>
  <c r="Y1010" i="2" s="1"/>
  <c r="R1010" i="2"/>
  <c r="T1334" i="2"/>
  <c r="Y1334" i="2" s="1"/>
  <c r="R1334" i="2"/>
  <c r="T213" i="2"/>
  <c r="Y213" i="2" s="1"/>
  <c r="R213" i="2"/>
  <c r="T1665" i="2"/>
  <c r="Y1665" i="2" s="1"/>
  <c r="R1665" i="2"/>
  <c r="T1320" i="2"/>
  <c r="Y1320" i="2" s="1"/>
  <c r="R1320" i="2"/>
  <c r="T89" i="2"/>
  <c r="Y89" i="2" s="1"/>
  <c r="R89" i="2"/>
  <c r="T947" i="2"/>
  <c r="Y947" i="2" s="1"/>
  <c r="R947" i="2"/>
  <c r="T45" i="2"/>
  <c r="Y45" i="2" s="1"/>
  <c r="R45" i="2"/>
  <c r="T1431" i="2"/>
  <c r="Y1431" i="2" s="1"/>
  <c r="R1431" i="2"/>
  <c r="T1053" i="2"/>
  <c r="Y1053" i="2" s="1"/>
  <c r="R1053" i="2"/>
  <c r="T1484" i="2"/>
  <c r="Y1484" i="2" s="1"/>
  <c r="R1484" i="2"/>
  <c r="T191" i="2"/>
  <c r="Y191" i="2" s="1"/>
  <c r="R191" i="2"/>
  <c r="T1710" i="2"/>
  <c r="Y1710" i="2" s="1"/>
  <c r="R1710" i="2"/>
  <c r="T1721" i="2"/>
  <c r="Y1721" i="2" s="1"/>
  <c r="R1721" i="2"/>
  <c r="T1347" i="2"/>
  <c r="Y1347" i="2" s="1"/>
  <c r="R1347" i="2"/>
  <c r="T1143" i="2"/>
  <c r="Y1143" i="2" s="1"/>
  <c r="R1143" i="2"/>
  <c r="T477" i="2"/>
  <c r="Y477" i="2" s="1"/>
  <c r="R477" i="2"/>
  <c r="T579" i="2"/>
  <c r="Y579" i="2" s="1"/>
  <c r="R579" i="2"/>
  <c r="T1321" i="2"/>
  <c r="Y1321" i="2" s="1"/>
  <c r="R1321" i="2"/>
  <c r="T1666" i="2"/>
  <c r="Y1666" i="2" s="1"/>
  <c r="R1666" i="2"/>
  <c r="T986" i="2"/>
  <c r="Y986" i="2" s="1"/>
  <c r="R986" i="2"/>
  <c r="T1617" i="2"/>
  <c r="Y1617" i="2" s="1"/>
  <c r="R1617" i="2"/>
  <c r="T1127" i="2"/>
  <c r="Y1127" i="2" s="1"/>
  <c r="R1127" i="2"/>
  <c r="T861" i="2"/>
  <c r="Y861" i="2" s="1"/>
  <c r="R861" i="2"/>
  <c r="T891" i="2"/>
  <c r="Y891" i="2" s="1"/>
  <c r="R891" i="2"/>
  <c r="T887" i="2"/>
  <c r="Y887" i="2" s="1"/>
  <c r="R887" i="2"/>
  <c r="T482" i="2"/>
  <c r="Y482" i="2" s="1"/>
  <c r="R482" i="2"/>
  <c r="T970" i="2"/>
  <c r="Y970" i="2" s="1"/>
  <c r="R970" i="2"/>
  <c r="T1474" i="2"/>
  <c r="Y1474" i="2" s="1"/>
  <c r="R1474" i="2"/>
  <c r="T423" i="2"/>
  <c r="R423" i="2"/>
  <c r="T1145" i="2"/>
  <c r="Y1145" i="2" s="1"/>
  <c r="R1145" i="2"/>
  <c r="T552" i="2"/>
  <c r="Y552" i="2" s="1"/>
  <c r="R552" i="2"/>
  <c r="T1086" i="2"/>
  <c r="Y1086" i="2" s="1"/>
  <c r="R1086" i="2"/>
  <c r="T1579" i="2"/>
  <c r="Y1579" i="2" s="1"/>
  <c r="R1579" i="2"/>
  <c r="T345" i="2"/>
  <c r="Y345" i="2" s="1"/>
  <c r="R345" i="2"/>
  <c r="T1573" i="2"/>
  <c r="Y1573" i="2" s="1"/>
  <c r="R1573" i="2"/>
  <c r="T939" i="2"/>
  <c r="Y939" i="2" s="1"/>
  <c r="R939" i="2"/>
  <c r="T658" i="2"/>
  <c r="Y658" i="2" s="1"/>
  <c r="R658" i="2"/>
  <c r="T52" i="2"/>
  <c r="Y52" i="2" s="1"/>
  <c r="R52" i="2"/>
  <c r="T177" i="2"/>
  <c r="Y177" i="2" s="1"/>
  <c r="R177" i="2"/>
  <c r="T1452" i="2"/>
  <c r="Y1452" i="2" s="1"/>
  <c r="R1452" i="2"/>
  <c r="T461" i="2"/>
  <c r="Y461" i="2" s="1"/>
  <c r="R461" i="2"/>
  <c r="T180" i="2"/>
  <c r="Y180" i="2" s="1"/>
  <c r="R180" i="2"/>
  <c r="T599" i="2"/>
  <c r="Y599" i="2" s="1"/>
  <c r="R599" i="2"/>
  <c r="T1523" i="2"/>
  <c r="Y1523" i="2" s="1"/>
  <c r="R1523" i="2"/>
  <c r="T1188" i="2"/>
  <c r="Y1188" i="2" s="1"/>
  <c r="R1188" i="2"/>
  <c r="T1543" i="2"/>
  <c r="Y1543" i="2" s="1"/>
  <c r="R1543" i="2"/>
  <c r="T1732" i="2"/>
  <c r="Y1732" i="2" s="1"/>
  <c r="R1732" i="2"/>
  <c r="T1743" i="2"/>
  <c r="Y1743" i="2" s="1"/>
  <c r="R1743" i="2"/>
  <c r="T670" i="2"/>
  <c r="Y670" i="2" s="1"/>
  <c r="R670" i="2"/>
  <c r="T1768" i="2"/>
  <c r="Y1768" i="2" s="1"/>
  <c r="R1768" i="2"/>
  <c r="T225" i="2"/>
  <c r="Y225" i="2" s="1"/>
  <c r="R225" i="2"/>
  <c r="T1276" i="2"/>
  <c r="Y1276" i="2" s="1"/>
  <c r="R1276" i="2"/>
  <c r="T1681" i="2"/>
  <c r="Y1681" i="2" s="1"/>
  <c r="R1681" i="2"/>
  <c r="T840" i="2"/>
  <c r="Y840" i="2" s="1"/>
  <c r="R840" i="2"/>
  <c r="T1409" i="2"/>
  <c r="Y1409" i="2" s="1"/>
  <c r="R1409" i="2"/>
  <c r="T175" i="2"/>
  <c r="Y175" i="2" s="1"/>
  <c r="R175" i="2"/>
  <c r="T1434" i="2"/>
  <c r="Y1434" i="2" s="1"/>
  <c r="R1434" i="2"/>
  <c r="T142" i="2"/>
  <c r="Y142" i="2" s="1"/>
  <c r="R142" i="2"/>
  <c r="T1644" i="2"/>
  <c r="Y1644" i="2" s="1"/>
  <c r="R1644" i="2"/>
  <c r="T316" i="2"/>
  <c r="Y316" i="2" s="1"/>
  <c r="R316" i="2"/>
  <c r="T81" i="2"/>
  <c r="Y81" i="2" s="1"/>
  <c r="R81" i="2"/>
  <c r="T905" i="2"/>
  <c r="Y905" i="2" s="1"/>
  <c r="R905" i="2"/>
  <c r="T750" i="2"/>
  <c r="Y750" i="2" s="1"/>
  <c r="R750" i="2"/>
  <c r="T1297" i="2"/>
  <c r="Y1297" i="2" s="1"/>
  <c r="R1297" i="2"/>
  <c r="T364" i="2"/>
  <c r="Y364" i="2" s="1"/>
  <c r="R364" i="2"/>
  <c r="T764" i="2"/>
  <c r="Y764" i="2" s="1"/>
  <c r="R764" i="2"/>
  <c r="T1629" i="2"/>
  <c r="Y1629" i="2" s="1"/>
  <c r="R1629" i="2"/>
  <c r="T375" i="2"/>
  <c r="Y375" i="2" s="1"/>
  <c r="R375" i="2"/>
  <c r="T286" i="2"/>
  <c r="Y286" i="2" s="1"/>
  <c r="R286" i="2"/>
  <c r="T381" i="2"/>
  <c r="Y381" i="2" s="1"/>
  <c r="R381" i="2"/>
  <c r="T1109" i="2"/>
  <c r="Y1109" i="2" s="1"/>
  <c r="R1109" i="2"/>
  <c r="T436" i="2"/>
  <c r="Y436" i="2" s="1"/>
  <c r="R436" i="2"/>
  <c r="T233" i="2"/>
  <c r="Y233" i="2" s="1"/>
  <c r="R233" i="2"/>
  <c r="T1117" i="2"/>
  <c r="Y1117" i="2" s="1"/>
  <c r="R1117" i="2"/>
  <c r="T1705" i="2"/>
  <c r="Y1705" i="2" s="1"/>
  <c r="R1705" i="2"/>
  <c r="T1014" i="2"/>
  <c r="Y1014" i="2" s="1"/>
  <c r="R1014" i="2"/>
  <c r="T1680" i="2"/>
  <c r="Y1680" i="2" s="1"/>
  <c r="R1680" i="2"/>
  <c r="T594" i="2"/>
  <c r="Y594" i="2" s="1"/>
  <c r="R594" i="2"/>
  <c r="T1350" i="2"/>
  <c r="Y1350" i="2" s="1"/>
  <c r="R1350" i="2"/>
  <c r="T1118" i="2"/>
  <c r="Y1118" i="2" s="1"/>
  <c r="R1118" i="2"/>
  <c r="T505" i="2"/>
  <c r="Y505" i="2" s="1"/>
  <c r="R505" i="2"/>
  <c r="T1608" i="2"/>
  <c r="Y1608" i="2" s="1"/>
  <c r="R1608" i="2"/>
  <c r="T218" i="2"/>
  <c r="Y218" i="2" s="1"/>
  <c r="R218" i="2"/>
  <c r="T548" i="2"/>
  <c r="Y548" i="2" s="1"/>
  <c r="R548" i="2"/>
  <c r="T1724" i="2"/>
  <c r="Y1724" i="2" s="1"/>
  <c r="R1724" i="2"/>
  <c r="T1132" i="2"/>
  <c r="Y1132" i="2" s="1"/>
  <c r="R1132" i="2"/>
  <c r="T1426" i="2"/>
  <c r="Y1426" i="2" s="1"/>
  <c r="R1426" i="2"/>
  <c r="T1370" i="2"/>
  <c r="Y1370" i="2" s="1"/>
  <c r="R1370" i="2"/>
  <c r="T1727" i="2"/>
  <c r="Y1727" i="2" s="1"/>
  <c r="R1727" i="2"/>
  <c r="T823" i="2"/>
  <c r="Y823" i="2" s="1"/>
  <c r="R823" i="2"/>
  <c r="T1800" i="2"/>
  <c r="Y1800" i="2" s="1"/>
  <c r="R1800" i="2"/>
  <c r="T1418" i="2"/>
  <c r="Y1418" i="2" s="1"/>
  <c r="R1418" i="2"/>
  <c r="T612" i="2"/>
  <c r="Y612" i="2" s="1"/>
  <c r="R612" i="2"/>
  <c r="T539" i="2"/>
  <c r="Y539" i="2" s="1"/>
  <c r="R539" i="2"/>
  <c r="T1616" i="2"/>
  <c r="Y1616" i="2" s="1"/>
  <c r="R1616" i="2"/>
  <c r="T1095" i="2"/>
  <c r="Y1095" i="2" s="1"/>
  <c r="R1095" i="2"/>
  <c r="T1686" i="2"/>
  <c r="Y1686" i="2" s="1"/>
  <c r="R1686" i="2"/>
  <c r="T989" i="2"/>
  <c r="Y989" i="2" s="1"/>
  <c r="R989" i="2"/>
  <c r="T479" i="2"/>
  <c r="Y479" i="2" s="1"/>
  <c r="R479" i="2"/>
  <c r="T342" i="2"/>
  <c r="Y342" i="2" s="1"/>
  <c r="R342" i="2"/>
  <c r="T1156" i="2"/>
  <c r="Y1156" i="2" s="1"/>
  <c r="R1156" i="2"/>
  <c r="T1731" i="2"/>
  <c r="Y1731" i="2" s="1"/>
  <c r="R1731" i="2"/>
  <c r="T1493" i="2"/>
  <c r="Y1493" i="2" s="1"/>
  <c r="R1493" i="2"/>
  <c r="T1219" i="2"/>
  <c r="Y1219" i="2" s="1"/>
  <c r="R1219" i="2"/>
  <c r="T1103" i="2"/>
  <c r="Y1103" i="2" s="1"/>
  <c r="R1103" i="2"/>
  <c r="T292" i="2"/>
  <c r="Y292" i="2" s="1"/>
  <c r="R292" i="2"/>
  <c r="T1509" i="2"/>
  <c r="Y1509" i="2" s="1"/>
  <c r="R1509" i="2"/>
  <c r="T1566" i="2"/>
  <c r="Y1566" i="2" s="1"/>
  <c r="R1566" i="2"/>
  <c r="T6" i="2"/>
  <c r="Y6" i="2" s="1"/>
  <c r="R6" i="2"/>
  <c r="T1468" i="2"/>
  <c r="Y1468" i="2" s="1"/>
  <c r="R1468" i="2"/>
  <c r="T911" i="2"/>
  <c r="Y911" i="2" s="1"/>
  <c r="R911" i="2"/>
  <c r="T1024" i="2"/>
  <c r="Y1024" i="2" s="1"/>
  <c r="R1024" i="2"/>
  <c r="T1190" i="2"/>
  <c r="Y1190" i="2" s="1"/>
  <c r="R1190" i="2"/>
  <c r="T183" i="2"/>
  <c r="Y183" i="2" s="1"/>
  <c r="R183" i="2"/>
  <c r="T1544" i="2"/>
  <c r="Y1544" i="2" s="1"/>
  <c r="R1544" i="2"/>
  <c r="T1373" i="2"/>
  <c r="Y1373" i="2" s="1"/>
  <c r="R1373" i="2"/>
  <c r="T166" i="2"/>
  <c r="Y166" i="2" s="1"/>
  <c r="R166" i="2"/>
  <c r="T368" i="2"/>
  <c r="Y368" i="2" s="1"/>
  <c r="R368" i="2"/>
  <c r="T1225" i="2"/>
  <c r="Y1225" i="2" s="1"/>
  <c r="R1225" i="2"/>
  <c r="T1309" i="2"/>
  <c r="Y1309" i="2" s="1"/>
  <c r="R1309" i="2"/>
  <c r="T55" i="2"/>
  <c r="Y55" i="2" s="1"/>
  <c r="R55" i="2"/>
  <c r="T22" i="2"/>
  <c r="Y22" i="2" s="1"/>
  <c r="R22" i="2"/>
  <c r="T1404" i="2"/>
  <c r="Y1404" i="2" s="1"/>
  <c r="R1404" i="2"/>
  <c r="T804" i="2"/>
  <c r="Y804" i="2" s="1"/>
  <c r="R804" i="2"/>
  <c r="T431" i="2"/>
  <c r="Y431" i="2" s="1"/>
  <c r="R431" i="2"/>
  <c r="T206" i="2"/>
  <c r="Y206" i="2" s="1"/>
  <c r="R206" i="2"/>
  <c r="T1416" i="2"/>
  <c r="Y1416" i="2" s="1"/>
  <c r="R1416" i="2"/>
  <c r="T741" i="2"/>
  <c r="Y741" i="2" s="1"/>
  <c r="R741" i="2"/>
  <c r="T955" i="2"/>
  <c r="Y955" i="2" s="1"/>
  <c r="R955" i="2"/>
  <c r="T339" i="2"/>
  <c r="Y339" i="2" s="1"/>
  <c r="R339" i="2"/>
  <c r="T314" i="2"/>
  <c r="Y314" i="2" s="1"/>
  <c r="R314" i="2"/>
  <c r="T843" i="2"/>
  <c r="Y843" i="2" s="1"/>
  <c r="R843" i="2"/>
  <c r="T257" i="2"/>
  <c r="Y257" i="2" s="1"/>
  <c r="R257" i="2"/>
  <c r="T73" i="2"/>
  <c r="Y73" i="2" s="1"/>
  <c r="R73" i="2"/>
  <c r="T1173" i="2"/>
  <c r="Y1173" i="2" s="1"/>
  <c r="R1173" i="2"/>
  <c r="T818" i="2"/>
  <c r="Y818" i="2" s="1"/>
  <c r="R818" i="2"/>
  <c r="T854" i="2"/>
  <c r="Y854" i="2" s="1"/>
  <c r="R854" i="2"/>
  <c r="T496" i="2"/>
  <c r="Y496" i="2" s="1"/>
  <c r="R496" i="2"/>
  <c r="T296" i="2"/>
  <c r="Y296" i="2" s="1"/>
  <c r="R296" i="2"/>
  <c r="T682" i="2"/>
  <c r="Y682" i="2" s="1"/>
  <c r="R682" i="2"/>
  <c r="T1622" i="2"/>
  <c r="Y1622" i="2" s="1"/>
  <c r="R1622" i="2"/>
  <c r="T943" i="2"/>
  <c r="Y943" i="2" s="1"/>
  <c r="R943" i="2"/>
  <c r="T1314" i="2"/>
  <c r="Y1314" i="2" s="1"/>
  <c r="R1314" i="2"/>
  <c r="T691" i="2"/>
  <c r="Y691" i="2" s="1"/>
  <c r="R691" i="2"/>
  <c r="T483" i="2"/>
  <c r="Y483" i="2" s="1"/>
  <c r="R483" i="2"/>
  <c r="T631" i="2"/>
  <c r="Y631" i="2" s="1"/>
  <c r="R631" i="2"/>
  <c r="T1651" i="2"/>
  <c r="Y1651" i="2" s="1"/>
  <c r="R1651" i="2"/>
  <c r="T114" i="2"/>
  <c r="Y114" i="2" s="1"/>
  <c r="R114" i="2"/>
  <c r="T249" i="2"/>
  <c r="Y249" i="2" s="1"/>
  <c r="R249" i="2"/>
  <c r="T896" i="2"/>
  <c r="Y896" i="2" s="1"/>
  <c r="R896" i="2"/>
  <c r="T1164" i="2"/>
  <c r="Y1164" i="2" s="1"/>
  <c r="R1164" i="2"/>
  <c r="T743" i="2"/>
  <c r="Y743" i="2" s="1"/>
  <c r="R743" i="2"/>
  <c r="T611" i="2"/>
  <c r="Y611" i="2" s="1"/>
  <c r="R611" i="2"/>
  <c r="T1537" i="2"/>
  <c r="Y1537" i="2" s="1"/>
  <c r="R1537" i="2"/>
  <c r="T783" i="2"/>
  <c r="Y783" i="2" s="1"/>
  <c r="R783" i="2"/>
  <c r="T1008" i="2"/>
  <c r="Y1008" i="2" s="1"/>
  <c r="R1008" i="2"/>
  <c r="T1158" i="2"/>
  <c r="Y1158" i="2" s="1"/>
  <c r="R1158" i="2"/>
  <c r="T1176" i="2"/>
  <c r="Y1176" i="2" s="1"/>
  <c r="R1176" i="2"/>
  <c r="T1020" i="2"/>
  <c r="Y1020" i="2" s="1"/>
  <c r="R1020" i="2"/>
  <c r="T726" i="2"/>
  <c r="Y726" i="2" s="1"/>
  <c r="R726" i="2"/>
  <c r="T369" i="2"/>
  <c r="Y369" i="2" s="1"/>
  <c r="R369" i="2"/>
  <c r="T187" i="2"/>
  <c r="Y187" i="2" s="1"/>
  <c r="R187" i="2"/>
  <c r="T215" i="2"/>
  <c r="Y215" i="2" s="1"/>
  <c r="R215" i="2"/>
  <c r="T815" i="2"/>
  <c r="Y815" i="2" s="1"/>
  <c r="R815" i="2"/>
  <c r="T1779" i="2"/>
  <c r="Y1779" i="2" s="1"/>
  <c r="R1779" i="2"/>
  <c r="T728" i="2"/>
  <c r="Y728" i="2" s="1"/>
  <c r="R728" i="2"/>
  <c r="T1569" i="2"/>
  <c r="Y1569" i="2" s="1"/>
  <c r="R1569" i="2"/>
  <c r="T844" i="2"/>
  <c r="Y844" i="2" s="1"/>
  <c r="R844" i="2"/>
  <c r="T1766" i="2"/>
  <c r="Y1766" i="2" s="1"/>
  <c r="R1766" i="2"/>
  <c r="T1704" i="2"/>
  <c r="Y1704" i="2" s="1"/>
  <c r="R1704" i="2"/>
  <c r="T185" i="2"/>
  <c r="Y185" i="2" s="1"/>
  <c r="R185" i="2"/>
  <c r="T1615" i="2"/>
  <c r="Y1615" i="2" s="1"/>
  <c r="R1615" i="2"/>
  <c r="T1159" i="2"/>
  <c r="Y1159" i="2" s="1"/>
  <c r="R1159" i="2"/>
  <c r="T1516" i="2"/>
  <c r="Y1516" i="2" s="1"/>
  <c r="R1516" i="2"/>
  <c r="T306" i="2"/>
  <c r="R306" i="2"/>
  <c r="T919" i="2"/>
  <c r="Y919" i="2" s="1"/>
  <c r="R919" i="2"/>
  <c r="T1689" i="2"/>
  <c r="Y1689" i="2" s="1"/>
  <c r="R1689" i="2"/>
  <c r="T707" i="2"/>
  <c r="Y707" i="2" s="1"/>
  <c r="R707" i="2"/>
  <c r="T1069" i="2"/>
  <c r="Y1069" i="2" s="1"/>
  <c r="R1069" i="2"/>
  <c r="T311" i="2"/>
  <c r="Y311" i="2" s="1"/>
  <c r="R311" i="2"/>
  <c r="T1594" i="2"/>
  <c r="Y1594" i="2" s="1"/>
  <c r="R1594" i="2"/>
  <c r="T145" i="2"/>
  <c r="Y145" i="2" s="1"/>
  <c r="R145" i="2"/>
  <c r="T683" i="2"/>
  <c r="Y683" i="2" s="1"/>
  <c r="R683" i="2"/>
  <c r="T560" i="2"/>
  <c r="Y560" i="2" s="1"/>
  <c r="R560" i="2"/>
  <c r="T1433" i="2"/>
  <c r="Y1433" i="2" s="1"/>
  <c r="R1433" i="2"/>
  <c r="T1488" i="2"/>
  <c r="Y1488" i="2" s="1"/>
  <c r="R1488" i="2"/>
  <c r="T811" i="2"/>
  <c r="Y811" i="2" s="1"/>
  <c r="R811" i="2"/>
  <c r="T556" i="2"/>
  <c r="Y556" i="2" s="1"/>
  <c r="R556" i="2"/>
  <c r="T492" i="2"/>
  <c r="Y492" i="2" s="1"/>
  <c r="R492" i="2"/>
  <c r="T189" i="2"/>
  <c r="Y189" i="2" s="1"/>
  <c r="R189" i="2"/>
  <c r="T809" i="2"/>
  <c r="Y809" i="2" s="1"/>
  <c r="R809" i="2"/>
  <c r="T1260" i="2"/>
  <c r="Y1260" i="2" s="1"/>
  <c r="R1260" i="2"/>
  <c r="T678" i="2"/>
  <c r="Y678" i="2" s="1"/>
  <c r="R678" i="2"/>
  <c r="T606" i="2"/>
  <c r="Y606" i="2" s="1"/>
  <c r="R606" i="2"/>
  <c r="T38" i="2"/>
  <c r="Y38" i="2" s="1"/>
  <c r="R38" i="2"/>
  <c r="T125" i="2"/>
  <c r="Y125" i="2" s="1"/>
  <c r="R125" i="2"/>
  <c r="T1626" i="2"/>
  <c r="Y1626" i="2" s="1"/>
  <c r="R1626" i="2"/>
  <c r="T523" i="2"/>
  <c r="Y523" i="2" s="1"/>
  <c r="R523" i="2"/>
  <c r="T1601" i="2"/>
  <c r="Y1601" i="2" s="1"/>
  <c r="R1601" i="2"/>
  <c r="T912" i="2"/>
  <c r="Y912" i="2" s="1"/>
  <c r="R912" i="2"/>
  <c r="T802" i="2"/>
  <c r="Y802" i="2" s="1"/>
  <c r="R802" i="2"/>
  <c r="T83" i="2"/>
  <c r="Y83" i="2" s="1"/>
  <c r="R83" i="2"/>
  <c r="T186" i="2"/>
  <c r="Y186" i="2" s="1"/>
  <c r="R186" i="2"/>
  <c r="T164" i="2"/>
  <c r="Y164" i="2" s="1"/>
  <c r="R164" i="2"/>
  <c r="T378" i="2"/>
  <c r="Y378" i="2" s="1"/>
  <c r="R378" i="2"/>
  <c r="T1160" i="2"/>
  <c r="Y1160" i="2" s="1"/>
  <c r="R1160" i="2"/>
  <c r="T1178" i="2"/>
  <c r="Y1178" i="2" s="1"/>
  <c r="R1178" i="2"/>
  <c r="T1222" i="2"/>
  <c r="Y1222" i="2" s="1"/>
  <c r="R1222" i="2"/>
  <c r="T662" i="2"/>
  <c r="Y662" i="2" s="1"/>
  <c r="R662" i="2"/>
  <c r="T930" i="2"/>
  <c r="Y930" i="2" s="1"/>
  <c r="R930" i="2"/>
  <c r="T1648" i="2"/>
  <c r="Y1648" i="2" s="1"/>
  <c r="R1648" i="2"/>
  <c r="T1194" i="2"/>
  <c r="Y1194" i="2" s="1"/>
  <c r="R1194" i="2"/>
  <c r="T1532" i="2"/>
  <c r="Y1532" i="2" s="1"/>
  <c r="R1532" i="2"/>
  <c r="T1524" i="2"/>
  <c r="Y1524" i="2" s="1"/>
  <c r="R1524" i="2"/>
  <c r="T913" i="2"/>
  <c r="Y913" i="2" s="1"/>
  <c r="R913" i="2"/>
  <c r="T1288" i="2"/>
  <c r="Y1288" i="2" s="1"/>
  <c r="R1288" i="2"/>
  <c r="T134" i="2"/>
  <c r="Y134" i="2" s="1"/>
  <c r="R134" i="2"/>
  <c r="T638" i="2"/>
  <c r="Y638" i="2" s="1"/>
  <c r="R638" i="2"/>
  <c r="T900" i="2"/>
  <c r="Y900" i="2" s="1"/>
  <c r="R900" i="2"/>
  <c r="T60" i="2"/>
  <c r="Y60" i="2" s="1"/>
  <c r="R60" i="2"/>
  <c r="T1082" i="2"/>
  <c r="Y1082" i="2" s="1"/>
  <c r="R1082" i="2"/>
  <c r="T1621" i="2"/>
  <c r="Y1621" i="2" s="1"/>
  <c r="R1621" i="2"/>
  <c r="T270" i="2"/>
  <c r="Y270" i="2" s="1"/>
  <c r="R270" i="2"/>
  <c r="T1136" i="2"/>
  <c r="Y1136" i="2" s="1"/>
  <c r="R1136" i="2"/>
  <c r="T250" i="2"/>
  <c r="Y250" i="2" s="1"/>
  <c r="R250" i="2"/>
  <c r="T1739" i="2"/>
  <c r="Y1739" i="2" s="1"/>
  <c r="R1739" i="2"/>
  <c r="T1785" i="2"/>
  <c r="Y1785" i="2" s="1"/>
  <c r="R1785" i="2"/>
  <c r="T1446" i="2"/>
  <c r="Y1446" i="2" s="1"/>
  <c r="R1446" i="2"/>
  <c r="T30" i="2"/>
  <c r="Y30" i="2" s="1"/>
  <c r="R30" i="2"/>
  <c r="T379" i="2"/>
  <c r="Y379" i="2" s="1"/>
  <c r="R379" i="2"/>
  <c r="T1057" i="2"/>
  <c r="Y1057" i="2" s="1"/>
  <c r="R1057" i="2"/>
  <c r="T971" i="2"/>
  <c r="Y971" i="2" s="1"/>
  <c r="R971" i="2"/>
  <c r="T104" i="2"/>
  <c r="Y104" i="2" s="1"/>
  <c r="R104" i="2"/>
  <c r="T77" i="2"/>
  <c r="Y77" i="2" s="1"/>
  <c r="R77" i="2"/>
  <c r="T639" i="2"/>
  <c r="Y639" i="2" s="1"/>
  <c r="R639" i="2"/>
  <c r="T1091" i="2"/>
  <c r="Y1091" i="2" s="1"/>
  <c r="R1091" i="2"/>
  <c r="T675" i="2"/>
  <c r="Y675" i="2" s="1"/>
  <c r="R675" i="2"/>
  <c r="T1535" i="2"/>
  <c r="Y1535" i="2" s="1"/>
  <c r="R1535" i="2"/>
  <c r="T1046" i="2"/>
  <c r="Y1046" i="2" s="1"/>
  <c r="R1046" i="2"/>
  <c r="T1083" i="2"/>
  <c r="Y1083" i="2" s="1"/>
  <c r="R1083" i="2"/>
  <c r="T117" i="2"/>
  <c r="Y117" i="2" s="1"/>
  <c r="R117" i="2"/>
  <c r="T620" i="2"/>
  <c r="Y620" i="2" s="1"/>
  <c r="R620" i="2"/>
  <c r="T210" i="2"/>
  <c r="Y210" i="2" s="1"/>
  <c r="R210" i="2"/>
  <c r="T1407" i="2"/>
  <c r="Y1407" i="2" s="1"/>
  <c r="R1407" i="2"/>
  <c r="T466" i="2"/>
  <c r="Y466" i="2" s="1"/>
  <c r="R466" i="2"/>
  <c r="T889" i="2"/>
  <c r="Y889" i="2" s="1"/>
  <c r="R889" i="2"/>
  <c r="T1364" i="2"/>
  <c r="Y1364" i="2" s="1"/>
  <c r="R1364" i="2"/>
  <c r="T616" i="2"/>
  <c r="Y616" i="2" s="1"/>
  <c r="R616" i="2"/>
  <c r="T153" i="2"/>
  <c r="Y153" i="2" s="1"/>
  <c r="R153" i="2"/>
  <c r="T1200" i="2"/>
  <c r="Y1200" i="2" s="1"/>
  <c r="R1200" i="2"/>
  <c r="T194" i="2"/>
  <c r="Y194" i="2" s="1"/>
  <c r="R194" i="2"/>
  <c r="T1393" i="2"/>
  <c r="Y1393" i="2" s="1"/>
  <c r="R1393" i="2"/>
  <c r="T937" i="2"/>
  <c r="R937" i="2"/>
  <c r="T300" i="2"/>
  <c r="Y300" i="2" s="1"/>
  <c r="R300" i="2"/>
  <c r="T1780" i="2"/>
  <c r="Y1780" i="2" s="1"/>
  <c r="R1780" i="2"/>
  <c r="T1796" i="2"/>
  <c r="Y1796" i="2" s="1"/>
  <c r="R1796" i="2"/>
  <c r="T1358" i="2"/>
  <c r="Y1358" i="2" s="1"/>
  <c r="R1358" i="2"/>
  <c r="T1568" i="2"/>
  <c r="Y1568" i="2" s="1"/>
  <c r="R1568" i="2"/>
  <c r="T1150" i="2"/>
  <c r="Y1150" i="2" s="1"/>
  <c r="R1150" i="2"/>
  <c r="T825" i="2"/>
  <c r="Y825" i="2" s="1"/>
  <c r="R825" i="2"/>
  <c r="T515" i="2"/>
  <c r="Y515" i="2" s="1"/>
  <c r="R515" i="2"/>
  <c r="T856" i="2"/>
  <c r="Y856" i="2" s="1"/>
  <c r="R856" i="2"/>
  <c r="T904" i="2"/>
  <c r="Y904" i="2" s="1"/>
  <c r="R904" i="2"/>
  <c r="T820" i="2"/>
  <c r="Y820" i="2" s="1"/>
  <c r="R820" i="2"/>
  <c r="T813" i="2"/>
  <c r="Y813" i="2" s="1"/>
  <c r="R813" i="2"/>
  <c r="T511" i="2"/>
  <c r="Y511" i="2" s="1"/>
  <c r="R511" i="2"/>
  <c r="T1702" i="2"/>
  <c r="Y1702" i="2" s="1"/>
  <c r="R1702" i="2"/>
  <c r="T1565" i="2"/>
  <c r="Y1565" i="2" s="1"/>
  <c r="R1565" i="2"/>
  <c r="T767" i="2"/>
  <c r="Y767" i="2" s="1"/>
  <c r="R767" i="2"/>
  <c r="T16" i="2"/>
  <c r="Y16" i="2" s="1"/>
  <c r="R16" i="2"/>
  <c r="T1396" i="2"/>
  <c r="Y1396" i="2" s="1"/>
  <c r="R1396" i="2"/>
  <c r="T1778" i="2"/>
  <c r="Y1778" i="2" s="1"/>
  <c r="R1778" i="2"/>
  <c r="T850" i="2"/>
  <c r="Y850" i="2" s="1"/>
  <c r="R850" i="2"/>
  <c r="T1284" i="2"/>
  <c r="Y1284" i="2" s="1"/>
  <c r="R1284" i="2"/>
  <c r="T1267" i="2"/>
  <c r="Y1267" i="2" s="1"/>
  <c r="R1267" i="2"/>
  <c r="T583" i="2"/>
  <c r="Y583" i="2" s="1"/>
  <c r="R583" i="2"/>
  <c r="T788" i="2"/>
  <c r="Y788" i="2" s="1"/>
  <c r="R788" i="2"/>
  <c r="T753" i="2"/>
  <c r="Y753" i="2" s="1"/>
  <c r="R753" i="2"/>
  <c r="T11" i="2"/>
  <c r="Y11" i="2" s="1"/>
  <c r="R11" i="2"/>
  <c r="T938" i="2"/>
  <c r="Y938" i="2" s="1"/>
  <c r="R938" i="2"/>
  <c r="T1148" i="2"/>
  <c r="Y1148" i="2" s="1"/>
  <c r="R1148" i="2"/>
  <c r="T1467" i="2"/>
  <c r="Y1467" i="2" s="1"/>
  <c r="R1467" i="2"/>
  <c r="T981" i="2"/>
  <c r="Y981" i="2" s="1"/>
  <c r="R981" i="2"/>
  <c r="T501" i="2"/>
  <c r="Y501" i="2" s="1"/>
  <c r="R501" i="2"/>
  <c r="T1486" i="2"/>
  <c r="Y1486" i="2" s="1"/>
  <c r="R1486" i="2"/>
  <c r="T997" i="2"/>
  <c r="Y997" i="2" s="1"/>
  <c r="R997" i="2"/>
  <c r="T1390" i="2"/>
  <c r="Y1390" i="2" s="1"/>
  <c r="R1390" i="2"/>
  <c r="T427" i="2"/>
  <c r="Y427" i="2" s="1"/>
  <c r="R427" i="2"/>
  <c r="T1690" i="2"/>
  <c r="Y1690" i="2" s="1"/>
  <c r="R1690" i="2"/>
  <c r="T1028" i="2"/>
  <c r="Y1028" i="2" s="1"/>
  <c r="R1028" i="2"/>
  <c r="T389" i="2"/>
  <c r="Y389" i="2" s="1"/>
  <c r="R389" i="2"/>
  <c r="T982" i="2"/>
  <c r="Y982" i="2" s="1"/>
  <c r="R982" i="2"/>
  <c r="T510" i="2"/>
  <c r="Y510" i="2" s="1"/>
  <c r="R510" i="2"/>
  <c r="T230" i="2"/>
  <c r="Y230" i="2" s="1"/>
  <c r="R230" i="2"/>
  <c r="T1715" i="2"/>
  <c r="Y1715" i="2" s="1"/>
  <c r="R1715" i="2"/>
  <c r="T373" i="2"/>
  <c r="Y373" i="2" s="1"/>
  <c r="R373" i="2"/>
  <c r="T1449" i="2"/>
  <c r="Y1449" i="2" s="1"/>
  <c r="R1449" i="2"/>
  <c r="T1630" i="2"/>
  <c r="Y1630" i="2" s="1"/>
  <c r="R1630" i="2"/>
  <c r="T417" i="2"/>
  <c r="Y417" i="2" s="1"/>
  <c r="R417" i="2"/>
  <c r="T1380" i="2"/>
  <c r="Y1380" i="2" s="1"/>
  <c r="R1380" i="2"/>
  <c r="T1438" i="2"/>
  <c r="Y1438" i="2" s="1"/>
  <c r="R1438" i="2"/>
  <c r="T797" i="2"/>
  <c r="Y797" i="2" s="1"/>
  <c r="R797" i="2"/>
  <c r="T1065" i="2"/>
  <c r="Y1065" i="2" s="1"/>
  <c r="R1065" i="2"/>
  <c r="T731" i="2"/>
  <c r="Y731" i="2" s="1"/>
  <c r="R731" i="2"/>
  <c r="T209" i="2"/>
  <c r="Y209" i="2" s="1"/>
  <c r="R209" i="2"/>
  <c r="T188" i="2"/>
  <c r="Y188" i="2" s="1"/>
  <c r="R188" i="2"/>
  <c r="T75" i="2"/>
  <c r="Y75" i="2" s="1"/>
  <c r="R75" i="2"/>
  <c r="T954" i="2"/>
  <c r="Y954" i="2" s="1"/>
  <c r="R954" i="2"/>
  <c r="T1211" i="2"/>
  <c r="Y1211" i="2" s="1"/>
  <c r="R1211" i="2"/>
  <c r="T1019" i="2"/>
  <c r="Y1019" i="2" s="1"/>
  <c r="R1019" i="2"/>
  <c r="T24" i="2"/>
  <c r="Y24" i="2" s="1"/>
  <c r="R24" i="2"/>
  <c r="T237" i="2"/>
  <c r="Y237" i="2" s="1"/>
  <c r="R237" i="2"/>
  <c r="T491" i="2"/>
  <c r="Y491" i="2" s="1"/>
  <c r="R491" i="2"/>
  <c r="T1097" i="2"/>
  <c r="Y1097" i="2" s="1"/>
  <c r="R1097" i="2"/>
  <c r="T9" i="2"/>
  <c r="Y9" i="2" s="1"/>
  <c r="R9" i="2"/>
  <c r="T704" i="2"/>
  <c r="Y704" i="2" s="1"/>
  <c r="R704" i="2"/>
  <c r="T546" i="2"/>
  <c r="Y546" i="2" s="1"/>
  <c r="R546" i="2"/>
  <c r="T711" i="2"/>
  <c r="Y711" i="2" s="1"/>
  <c r="R711" i="2"/>
  <c r="T827" i="2"/>
  <c r="Y827" i="2" s="1"/>
  <c r="R827" i="2"/>
  <c r="T576" i="2"/>
  <c r="Y576" i="2" s="1"/>
  <c r="R576" i="2"/>
  <c r="T1676" i="2"/>
  <c r="Y1676" i="2" s="1"/>
  <c r="R1676" i="2"/>
  <c r="T410" i="2"/>
  <c r="Y410" i="2" s="1"/>
  <c r="R410" i="2"/>
  <c r="T525" i="2"/>
  <c r="Y525" i="2" s="1"/>
  <c r="R525" i="2"/>
  <c r="T914" i="2"/>
  <c r="Y914" i="2" s="1"/>
  <c r="R914" i="2"/>
  <c r="T1039" i="2"/>
  <c r="Y1039" i="2" s="1"/>
  <c r="R1039" i="2"/>
  <c r="T879" i="2"/>
  <c r="Y879" i="2" s="1"/>
  <c r="R879" i="2"/>
  <c r="T572" i="2"/>
  <c r="Y572" i="2" s="1"/>
  <c r="R572" i="2"/>
  <c r="T71" i="2"/>
  <c r="Y71" i="2" s="1"/>
  <c r="R71" i="2"/>
  <c r="T1531" i="2"/>
  <c r="R1531" i="2"/>
  <c r="T1268" i="2"/>
  <c r="Y1268" i="2" s="1"/>
  <c r="R1268" i="2"/>
  <c r="T85" i="2"/>
  <c r="Y85" i="2" s="1"/>
  <c r="R85" i="2"/>
  <c r="T676" i="2"/>
  <c r="Y676" i="2" s="1"/>
  <c r="R676" i="2"/>
  <c r="T980" i="2"/>
  <c r="Y980" i="2" s="1"/>
  <c r="R980" i="2"/>
  <c r="T1472" i="2"/>
  <c r="Y1472" i="2" s="1"/>
  <c r="R1472" i="2"/>
  <c r="T1512" i="2"/>
  <c r="Y1512" i="2" s="1"/>
  <c r="R1512" i="2"/>
  <c r="T396" i="2"/>
  <c r="Y396" i="2" s="1"/>
  <c r="R396" i="2"/>
  <c r="T917" i="2"/>
  <c r="Y917" i="2" s="1"/>
  <c r="R917" i="2"/>
  <c r="T1638" i="2"/>
  <c r="Y1638" i="2" s="1"/>
  <c r="R1638" i="2"/>
  <c r="T464" i="2"/>
  <c r="Y464" i="2" s="1"/>
  <c r="R464" i="2"/>
  <c r="T592" i="2"/>
  <c r="Y592" i="2" s="1"/>
  <c r="R592" i="2"/>
  <c r="T433" i="2"/>
  <c r="Y433" i="2" s="1"/>
  <c r="R433" i="2"/>
  <c r="T108" i="2"/>
  <c r="Y108" i="2" s="1"/>
  <c r="R108" i="2"/>
  <c r="T1351" i="2"/>
  <c r="Y1351" i="2" s="1"/>
  <c r="R1351" i="2"/>
  <c r="T584" i="2"/>
  <c r="Y584" i="2" s="1"/>
  <c r="R584" i="2"/>
  <c r="T441" i="2"/>
  <c r="Y441" i="2" s="1"/>
  <c r="R441" i="2"/>
  <c r="T1362" i="2"/>
  <c r="Y1362" i="2" s="1"/>
  <c r="R1362" i="2"/>
  <c r="T1679" i="2"/>
  <c r="Y1679" i="2" s="1"/>
  <c r="R1679" i="2"/>
  <c r="T1368" i="2"/>
  <c r="Y1368" i="2" s="1"/>
  <c r="R1368" i="2"/>
  <c r="T1259" i="2"/>
  <c r="Y1259" i="2" s="1"/>
  <c r="R1259" i="2"/>
  <c r="T465" i="2"/>
  <c r="Y465" i="2" s="1"/>
  <c r="R465" i="2"/>
  <c r="T1251" i="2"/>
  <c r="Y1251" i="2" s="1"/>
  <c r="R1251" i="2"/>
  <c r="T1754" i="2"/>
  <c r="Y1754" i="2" s="1"/>
  <c r="R1754" i="2"/>
  <c r="T362" i="2"/>
  <c r="R362" i="2"/>
  <c r="T223" i="2"/>
  <c r="Y223" i="2" s="1"/>
  <c r="T1598" i="2"/>
  <c r="Y1598" i="2" s="1"/>
  <c r="T1756" i="2"/>
  <c r="Y1756" i="2" s="1"/>
  <c r="T739" i="2"/>
  <c r="Y739" i="2" s="1"/>
  <c r="T1180" i="2"/>
  <c r="Y1180" i="2" s="1"/>
  <c r="T1415" i="2"/>
  <c r="Y1415" i="2" s="1"/>
  <c r="T329" i="2"/>
  <c r="Y329" i="2" s="1"/>
  <c r="T1518" i="2"/>
  <c r="Y1518" i="2" s="1"/>
  <c r="T1116" i="2"/>
  <c r="Y1116" i="2" s="1"/>
  <c r="T1171" i="2"/>
  <c r="Y1171" i="2" s="1"/>
  <c r="T1479" i="2"/>
  <c r="Y1479" i="2" s="1"/>
  <c r="T875" i="2"/>
  <c r="Y875" i="2" s="1"/>
  <c r="T1774" i="2"/>
  <c r="Y1774" i="2" s="1"/>
  <c r="T1643" i="2"/>
  <c r="Y1643" i="2" s="1"/>
  <c r="T1599" i="2"/>
  <c r="Y1599" i="2" s="1"/>
  <c r="T1271" i="2"/>
  <c r="Y1271" i="2" s="1"/>
  <c r="T1771" i="2"/>
  <c r="Y1771" i="2" s="1"/>
  <c r="T139" i="2"/>
  <c r="Y139" i="2" s="1"/>
  <c r="T1692" i="2"/>
  <c r="Y1692" i="2" s="1"/>
  <c r="T718" i="2"/>
  <c r="Y718" i="2" s="1"/>
  <c r="T747" i="2"/>
  <c r="Y747" i="2" s="1"/>
  <c r="T1782" i="2"/>
  <c r="Y1782" i="2" s="1"/>
  <c r="T644" i="2"/>
  <c r="Y644" i="2" s="1"/>
  <c r="T62" i="2"/>
  <c r="Y62" i="2" s="1"/>
  <c r="T51" i="2"/>
  <c r="Y51" i="2" s="1"/>
  <c r="T65" i="2"/>
  <c r="Y65" i="2" s="1"/>
  <c r="T686" i="2"/>
  <c r="Y686" i="2" s="1"/>
  <c r="T1619" i="2"/>
  <c r="Y1619" i="2" s="1"/>
  <c r="T876" i="2"/>
  <c r="Y876" i="2" s="1"/>
  <c r="T1515" i="2"/>
  <c r="Y1515" i="2" s="1"/>
  <c r="T1387" i="2"/>
  <c r="Y1387" i="2" s="1"/>
  <c r="T1003" i="2"/>
  <c r="Y1003" i="2" s="1"/>
  <c r="T1052" i="2"/>
  <c r="Y1052" i="2" s="1"/>
  <c r="T1243" i="2"/>
  <c r="Y1243" i="2" s="1"/>
  <c r="T481" i="2"/>
  <c r="Y481" i="2" s="1"/>
  <c r="T1198" i="2"/>
  <c r="Y1198" i="2" s="1"/>
  <c r="T1764" i="2"/>
  <c r="Y1764" i="2" s="1"/>
  <c r="T924" i="2"/>
  <c r="Y924" i="2" s="1"/>
  <c r="T1094" i="2"/>
  <c r="Y1094" i="2" s="1"/>
  <c r="T1526" i="2"/>
  <c r="Y1526" i="2" s="1"/>
  <c r="T867" i="2"/>
  <c r="Y867" i="2" s="1"/>
  <c r="T475" i="2"/>
  <c r="Y475" i="2" s="1"/>
  <c r="T1338" i="2"/>
  <c r="Y1338" i="2" s="1"/>
  <c r="L3" i="2"/>
  <c r="Z10" i="2" l="1"/>
  <c r="Z18" i="2"/>
  <c r="Z26" i="2"/>
  <c r="Z34" i="2"/>
  <c r="Z42" i="2"/>
  <c r="Z50" i="2"/>
  <c r="Z58" i="2"/>
  <c r="Z66" i="2"/>
  <c r="Z74" i="2"/>
  <c r="Z82" i="2"/>
  <c r="Z90" i="2"/>
  <c r="Z98" i="2"/>
  <c r="Z106" i="2"/>
  <c r="Z114" i="2"/>
  <c r="Z122" i="2"/>
  <c r="Z130" i="2"/>
  <c r="Z138" i="2"/>
  <c r="Z146" i="2"/>
  <c r="Z154" i="2"/>
  <c r="Z162" i="2"/>
  <c r="Z170" i="2"/>
  <c r="Z178" i="2"/>
  <c r="Z186" i="2"/>
  <c r="Z194" i="2"/>
  <c r="Z202" i="2"/>
  <c r="Z210" i="2"/>
  <c r="Z218" i="2"/>
  <c r="Z226" i="2"/>
  <c r="Z234" i="2"/>
  <c r="Z242" i="2"/>
  <c r="Z250" i="2"/>
  <c r="Z258" i="2"/>
  <c r="Z266" i="2"/>
  <c r="Z274" i="2"/>
  <c r="Z282" i="2"/>
  <c r="Z290" i="2"/>
  <c r="Z298" i="2"/>
  <c r="Z11" i="2"/>
  <c r="Z19" i="2"/>
  <c r="Z27" i="2"/>
  <c r="Z35" i="2"/>
  <c r="Z43" i="2"/>
  <c r="Z51" i="2"/>
  <c r="Z59" i="2"/>
  <c r="Z67" i="2"/>
  <c r="Z75" i="2"/>
  <c r="Z83" i="2"/>
  <c r="Z91" i="2"/>
  <c r="Z99" i="2"/>
  <c r="Z107" i="2"/>
  <c r="Z115" i="2"/>
  <c r="Z123" i="2"/>
  <c r="Z131" i="2"/>
  <c r="Z139" i="2"/>
  <c r="Z147" i="2"/>
  <c r="Z155" i="2"/>
  <c r="Z163" i="2"/>
  <c r="Z171" i="2"/>
  <c r="Z179" i="2"/>
  <c r="Z187" i="2"/>
  <c r="Z195" i="2"/>
  <c r="Z203" i="2"/>
  <c r="Z211" i="2"/>
  <c r="Z219" i="2"/>
  <c r="Z227" i="2"/>
  <c r="Z235" i="2"/>
  <c r="Z243" i="2"/>
  <c r="Z251" i="2"/>
  <c r="Z259" i="2"/>
  <c r="Z267" i="2"/>
  <c r="Z275" i="2"/>
  <c r="Z283" i="2"/>
  <c r="Z291" i="2"/>
  <c r="Z299" i="2"/>
  <c r="Z4" i="2"/>
  <c r="Z12" i="2"/>
  <c r="Z20" i="2"/>
  <c r="Z28" i="2"/>
  <c r="Z36" i="2"/>
  <c r="Z44" i="2"/>
  <c r="Z52" i="2"/>
  <c r="Z60" i="2"/>
  <c r="Z68" i="2"/>
  <c r="Z76" i="2"/>
  <c r="Z84" i="2"/>
  <c r="Z92" i="2"/>
  <c r="Z100" i="2"/>
  <c r="Z108" i="2"/>
  <c r="Z116" i="2"/>
  <c r="Z124" i="2"/>
  <c r="Z132" i="2"/>
  <c r="Z140" i="2"/>
  <c r="Z148" i="2"/>
  <c r="Z156" i="2"/>
  <c r="Z164" i="2"/>
  <c r="Z172" i="2"/>
  <c r="Z180" i="2"/>
  <c r="Z188" i="2"/>
  <c r="Z196" i="2"/>
  <c r="Z204" i="2"/>
  <c r="Z212" i="2"/>
  <c r="Z220" i="2"/>
  <c r="Z228" i="2"/>
  <c r="Z236" i="2"/>
  <c r="Z244" i="2"/>
  <c r="Z252" i="2"/>
  <c r="Z260" i="2"/>
  <c r="Z268" i="2"/>
  <c r="Z276" i="2"/>
  <c r="Z284" i="2"/>
  <c r="Z292" i="2"/>
  <c r="Z300" i="2"/>
  <c r="Z5" i="2"/>
  <c r="Z6" i="2"/>
  <c r="Z7" i="2"/>
  <c r="Z15" i="2"/>
  <c r="Z23" i="2"/>
  <c r="Z31" i="2"/>
  <c r="Z39" i="2"/>
  <c r="Z47" i="2"/>
  <c r="Z55" i="2"/>
  <c r="Z63" i="2"/>
  <c r="Z71" i="2"/>
  <c r="Z79" i="2"/>
  <c r="Z87" i="2"/>
  <c r="Z95" i="2"/>
  <c r="Z103" i="2"/>
  <c r="Z111" i="2"/>
  <c r="Z119" i="2"/>
  <c r="Z127" i="2"/>
  <c r="Z135" i="2"/>
  <c r="Z143" i="2"/>
  <c r="Z151" i="2"/>
  <c r="Z159" i="2"/>
  <c r="Z167" i="2"/>
  <c r="Z175" i="2"/>
  <c r="Z183" i="2"/>
  <c r="Z191" i="2"/>
  <c r="Z199" i="2"/>
  <c r="Z207" i="2"/>
  <c r="Z215" i="2"/>
  <c r="Z223" i="2"/>
  <c r="Z231" i="2"/>
  <c r="Z239" i="2"/>
  <c r="Z247" i="2"/>
  <c r="Z255" i="2"/>
  <c r="Z263" i="2"/>
  <c r="Z271" i="2"/>
  <c r="Z279" i="2"/>
  <c r="Z287" i="2"/>
  <c r="Z295" i="2"/>
  <c r="Z303" i="2"/>
  <c r="Z8" i="2"/>
  <c r="Z9" i="2"/>
  <c r="Z24" i="2"/>
  <c r="Z40" i="2"/>
  <c r="Z56" i="2"/>
  <c r="Z72" i="2"/>
  <c r="Z88" i="2"/>
  <c r="Z104" i="2"/>
  <c r="Z120" i="2"/>
  <c r="Z136" i="2"/>
  <c r="Z152" i="2"/>
  <c r="Z168" i="2"/>
  <c r="Z184" i="2"/>
  <c r="Z200" i="2"/>
  <c r="Z216" i="2"/>
  <c r="Z232" i="2"/>
  <c r="Z248" i="2"/>
  <c r="Z264" i="2"/>
  <c r="Z280" i="2"/>
  <c r="Z296" i="2"/>
  <c r="Z25" i="2"/>
  <c r="Z41" i="2"/>
  <c r="Z57" i="2"/>
  <c r="Z73" i="2"/>
  <c r="Z89" i="2"/>
  <c r="Z105" i="2"/>
  <c r="Z121" i="2"/>
  <c r="Z137" i="2"/>
  <c r="Z153" i="2"/>
  <c r="Z169" i="2"/>
  <c r="Z185" i="2"/>
  <c r="Z201" i="2"/>
  <c r="Z217" i="2"/>
  <c r="Z233" i="2"/>
  <c r="Z249" i="2"/>
  <c r="Z265" i="2"/>
  <c r="Z281" i="2"/>
  <c r="Z297" i="2"/>
  <c r="Z13" i="2"/>
  <c r="Z29" i="2"/>
  <c r="Z45" i="2"/>
  <c r="Z61" i="2"/>
  <c r="Z77" i="2"/>
  <c r="Z93" i="2"/>
  <c r="Z109" i="2"/>
  <c r="Z125" i="2"/>
  <c r="Z141" i="2"/>
  <c r="Z157" i="2"/>
  <c r="Z173" i="2"/>
  <c r="Z189" i="2"/>
  <c r="Z205" i="2"/>
  <c r="Z221" i="2"/>
  <c r="Z237" i="2"/>
  <c r="Z253" i="2"/>
  <c r="Z269" i="2"/>
  <c r="Z285" i="2"/>
  <c r="Z301" i="2"/>
  <c r="Z22" i="2"/>
  <c r="Z38" i="2"/>
  <c r="Z54" i="2"/>
  <c r="Z70" i="2"/>
  <c r="Z86" i="2"/>
  <c r="Z102" i="2"/>
  <c r="Z118" i="2"/>
  <c r="Z134" i="2"/>
  <c r="Z150" i="2"/>
  <c r="Z166" i="2"/>
  <c r="Z182" i="2"/>
  <c r="Z198" i="2"/>
  <c r="Z214" i="2"/>
  <c r="Z230" i="2"/>
  <c r="Z246" i="2"/>
  <c r="Z262" i="2"/>
  <c r="Z278" i="2"/>
  <c r="Z294" i="2"/>
  <c r="Z33" i="2"/>
  <c r="Z65" i="2"/>
  <c r="Z97" i="2"/>
  <c r="Z129" i="2"/>
  <c r="Z161" i="2"/>
  <c r="Z193" i="2"/>
  <c r="Z225" i="2"/>
  <c r="Z257" i="2"/>
  <c r="Z289" i="2"/>
  <c r="Z37" i="2"/>
  <c r="Z69" i="2"/>
  <c r="Z101" i="2"/>
  <c r="Z133" i="2"/>
  <c r="Z165" i="2"/>
  <c r="Z197" i="2"/>
  <c r="Z229" i="2"/>
  <c r="Z261" i="2"/>
  <c r="Z293" i="2"/>
  <c r="Z14" i="2"/>
  <c r="Z46" i="2"/>
  <c r="Z78" i="2"/>
  <c r="Z110" i="2"/>
  <c r="Z142" i="2"/>
  <c r="Z174" i="2"/>
  <c r="Z206" i="2"/>
  <c r="Z238" i="2"/>
  <c r="Z270" i="2"/>
  <c r="Z302" i="2"/>
  <c r="Z32" i="2"/>
  <c r="Z64" i="2"/>
  <c r="Z96" i="2"/>
  <c r="Z128" i="2"/>
  <c r="Z160" i="2"/>
  <c r="Z192" i="2"/>
  <c r="Z224" i="2"/>
  <c r="Z256" i="2"/>
  <c r="Z288" i="2"/>
  <c r="Z53" i="2"/>
  <c r="Z117" i="2"/>
  <c r="Z181" i="2"/>
  <c r="Z245" i="2"/>
  <c r="Z62" i="2"/>
  <c r="Z126" i="2"/>
  <c r="Z190" i="2"/>
  <c r="Z254" i="2"/>
  <c r="Z3" i="2"/>
  <c r="Z16" i="2"/>
  <c r="Z80" i="2"/>
  <c r="Z144" i="2"/>
  <c r="Z208" i="2"/>
  <c r="Z272" i="2"/>
  <c r="Z17" i="2"/>
  <c r="Z81" i="2"/>
  <c r="Z145" i="2"/>
  <c r="Z209" i="2"/>
  <c r="Z273" i="2"/>
  <c r="Z112" i="2"/>
  <c r="Z240" i="2"/>
  <c r="Z113" i="2"/>
  <c r="Z241" i="2"/>
  <c r="Z21" i="2"/>
  <c r="Z149" i="2"/>
  <c r="Z277" i="2"/>
  <c r="Z30" i="2"/>
  <c r="Z158" i="2"/>
  <c r="Z286" i="2"/>
  <c r="Z48" i="2"/>
  <c r="Z176" i="2"/>
  <c r="Z304" i="2"/>
  <c r="Z49" i="2"/>
  <c r="Z177" i="2"/>
  <c r="Z305" i="2"/>
  <c r="Z85" i="2"/>
  <c r="Z213" i="2"/>
  <c r="Z94" i="2"/>
  <c r="Z222" i="2"/>
  <c r="V1443" i="2"/>
  <c r="Y1444" i="2"/>
  <c r="V937" i="2"/>
  <c r="Y937" i="2"/>
  <c r="V422" i="2"/>
  <c r="Y423" i="2"/>
  <c r="V566" i="2"/>
  <c r="Y566" i="2"/>
  <c r="V306" i="2"/>
  <c r="Y306" i="2"/>
  <c r="Z320" i="2" s="1"/>
  <c r="V330" i="2"/>
  <c r="Y330" i="2"/>
  <c r="V1112" i="2"/>
  <c r="Y1112" i="2"/>
  <c r="V361" i="2"/>
  <c r="Y362" i="2"/>
  <c r="V1528" i="2"/>
  <c r="Y1531" i="2"/>
  <c r="V1371" i="2"/>
  <c r="Y1371" i="2"/>
  <c r="V698" i="2"/>
  <c r="U4" i="2"/>
  <c r="W4" i="2" s="1"/>
  <c r="V622" i="2"/>
  <c r="V154" i="2"/>
  <c r="V276" i="2"/>
  <c r="V680" i="2"/>
  <c r="V546" i="2"/>
  <c r="V235" i="2"/>
  <c r="V523" i="2"/>
  <c r="V174" i="2"/>
  <c r="V185" i="2"/>
  <c r="D20" i="12"/>
  <c r="D17" i="12"/>
  <c r="V90" i="2"/>
  <c r="V654" i="2"/>
  <c r="U1805" i="2" a="1"/>
  <c r="U1805" i="2" s="1"/>
  <c r="F9" i="12" s="1"/>
  <c r="T1805" i="2"/>
  <c r="F7" i="12" s="1"/>
  <c r="V438" i="2"/>
  <c r="V39" i="2"/>
  <c r="U3" i="2"/>
  <c r="W3" i="2" s="1"/>
  <c r="V295" i="2"/>
  <c r="V374" i="2"/>
  <c r="V314" i="2"/>
  <c r="R3" i="2"/>
  <c r="S479" i="2" s="1"/>
  <c r="V404" i="2"/>
  <c r="V1449" i="2"/>
  <c r="V953" i="2"/>
  <c r="V1101" i="2"/>
  <c r="D7" i="12"/>
  <c r="V1769" i="2"/>
  <c r="V1354" i="2"/>
  <c r="V894" i="2"/>
  <c r="V972" i="2"/>
  <c r="V1377" i="2"/>
  <c r="V1149" i="2"/>
  <c r="V904" i="2"/>
  <c r="V811" i="2"/>
  <c r="V1732" i="2"/>
  <c r="V1126" i="2"/>
  <c r="D4" i="12"/>
  <c r="V796" i="2"/>
  <c r="V1433" i="2"/>
  <c r="V1423" i="2"/>
  <c r="V1086" i="2"/>
  <c r="V1400" i="2"/>
  <c r="V1053" i="2"/>
  <c r="U5" i="2"/>
  <c r="W5" i="2" s="1"/>
  <c r="S5" i="2"/>
  <c r="U341" i="2"/>
  <c r="W341" i="2" s="1"/>
  <c r="U994" i="2"/>
  <c r="W994" i="2" s="1"/>
  <c r="U806" i="2"/>
  <c r="W806" i="2" s="1"/>
  <c r="U1592" i="2"/>
  <c r="W1592" i="2" s="1"/>
  <c r="U386" i="2"/>
  <c r="W386" i="2" s="1"/>
  <c r="U589" i="2"/>
  <c r="W589" i="2" s="1"/>
  <c r="U1281" i="2"/>
  <c r="W1281" i="2" s="1"/>
  <c r="U1311" i="2"/>
  <c r="W1311" i="2" s="1"/>
  <c r="U1679" i="2"/>
  <c r="W1679" i="2" s="1"/>
  <c r="U1331" i="2"/>
  <c r="W1331" i="2" s="1"/>
  <c r="U1550" i="2"/>
  <c r="W1550" i="2" s="1"/>
  <c r="U1381" i="2"/>
  <c r="W1381" i="2" s="1"/>
  <c r="U1768" i="2"/>
  <c r="W1768" i="2" s="1"/>
  <c r="U1635" i="2"/>
  <c r="W1635" i="2" s="1"/>
  <c r="U1114" i="2"/>
  <c r="W1114" i="2" s="1"/>
  <c r="U1672" i="2"/>
  <c r="W1672" i="2" s="1"/>
  <c r="U1778" i="2"/>
  <c r="W1778" i="2" s="1"/>
  <c r="U988" i="2"/>
  <c r="W988" i="2" s="1"/>
  <c r="U1200" i="2"/>
  <c r="W1200" i="2" s="1"/>
  <c r="U1727" i="2"/>
  <c r="W1727" i="2" s="1"/>
  <c r="U486" i="2"/>
  <c r="W486" i="2" s="1"/>
  <c r="U1400" i="2"/>
  <c r="W1400" i="2" s="1"/>
  <c r="U1449" i="2"/>
  <c r="W1449" i="2" s="1"/>
  <c r="U1498" i="2"/>
  <c r="W1498" i="2" s="1"/>
  <c r="U1211" i="2"/>
  <c r="W1211" i="2" s="1"/>
  <c r="U1350" i="2"/>
  <c r="W1350" i="2" s="1"/>
  <c r="U1119" i="2"/>
  <c r="W1119" i="2" s="1"/>
  <c r="U1722" i="2"/>
  <c r="W1722" i="2" s="1"/>
  <c r="U1641" i="2"/>
  <c r="W1641" i="2" s="1"/>
  <c r="U1432" i="2"/>
  <c r="W1432" i="2" s="1"/>
  <c r="U1490" i="2"/>
  <c r="W1490" i="2" s="1"/>
  <c r="U1647" i="2"/>
  <c r="W1647" i="2" s="1"/>
  <c r="U1712" i="2"/>
  <c r="W1712" i="2" s="1"/>
  <c r="U271" i="2"/>
  <c r="W271" i="2" s="1"/>
  <c r="U662" i="2"/>
  <c r="W662" i="2" s="1"/>
  <c r="U1471" i="2"/>
  <c r="W1471" i="2" s="1"/>
  <c r="U1796" i="2"/>
  <c r="W1796" i="2" s="1"/>
  <c r="U342" i="2"/>
  <c r="W342" i="2" s="1"/>
  <c r="U1337" i="2"/>
  <c r="W1337" i="2" s="1"/>
  <c r="U1399" i="2"/>
  <c r="W1399" i="2" s="1"/>
  <c r="U1448" i="2"/>
  <c r="W1448" i="2" s="1"/>
  <c r="U1294" i="2"/>
  <c r="W1294" i="2" s="1"/>
  <c r="U1076" i="2"/>
  <c r="W1076" i="2" s="1"/>
  <c r="U987" i="2"/>
  <c r="W987" i="2" s="1"/>
  <c r="U1560" i="2"/>
  <c r="W1560" i="2" s="1"/>
  <c r="U1290" i="2"/>
  <c r="W1290" i="2" s="1"/>
  <c r="U1482" i="2"/>
  <c r="W1482" i="2" s="1"/>
  <c r="U1359" i="2"/>
  <c r="W1359" i="2" s="1"/>
  <c r="U1456" i="2"/>
  <c r="W1456" i="2" s="1"/>
  <c r="U1583" i="2"/>
  <c r="W1583" i="2" s="1"/>
  <c r="U1579" i="2"/>
  <c r="W1579" i="2" s="1"/>
  <c r="U1802" i="2"/>
  <c r="W1802" i="2" s="1"/>
  <c r="U1394" i="2"/>
  <c r="W1394" i="2" s="1"/>
  <c r="U314" i="2"/>
  <c r="W314" i="2" s="1"/>
  <c r="U505" i="2"/>
  <c r="W505" i="2" s="1"/>
  <c r="U689" i="2"/>
  <c r="W689" i="2" s="1"/>
  <c r="U818" i="2"/>
  <c r="W818" i="2" s="1"/>
  <c r="U514" i="2"/>
  <c r="W514" i="2" s="1"/>
  <c r="U1043" i="2"/>
  <c r="W1043" i="2" s="1"/>
  <c r="U182" i="2"/>
  <c r="W182" i="2" s="1"/>
  <c r="U1478" i="2"/>
  <c r="W1478" i="2" s="1"/>
  <c r="U1052" i="2"/>
  <c r="W1052" i="2" s="1"/>
  <c r="U237" i="2"/>
  <c r="W237" i="2" s="1"/>
  <c r="U1563" i="2"/>
  <c r="W1563" i="2" s="1"/>
  <c r="U1257" i="2"/>
  <c r="W1257" i="2" s="1"/>
  <c r="U763" i="2"/>
  <c r="W763" i="2" s="1"/>
  <c r="U1511" i="2"/>
  <c r="W1511" i="2" s="1"/>
  <c r="U1232" i="2"/>
  <c r="W1232" i="2" s="1"/>
  <c r="U1504" i="2"/>
  <c r="W1504" i="2" s="1"/>
  <c r="U1455" i="2"/>
  <c r="W1455" i="2" s="1"/>
  <c r="U1376" i="2"/>
  <c r="W1376" i="2" s="1"/>
  <c r="U1295" i="2"/>
  <c r="W1295" i="2" s="1"/>
  <c r="U777" i="2"/>
  <c r="W777" i="2" s="1"/>
  <c r="U915" i="2"/>
  <c r="W915" i="2" s="1"/>
  <c r="U1568" i="2"/>
  <c r="W1568" i="2" s="1"/>
  <c r="U740" i="2"/>
  <c r="W740" i="2" s="1"/>
  <c r="U1291" i="2"/>
  <c r="W1291" i="2" s="1"/>
  <c r="U953" i="2"/>
  <c r="W953" i="2" s="1"/>
  <c r="U851" i="2"/>
  <c r="W851" i="2" s="1"/>
  <c r="U1745" i="2"/>
  <c r="W1745" i="2" s="1"/>
  <c r="U1234" i="2"/>
  <c r="W1234" i="2" s="1"/>
  <c r="U1132" i="2"/>
  <c r="W1132" i="2" s="1"/>
  <c r="U1674" i="2"/>
  <c r="W1674" i="2" s="1"/>
  <c r="U1776" i="2"/>
  <c r="W1776" i="2" s="1"/>
  <c r="U1736" i="2"/>
  <c r="W1736" i="2" s="1"/>
  <c r="U1659" i="2"/>
  <c r="W1659" i="2" s="1"/>
  <c r="U1619" i="2"/>
  <c r="W1619" i="2" s="1"/>
  <c r="U860" i="2"/>
  <c r="W860" i="2" s="1"/>
  <c r="U1169" i="2"/>
  <c r="W1169" i="2" s="1"/>
  <c r="U253" i="2"/>
  <c r="W253" i="2" s="1"/>
  <c r="U696" i="2"/>
  <c r="W696" i="2" s="1"/>
  <c r="U982" i="2"/>
  <c r="W982" i="2" s="1"/>
  <c r="U226" i="2"/>
  <c r="W226" i="2" s="1"/>
  <c r="U719" i="2"/>
  <c r="W719" i="2" s="1"/>
  <c r="U999" i="2"/>
  <c r="W999" i="2" s="1"/>
  <c r="U423" i="2"/>
  <c r="W423" i="2" s="1"/>
  <c r="U831" i="2"/>
  <c r="W831" i="2" s="1"/>
  <c r="U397" i="2"/>
  <c r="W397" i="2" s="1"/>
  <c r="U971" i="2"/>
  <c r="W971" i="2" s="1"/>
  <c r="U1284" i="2"/>
  <c r="W1284" i="2" s="1"/>
  <c r="U1540" i="2"/>
  <c r="W1540" i="2" s="1"/>
  <c r="U293" i="2"/>
  <c r="W293" i="2" s="1"/>
  <c r="U1253" i="2"/>
  <c r="W1253" i="2" s="1"/>
  <c r="U1509" i="2"/>
  <c r="W1509" i="2" s="1"/>
  <c r="U89" i="2"/>
  <c r="W89" i="2" s="1"/>
  <c r="U1222" i="2"/>
  <c r="W1222" i="2" s="1"/>
  <c r="U1734" i="2"/>
  <c r="W1734" i="2" s="1"/>
  <c r="U826" i="2"/>
  <c r="W826" i="2" s="1"/>
  <c r="U453" i="2"/>
  <c r="W453" i="2" s="1"/>
  <c r="U1367" i="2"/>
  <c r="W1367" i="2" s="1"/>
  <c r="U1615" i="2"/>
  <c r="W1615" i="2" s="1"/>
  <c r="U1320" i="2"/>
  <c r="W1320" i="2" s="1"/>
  <c r="U1782" i="2"/>
  <c r="W1782" i="2" s="1"/>
  <c r="U1514" i="2"/>
  <c r="W1514" i="2" s="1"/>
  <c r="U1194" i="2"/>
  <c r="W1194" i="2" s="1"/>
  <c r="U1739" i="2"/>
  <c r="W1739" i="2" s="1"/>
  <c r="U1698" i="2"/>
  <c r="W1698" i="2" s="1"/>
  <c r="U834" i="2"/>
  <c r="W834" i="2" s="1"/>
  <c r="U1042" i="2"/>
  <c r="W1042" i="2" s="1"/>
  <c r="U914" i="2"/>
  <c r="W914" i="2" s="1"/>
  <c r="U705" i="2"/>
  <c r="W705" i="2" s="1"/>
  <c r="U776" i="2"/>
  <c r="W776" i="2" s="1"/>
  <c r="U861" i="2"/>
  <c r="W861" i="2" s="1"/>
  <c r="U1457" i="2"/>
  <c r="W1457" i="2" s="1"/>
  <c r="U244" i="2"/>
  <c r="W244" i="2" s="1"/>
  <c r="U54" i="2"/>
  <c r="W54" i="2" s="1"/>
  <c r="U232" i="2"/>
  <c r="W232" i="2" s="1"/>
  <c r="U504" i="2"/>
  <c r="W504" i="2" s="1"/>
  <c r="U131" i="2"/>
  <c r="W131" i="2" s="1"/>
  <c r="U455" i="2"/>
  <c r="W455" i="2" s="1"/>
  <c r="U557" i="2"/>
  <c r="W557" i="2" s="1"/>
  <c r="U79" i="2"/>
  <c r="W79" i="2" s="1"/>
  <c r="U421" i="2"/>
  <c r="W421" i="2" s="1"/>
  <c r="U33" i="2"/>
  <c r="W33" i="2" s="1"/>
  <c r="U1088" i="2"/>
  <c r="W1088" i="2" s="1"/>
  <c r="U922" i="2"/>
  <c r="W922" i="2" s="1"/>
  <c r="U873" i="2"/>
  <c r="W873" i="2" s="1"/>
  <c r="U1135" i="2"/>
  <c r="W1135" i="2" s="1"/>
  <c r="U841" i="2"/>
  <c r="W841" i="2" s="1"/>
  <c r="U292" i="2"/>
  <c r="W292" i="2" s="1"/>
  <c r="U62" i="2"/>
  <c r="W62" i="2" s="1"/>
  <c r="U248" i="2"/>
  <c r="W248" i="2" s="1"/>
  <c r="U512" i="2"/>
  <c r="W512" i="2" s="1"/>
  <c r="U145" i="2"/>
  <c r="W145" i="2" s="1"/>
  <c r="U465" i="2"/>
  <c r="W465" i="2" s="1"/>
  <c r="U748" i="2"/>
  <c r="W748" i="2" s="1"/>
  <c r="U263" i="2"/>
  <c r="W263" i="2" s="1"/>
  <c r="U566" i="2"/>
  <c r="W566" i="2" s="1"/>
  <c r="U95" i="2"/>
  <c r="W95" i="2" s="1"/>
  <c r="U430" i="2"/>
  <c r="W430" i="2" s="1"/>
  <c r="U49" i="2"/>
  <c r="W49" i="2" s="1"/>
  <c r="U203" i="2"/>
  <c r="W203" i="2" s="1"/>
  <c r="U706" i="2"/>
  <c r="W706" i="2" s="1"/>
  <c r="U990" i="2"/>
  <c r="W990" i="2" s="1"/>
  <c r="U247" i="2"/>
  <c r="W247" i="2" s="1"/>
  <c r="U729" i="2"/>
  <c r="W729" i="2" s="1"/>
  <c r="U1007" i="2"/>
  <c r="W1007" i="2" s="1"/>
  <c r="U436" i="2"/>
  <c r="W436" i="2" s="1"/>
  <c r="U840" i="2"/>
  <c r="W840" i="2" s="1"/>
  <c r="U1096" i="2"/>
  <c r="W1096" i="2" s="1"/>
  <c r="U417" i="2"/>
  <c r="W417" i="2" s="1"/>
  <c r="U985" i="2"/>
  <c r="W985" i="2" s="1"/>
  <c r="U1292" i="2"/>
  <c r="W1292" i="2" s="1"/>
  <c r="U1548" i="2"/>
  <c r="W1548" i="2" s="1"/>
  <c r="U323" i="2"/>
  <c r="W323" i="2" s="1"/>
  <c r="U933" i="2"/>
  <c r="W933" i="2" s="1"/>
  <c r="U1261" i="2"/>
  <c r="W1261" i="2" s="1"/>
  <c r="U1517" i="2"/>
  <c r="W1517" i="2" s="1"/>
  <c r="U186" i="2"/>
  <c r="W186" i="2" s="1"/>
  <c r="U884" i="2"/>
  <c r="W884" i="2" s="1"/>
  <c r="U1230" i="2"/>
  <c r="W1230" i="2" s="1"/>
  <c r="U1486" i="2"/>
  <c r="W1486" i="2" s="1"/>
  <c r="U1742" i="2"/>
  <c r="W1742" i="2" s="1"/>
  <c r="U842" i="2"/>
  <c r="W842" i="2" s="1"/>
  <c r="U1144" i="2"/>
  <c r="W1144" i="2" s="1"/>
  <c r="U1299" i="2"/>
  <c r="W1299" i="2" s="1"/>
  <c r="U499" i="2"/>
  <c r="W499" i="2" s="1"/>
  <c r="U1077" i="2"/>
  <c r="W1077" i="2" s="1"/>
  <c r="U1395" i="2"/>
  <c r="W1395" i="2" s="1"/>
  <c r="U1626" i="2"/>
  <c r="W1626" i="2" s="1"/>
  <c r="U302" i="2"/>
  <c r="W302" i="2" s="1"/>
  <c r="U978" i="2"/>
  <c r="W978" i="2" s="1"/>
  <c r="U1336" i="2"/>
  <c r="W1336" i="2" s="1"/>
  <c r="U1577" i="2"/>
  <c r="W1577" i="2" s="1"/>
  <c r="U1790" i="2"/>
  <c r="W1790" i="2" s="1"/>
  <c r="U901" i="2"/>
  <c r="W901" i="2" s="1"/>
  <c r="U1273" i="2"/>
  <c r="W1273" i="2" s="1"/>
  <c r="U1528" i="2"/>
  <c r="W1528" i="2" s="1"/>
  <c r="U1759" i="2"/>
  <c r="W1759" i="2" s="1"/>
  <c r="U797" i="2"/>
  <c r="W797" i="2" s="1"/>
  <c r="U1210" i="2"/>
  <c r="W1210" i="2" s="1"/>
  <c r="U866" i="2"/>
  <c r="W866" i="2" s="1"/>
  <c r="U1266" i="2"/>
  <c r="W1266" i="2" s="1"/>
  <c r="U1522" i="2"/>
  <c r="W1522" i="2" s="1"/>
  <c r="U1753" i="2"/>
  <c r="W1753" i="2" s="1"/>
  <c r="U1184" i="2"/>
  <c r="W1184" i="2" s="1"/>
  <c r="U1723" i="2"/>
  <c r="W1723" i="2" s="1"/>
  <c r="U1265" i="2"/>
  <c r="W1265" i="2" s="1"/>
  <c r="U1699" i="2"/>
  <c r="W1699" i="2" s="1"/>
  <c r="U1149" i="2"/>
  <c r="W1149" i="2" s="1"/>
  <c r="U1554" i="2"/>
  <c r="W1554" i="2" s="1"/>
  <c r="U1792" i="2"/>
  <c r="W1792" i="2" s="1"/>
  <c r="U1151" i="2"/>
  <c r="W1151" i="2" s="1"/>
  <c r="U76" i="2"/>
  <c r="W76" i="2" s="1"/>
  <c r="U24" i="2"/>
  <c r="W24" i="2" s="1"/>
  <c r="U320" i="2"/>
  <c r="W320" i="2" s="1"/>
  <c r="U576" i="2"/>
  <c r="W576" i="2" s="1"/>
  <c r="U230" i="2"/>
  <c r="W230" i="2" s="1"/>
  <c r="U538" i="2"/>
  <c r="W538" i="2" s="1"/>
  <c r="U812" i="2"/>
  <c r="W812" i="2" s="1"/>
  <c r="U347" i="2"/>
  <c r="W347" i="2" s="1"/>
  <c r="U639" i="2"/>
  <c r="W639" i="2" s="1"/>
  <c r="U190" i="2"/>
  <c r="W190" i="2" s="1"/>
  <c r="U503" i="2"/>
  <c r="W503" i="2" s="1"/>
  <c r="U159" i="2"/>
  <c r="W159" i="2" s="1"/>
  <c r="U361" i="2"/>
  <c r="W361" i="2" s="1"/>
  <c r="U792" i="2"/>
  <c r="W792" i="2" s="1"/>
  <c r="U1054" i="2"/>
  <c r="W1054" i="2" s="1"/>
  <c r="U390" i="2"/>
  <c r="W390" i="2" s="1"/>
  <c r="U811" i="2"/>
  <c r="W811" i="2" s="1"/>
  <c r="U1071" i="2"/>
  <c r="W1071" i="2" s="1"/>
  <c r="U554" i="2"/>
  <c r="W554" i="2" s="1"/>
  <c r="U904" i="2"/>
  <c r="W904" i="2" s="1"/>
  <c r="U171" i="2"/>
  <c r="W171" i="2" s="1"/>
  <c r="U606" i="2"/>
  <c r="W606" i="2" s="1"/>
  <c r="U1085" i="2"/>
  <c r="W1085" i="2" s="1"/>
  <c r="U1356" i="2"/>
  <c r="W1356" i="2" s="1"/>
  <c r="U1612" i="2"/>
  <c r="W1612" i="2" s="1"/>
  <c r="U516" i="2"/>
  <c r="W516" i="2" s="1"/>
  <c r="U1036" i="2"/>
  <c r="W1036" i="2" s="1"/>
  <c r="U1325" i="2"/>
  <c r="W1325" i="2" s="1"/>
  <c r="U1581" i="2"/>
  <c r="W1581" i="2" s="1"/>
  <c r="U100" i="2"/>
  <c r="W100" i="2" s="1"/>
  <c r="U53" i="2"/>
  <c r="W53" i="2" s="1"/>
  <c r="U88" i="2"/>
  <c r="W88" i="2" s="1"/>
  <c r="U376" i="2"/>
  <c r="W376" i="2" s="1"/>
  <c r="U632" i="2"/>
  <c r="W632" i="2" s="1"/>
  <c r="U305" i="2"/>
  <c r="W305" i="2" s="1"/>
  <c r="U602" i="2"/>
  <c r="W602" i="2" s="1"/>
  <c r="U59" i="2"/>
  <c r="W59" i="2" s="1"/>
  <c r="U411" i="2"/>
  <c r="W411" i="2" s="1"/>
  <c r="U701" i="2"/>
  <c r="W701" i="2" s="1"/>
  <c r="U265" i="2"/>
  <c r="W265" i="2" s="1"/>
  <c r="U567" i="2"/>
  <c r="W567" i="2" s="1"/>
  <c r="U234" i="2"/>
  <c r="W234" i="2" s="1"/>
  <c r="U462" i="2"/>
  <c r="W462" i="2" s="1"/>
  <c r="U854" i="2"/>
  <c r="W854" i="2" s="1"/>
  <c r="U1110" i="2"/>
  <c r="W1110" i="2" s="1"/>
  <c r="U495" i="2"/>
  <c r="W495" i="2" s="1"/>
  <c r="U871" i="2"/>
  <c r="W871" i="2" s="1"/>
  <c r="U115" i="2"/>
  <c r="W115" i="2" s="1"/>
  <c r="U655" i="2"/>
  <c r="W655" i="2" s="1"/>
  <c r="U960" i="2"/>
  <c r="W960" i="2" s="1"/>
  <c r="U173" i="2"/>
  <c r="W173" i="2" s="1"/>
  <c r="U747" i="2"/>
  <c r="W747" i="2" s="1"/>
  <c r="U1154" i="2"/>
  <c r="W1154" i="2" s="1"/>
  <c r="U1412" i="2"/>
  <c r="W1412" i="2" s="1"/>
  <c r="U1668" i="2"/>
  <c r="W1668" i="2" s="1"/>
  <c r="U1671" i="2"/>
  <c r="W1671" i="2" s="1"/>
  <c r="U1187" i="2"/>
  <c r="W1187" i="2" s="1"/>
  <c r="U704" i="2"/>
  <c r="W704" i="2" s="1"/>
  <c r="U1168" i="2"/>
  <c r="W1168" i="2" s="1"/>
  <c r="U1258" i="2"/>
  <c r="W1258" i="2" s="1"/>
  <c r="U1466" i="2"/>
  <c r="W1466" i="2" s="1"/>
  <c r="U1687" i="2"/>
  <c r="W1687" i="2" s="1"/>
  <c r="U1777" i="2"/>
  <c r="W1777" i="2" s="1"/>
  <c r="U387" i="2"/>
  <c r="W387" i="2" s="1"/>
  <c r="U1418" i="2"/>
  <c r="W1418" i="2" s="1"/>
  <c r="U1625" i="2"/>
  <c r="W1625" i="2" s="1"/>
  <c r="U1005" i="2"/>
  <c r="W1005" i="2" s="1"/>
  <c r="U1105" i="2"/>
  <c r="W1105" i="2" s="1"/>
  <c r="U1159" i="2"/>
  <c r="W1159" i="2" s="1"/>
  <c r="U1223" i="2"/>
  <c r="W1223" i="2" s="1"/>
  <c r="U1034" i="2"/>
  <c r="W1034" i="2" s="1"/>
  <c r="U1663" i="2"/>
  <c r="W1663" i="2" s="1"/>
  <c r="U1618" i="2"/>
  <c r="W1618" i="2" s="1"/>
  <c r="U1067" i="2"/>
  <c r="W1067" i="2" s="1"/>
  <c r="U1416" i="2"/>
  <c r="W1416" i="2" s="1"/>
  <c r="U1531" i="2"/>
  <c r="W1531" i="2" s="1"/>
  <c r="U1761" i="2"/>
  <c r="W1761" i="2" s="1"/>
  <c r="U1657" i="2"/>
  <c r="W1657" i="2" s="1"/>
  <c r="U618" i="2"/>
  <c r="W618" i="2" s="1"/>
  <c r="U1575" i="2"/>
  <c r="W1575" i="2" s="1"/>
  <c r="U905" i="2"/>
  <c r="W905" i="2" s="1"/>
  <c r="U1004" i="2"/>
  <c r="W1004" i="2" s="1"/>
  <c r="U1104" i="2"/>
  <c r="W1104" i="2" s="1"/>
  <c r="U1175" i="2"/>
  <c r="W1175" i="2" s="1"/>
  <c r="U945" i="2"/>
  <c r="W945" i="2" s="1"/>
  <c r="U220" i="2"/>
  <c r="W220" i="2" s="1"/>
  <c r="U1746" i="2"/>
  <c r="W1746" i="2" s="1"/>
  <c r="U1130" i="2"/>
  <c r="W1130" i="2" s="1"/>
  <c r="U1249" i="2"/>
  <c r="W1249" i="2" s="1"/>
  <c r="U1131" i="2"/>
  <c r="W1131" i="2" s="1"/>
  <c r="U1403" i="2"/>
  <c r="W1403" i="2" s="1"/>
  <c r="U1530" i="2"/>
  <c r="W1530" i="2" s="1"/>
  <c r="U1274" i="2"/>
  <c r="W1274" i="2" s="1"/>
  <c r="U1442" i="2"/>
  <c r="W1442" i="2" s="1"/>
  <c r="U1330" i="2"/>
  <c r="W1330" i="2" s="1"/>
  <c r="U1799" i="2"/>
  <c r="W1799" i="2" s="1"/>
  <c r="U367" i="2"/>
  <c r="W367" i="2" s="1"/>
  <c r="U546" i="2"/>
  <c r="W546" i="2" s="1"/>
  <c r="U722" i="2"/>
  <c r="W722" i="2" s="1"/>
  <c r="U343" i="2"/>
  <c r="W343" i="2" s="1"/>
  <c r="U426" i="2"/>
  <c r="W426" i="2" s="1"/>
  <c r="U1440" i="2"/>
  <c r="W1440" i="2" s="1"/>
  <c r="U679" i="2"/>
  <c r="W679" i="2" s="1"/>
  <c r="U1543" i="2"/>
  <c r="W1543" i="2" s="1"/>
  <c r="U1610" i="2"/>
  <c r="W1610" i="2" s="1"/>
  <c r="U1066" i="2"/>
  <c r="W1066" i="2" s="1"/>
  <c r="U939" i="2"/>
  <c r="W939" i="2" s="1"/>
  <c r="U1201" i="2"/>
  <c r="W1201" i="2" s="1"/>
  <c r="U1505" i="2"/>
  <c r="W1505" i="2" s="1"/>
  <c r="U1199" i="2"/>
  <c r="W1199" i="2" s="1"/>
  <c r="U1360" i="2"/>
  <c r="W1360" i="2" s="1"/>
  <c r="U1069" i="2"/>
  <c r="W1069" i="2" s="1"/>
  <c r="U1631" i="2"/>
  <c r="W1631" i="2" s="1"/>
  <c r="U1680" i="2"/>
  <c r="W1680" i="2" s="1"/>
  <c r="U1729" i="2"/>
  <c r="W1729" i="2" s="1"/>
  <c r="U1363" i="2"/>
  <c r="W1363" i="2" s="1"/>
  <c r="U1606" i="2"/>
  <c r="W1606" i="2" s="1"/>
  <c r="U1637" i="2"/>
  <c r="W1637" i="2" s="1"/>
  <c r="U1763" i="2"/>
  <c r="W1763" i="2" s="1"/>
  <c r="U1643" i="2"/>
  <c r="W1643" i="2" s="1"/>
  <c r="U1535" i="2"/>
  <c r="W1535" i="2" s="1"/>
  <c r="U1515" i="2"/>
  <c r="W1515" i="2" s="1"/>
  <c r="U1407" i="2"/>
  <c r="W1407" i="2" s="1"/>
  <c r="U1386" i="2"/>
  <c r="W1386" i="2" s="1"/>
  <c r="U1377" i="2"/>
  <c r="W1377" i="2" s="1"/>
  <c r="U1697" i="2"/>
  <c r="W1697" i="2" s="1"/>
  <c r="U1441" i="2"/>
  <c r="W1441" i="2" s="1"/>
  <c r="U1013" i="2"/>
  <c r="W1013" i="2" s="1"/>
  <c r="U1762" i="2"/>
  <c r="W1762" i="2" s="1"/>
  <c r="U1481" i="2"/>
  <c r="W1481" i="2" s="1"/>
  <c r="U1113" i="2"/>
  <c r="W1113" i="2" s="1"/>
  <c r="U1793" i="2"/>
  <c r="W1793" i="2" s="1"/>
  <c r="U1555" i="2"/>
  <c r="W1555" i="2" s="1"/>
  <c r="U1279" i="2"/>
  <c r="W1279" i="2" s="1"/>
  <c r="U526" i="2"/>
  <c r="W526" i="2" s="1"/>
  <c r="U1632" i="2"/>
  <c r="W1632" i="2" s="1"/>
  <c r="U1233" i="2"/>
  <c r="W1233" i="2" s="1"/>
  <c r="U1752" i="2"/>
  <c r="W1752" i="2" s="1"/>
  <c r="U1443" i="2"/>
  <c r="W1443" i="2" s="1"/>
  <c r="U197" i="2"/>
  <c r="W197" i="2" s="1"/>
  <c r="U1392" i="2"/>
  <c r="W1392" i="2" s="1"/>
  <c r="U1600" i="2"/>
  <c r="W1600" i="2" s="1"/>
  <c r="U1346" i="2"/>
  <c r="W1346" i="2" s="1"/>
  <c r="U1019" i="2"/>
  <c r="W1019" i="2" s="1"/>
  <c r="U388" i="2"/>
  <c r="W388" i="2" s="1"/>
  <c r="U930" i="2"/>
  <c r="W930" i="2" s="1"/>
  <c r="U143" i="2"/>
  <c r="W143" i="2" s="1"/>
  <c r="U1603" i="2"/>
  <c r="W1603" i="2" s="1"/>
  <c r="U1369" i="2"/>
  <c r="W1369" i="2" s="1"/>
  <c r="U1029" i="2"/>
  <c r="W1029" i="2" s="1"/>
  <c r="U413" i="2"/>
  <c r="W413" i="2" s="1"/>
  <c r="U1655" i="2"/>
  <c r="W1655" i="2" s="1"/>
  <c r="U1410" i="2"/>
  <c r="W1410" i="2" s="1"/>
  <c r="U1122" i="2"/>
  <c r="W1122" i="2" s="1"/>
  <c r="U591" i="2"/>
  <c r="W591" i="2" s="1"/>
  <c r="U1704" i="2"/>
  <c r="W1704" i="2" s="1"/>
  <c r="U1459" i="2"/>
  <c r="W1459" i="2" s="1"/>
  <c r="U1191" i="2"/>
  <c r="W1191" i="2" s="1"/>
  <c r="U755" i="2"/>
  <c r="W755" i="2" s="1"/>
  <c r="U1339" i="2"/>
  <c r="W1339" i="2" s="1"/>
  <c r="U1195" i="2"/>
  <c r="W1195" i="2" s="1"/>
  <c r="U1009" i="2"/>
  <c r="W1009" i="2" s="1"/>
  <c r="U461" i="2"/>
  <c r="W461" i="2" s="1"/>
  <c r="U1590" i="2"/>
  <c r="W1590" i="2" s="1"/>
  <c r="U1334" i="2"/>
  <c r="W1334" i="2" s="1"/>
  <c r="U1051" i="2"/>
  <c r="W1051" i="2" s="1"/>
  <c r="U543" i="2"/>
  <c r="W543" i="2" s="1"/>
  <c r="U1621" i="2"/>
  <c r="W1621" i="2" s="1"/>
  <c r="U1365" i="2"/>
  <c r="W1365" i="2" s="1"/>
  <c r="U1100" i="2"/>
  <c r="W1100" i="2" s="1"/>
  <c r="U634" i="2"/>
  <c r="W634" i="2" s="1"/>
  <c r="U1652" i="2"/>
  <c r="W1652" i="2" s="1"/>
  <c r="U1396" i="2"/>
  <c r="W1396" i="2" s="1"/>
  <c r="U1136" i="2"/>
  <c r="W1136" i="2" s="1"/>
  <c r="U714" i="2"/>
  <c r="W714" i="2" s="1"/>
  <c r="U127" i="2"/>
  <c r="W127" i="2" s="1"/>
  <c r="U944" i="2"/>
  <c r="W944" i="2" s="1"/>
  <c r="U627" i="2"/>
  <c r="W627" i="2" s="1"/>
  <c r="U55" i="2"/>
  <c r="W55" i="2" s="1"/>
  <c r="U855" i="2"/>
  <c r="W855" i="2" s="1"/>
  <c r="U463" i="2"/>
  <c r="W463" i="2" s="1"/>
  <c r="U1094" i="2"/>
  <c r="W1094" i="2" s="1"/>
  <c r="U838" i="2"/>
  <c r="W838" i="2" s="1"/>
  <c r="U434" i="2"/>
  <c r="W434" i="2" s="1"/>
  <c r="U213" i="2"/>
  <c r="W213" i="2" s="1"/>
  <c r="U549" i="2"/>
  <c r="W549" i="2" s="1"/>
  <c r="U243" i="2"/>
  <c r="W243" i="2" s="1"/>
  <c r="U685" i="2"/>
  <c r="W685" i="2" s="1"/>
  <c r="U393" i="2"/>
  <c r="W393" i="2" s="1"/>
  <c r="U27" i="2"/>
  <c r="W27" i="2" s="1"/>
  <c r="U583" i="2"/>
  <c r="W583" i="2" s="1"/>
  <c r="U283" i="2"/>
  <c r="W283" i="2" s="1"/>
  <c r="U616" i="2"/>
  <c r="W616" i="2" s="1"/>
  <c r="U360" i="2"/>
  <c r="W360" i="2" s="1"/>
  <c r="U72" i="2"/>
  <c r="W72" i="2" s="1"/>
  <c r="U29" i="2"/>
  <c r="W29" i="2" s="1"/>
  <c r="U84" i="2"/>
  <c r="W84" i="2" s="1"/>
  <c r="U1465" i="2"/>
  <c r="W1465" i="2" s="1"/>
  <c r="U1215" i="2"/>
  <c r="W1215" i="2" s="1"/>
  <c r="U938" i="2"/>
  <c r="W938" i="2" s="1"/>
  <c r="U571" i="2"/>
  <c r="W571" i="2" s="1"/>
  <c r="U433" i="2"/>
  <c r="W433" i="2" s="1"/>
  <c r="U431" i="2"/>
  <c r="W431" i="2" s="1"/>
  <c r="U335" i="2"/>
  <c r="W335" i="2" s="1"/>
  <c r="U278" i="2"/>
  <c r="W278" i="2" s="1"/>
  <c r="U1544" i="2"/>
  <c r="W1544" i="2" s="1"/>
  <c r="U1263" i="2"/>
  <c r="W1263" i="2" s="1"/>
  <c r="U573" i="2"/>
  <c r="W573" i="2" s="1"/>
  <c r="U1609" i="2"/>
  <c r="W1609" i="2" s="1"/>
  <c r="U1344" i="2"/>
  <c r="W1344" i="2" s="1"/>
  <c r="U837" i="2"/>
  <c r="W837" i="2" s="1"/>
  <c r="U1711" i="2"/>
  <c r="W1711" i="2" s="1"/>
  <c r="U1402" i="2"/>
  <c r="W1402" i="2" s="1"/>
  <c r="U965" i="2"/>
  <c r="W965" i="2" s="1"/>
  <c r="U1760" i="2"/>
  <c r="W1760" i="2" s="1"/>
  <c r="U1479" i="2"/>
  <c r="W1479" i="2" s="1"/>
  <c r="U743" i="2"/>
  <c r="W743" i="2" s="1"/>
  <c r="U1649" i="2"/>
  <c r="W1649" i="2" s="1"/>
  <c r="U1148" i="2"/>
  <c r="W1148" i="2" s="1"/>
  <c r="U1623" i="2"/>
  <c r="W1623" i="2" s="1"/>
  <c r="U1017" i="2"/>
  <c r="W1017" i="2" s="1"/>
  <c r="U1714" i="2"/>
  <c r="W1714" i="2" s="1"/>
  <c r="U1472" i="2"/>
  <c r="W1472" i="2" s="1"/>
  <c r="U1202" i="2"/>
  <c r="W1202" i="2" s="1"/>
  <c r="U778" i="2"/>
  <c r="W778" i="2" s="1"/>
  <c r="U1161" i="2"/>
  <c r="W1161" i="2" s="1"/>
  <c r="U646" i="2"/>
  <c r="W646" i="2" s="1"/>
  <c r="U1720" i="2"/>
  <c r="W1720" i="2" s="1"/>
  <c r="U1489" i="2"/>
  <c r="W1489" i="2" s="1"/>
  <c r="U1209" i="2"/>
  <c r="W1209" i="2" s="1"/>
  <c r="U795" i="2"/>
  <c r="W795" i="2" s="1"/>
  <c r="U1766" i="2"/>
  <c r="W1766" i="2" s="1"/>
  <c r="U1538" i="2"/>
  <c r="W1538" i="2" s="1"/>
  <c r="U1272" i="2"/>
  <c r="W1272" i="2" s="1"/>
  <c r="U900" i="2"/>
  <c r="W900" i="2" s="1"/>
  <c r="U1797" i="2"/>
  <c r="W1797" i="2" s="1"/>
  <c r="U1576" i="2"/>
  <c r="W1576" i="2" s="1"/>
  <c r="U1335" i="2"/>
  <c r="W1335" i="2" s="1"/>
  <c r="U1002" i="2"/>
  <c r="W1002" i="2" s="1"/>
  <c r="U358" i="2"/>
  <c r="W358" i="2" s="1"/>
  <c r="U1267" i="2"/>
  <c r="W1267" i="2" s="1"/>
  <c r="U1116" i="2"/>
  <c r="W1116" i="2" s="1"/>
  <c r="U798" i="2"/>
  <c r="W798" i="2" s="1"/>
  <c r="U1718" i="2"/>
  <c r="W1718" i="2" s="1"/>
  <c r="U1462" i="2"/>
  <c r="W1462" i="2" s="1"/>
  <c r="U1206" i="2"/>
  <c r="W1206" i="2" s="1"/>
  <c r="U845" i="2"/>
  <c r="W845" i="2" s="1"/>
  <c r="U1749" i="2"/>
  <c r="W1749" i="2" s="1"/>
  <c r="U1493" i="2"/>
  <c r="W1493" i="2" s="1"/>
  <c r="U1237" i="2"/>
  <c r="W1237" i="2" s="1"/>
  <c r="U897" i="2"/>
  <c r="W897" i="2" s="1"/>
  <c r="U218" i="2"/>
  <c r="W218" i="2" s="1"/>
  <c r="U1524" i="2"/>
  <c r="W1524" i="2" s="1"/>
  <c r="U1268" i="2"/>
  <c r="W1268" i="2" s="1"/>
  <c r="U946" i="2"/>
  <c r="W946" i="2" s="1"/>
  <c r="U351" i="2"/>
  <c r="W351" i="2" s="1"/>
  <c r="U1072" i="2"/>
  <c r="W1072" i="2" s="1"/>
  <c r="U813" i="2"/>
  <c r="W813" i="2" s="1"/>
  <c r="U395" i="2"/>
  <c r="W395" i="2" s="1"/>
  <c r="U983" i="2"/>
  <c r="W983" i="2" s="1"/>
  <c r="U697" i="2"/>
  <c r="W697" i="2" s="1"/>
  <c r="U183" i="2"/>
  <c r="W183" i="2" s="1"/>
  <c r="U966" i="2"/>
  <c r="W966" i="2" s="1"/>
  <c r="U669" i="2"/>
  <c r="W669" i="2" s="1"/>
  <c r="U138" i="2"/>
  <c r="W138" i="2" s="1"/>
  <c r="U694" i="2"/>
  <c r="W694" i="2" s="1"/>
  <c r="U403" i="2"/>
  <c r="W403" i="2" s="1"/>
  <c r="U47" i="2"/>
  <c r="W47" i="2" s="1"/>
  <c r="U539" i="2"/>
  <c r="W539" i="2" s="1"/>
  <c r="U231" i="2"/>
  <c r="W231" i="2" s="1"/>
  <c r="U724" i="2"/>
  <c r="W724" i="2" s="1"/>
  <c r="U437" i="2"/>
  <c r="W437" i="2" s="1"/>
  <c r="U106" i="2"/>
  <c r="W106" i="2" s="1"/>
  <c r="U488" i="2"/>
  <c r="W488" i="2" s="1"/>
  <c r="U216" i="2"/>
  <c r="W216" i="2" s="1"/>
  <c r="U38" i="2"/>
  <c r="W38" i="2" s="1"/>
  <c r="U228" i="2"/>
  <c r="W228" i="2" s="1"/>
  <c r="S404" i="2"/>
  <c r="S653" i="2"/>
  <c r="S1108" i="2"/>
  <c r="S668" i="2"/>
  <c r="S1147" i="2"/>
  <c r="U1216" i="2"/>
  <c r="W1216" i="2" s="1"/>
  <c r="U989" i="2"/>
  <c r="W989" i="2" s="1"/>
  <c r="U572" i="2"/>
  <c r="W572" i="2" s="1"/>
  <c r="U1800" i="2"/>
  <c r="W1800" i="2" s="1"/>
  <c r="U1795" i="2"/>
  <c r="W1795" i="2" s="1"/>
  <c r="U1784" i="2"/>
  <c r="W1784" i="2" s="1"/>
  <c r="U1779" i="2"/>
  <c r="W1779" i="2" s="1"/>
  <c r="U1769" i="2"/>
  <c r="W1769" i="2" s="1"/>
  <c r="U1519" i="2"/>
  <c r="W1519" i="2" s="1"/>
  <c r="U1217" i="2"/>
  <c r="W1217" i="2" s="1"/>
  <c r="U473" i="2"/>
  <c r="W473" i="2" s="1"/>
  <c r="U1584" i="2"/>
  <c r="W1584" i="2" s="1"/>
  <c r="U1312" i="2"/>
  <c r="W1312" i="2" s="1"/>
  <c r="U775" i="2"/>
  <c r="W775" i="2" s="1"/>
  <c r="U1633" i="2"/>
  <c r="W1633" i="2" s="1"/>
  <c r="U1375" i="2"/>
  <c r="W1375" i="2" s="1"/>
  <c r="U913" i="2"/>
  <c r="W913" i="2" s="1"/>
  <c r="U1707" i="2"/>
  <c r="W1707" i="2" s="1"/>
  <c r="U1451" i="2"/>
  <c r="W1451" i="2" s="1"/>
  <c r="U619" i="2"/>
  <c r="W619" i="2" s="1"/>
  <c r="U1521" i="2"/>
  <c r="W1521" i="2" s="1"/>
  <c r="U1018" i="2"/>
  <c r="W1018" i="2" s="1"/>
  <c r="U1595" i="2"/>
  <c r="W1595" i="2" s="1"/>
  <c r="U940" i="2"/>
  <c r="W940" i="2" s="1"/>
  <c r="U1703" i="2"/>
  <c r="W1703" i="2" s="1"/>
  <c r="U1458" i="2"/>
  <c r="W1458" i="2" s="1"/>
  <c r="U1186" i="2"/>
  <c r="W1186" i="2" s="1"/>
  <c r="U745" i="2"/>
  <c r="W745" i="2" s="1"/>
  <c r="U1124" i="2"/>
  <c r="W1124" i="2" s="1"/>
  <c r="U601" i="2"/>
  <c r="W601" i="2" s="1"/>
  <c r="U1706" i="2"/>
  <c r="W1706" i="2" s="1"/>
  <c r="U1475" i="2"/>
  <c r="W1475" i="2" s="1"/>
  <c r="U1193" i="2"/>
  <c r="W1193" i="2" s="1"/>
  <c r="U759" i="2"/>
  <c r="W759" i="2" s="1"/>
  <c r="U1755" i="2"/>
  <c r="W1755" i="2" s="1"/>
  <c r="U1513" i="2"/>
  <c r="W1513" i="2" s="1"/>
  <c r="U1256" i="2"/>
  <c r="W1256" i="2" s="1"/>
  <c r="U875" i="2"/>
  <c r="W875" i="2" s="1"/>
  <c r="U1789" i="2"/>
  <c r="W1789" i="2" s="1"/>
  <c r="U1562" i="2"/>
  <c r="W1562" i="2" s="1"/>
  <c r="U1319" i="2"/>
  <c r="W1319" i="2" s="1"/>
  <c r="U977" i="2"/>
  <c r="W977" i="2" s="1"/>
  <c r="U235" i="2"/>
  <c r="W235" i="2" s="1"/>
  <c r="U1259" i="2"/>
  <c r="W1259" i="2" s="1"/>
  <c r="U1107" i="2"/>
  <c r="W1107" i="2" s="1"/>
  <c r="U713" i="2"/>
  <c r="W713" i="2" s="1"/>
  <c r="U1678" i="2"/>
  <c r="W1678" i="2" s="1"/>
  <c r="U1422" i="2"/>
  <c r="W1422" i="2" s="1"/>
  <c r="U1165" i="2"/>
  <c r="W1165" i="2" s="1"/>
  <c r="U769" i="2"/>
  <c r="W769" i="2" s="1"/>
  <c r="U1709" i="2"/>
  <c r="W1709" i="2" s="1"/>
  <c r="U1453" i="2"/>
  <c r="W1453" i="2" s="1"/>
  <c r="U1197" i="2"/>
  <c r="W1197" i="2" s="1"/>
  <c r="U832" i="2"/>
  <c r="W832" i="2" s="1"/>
  <c r="U1740" i="2"/>
  <c r="W1740" i="2" s="1"/>
  <c r="U1484" i="2"/>
  <c r="W1484" i="2" s="1"/>
  <c r="U1228" i="2"/>
  <c r="W1228" i="2" s="1"/>
  <c r="U882" i="2"/>
  <c r="W882" i="2" s="1"/>
  <c r="U165" i="2"/>
  <c r="W165" i="2" s="1"/>
  <c r="U1032" i="2"/>
  <c r="W1032" i="2" s="1"/>
  <c r="U762" i="2"/>
  <c r="W762" i="2" s="1"/>
  <c r="U313" i="2"/>
  <c r="W313" i="2" s="1"/>
  <c r="U943" i="2"/>
  <c r="W943" i="2" s="1"/>
  <c r="U626" i="2"/>
  <c r="W626" i="2" s="1"/>
  <c r="U51" i="2"/>
  <c r="W51" i="2" s="1"/>
  <c r="U926" i="2"/>
  <c r="W926" i="2" s="1"/>
  <c r="U596" i="2"/>
  <c r="W596" i="2" s="1"/>
  <c r="U330" i="2"/>
  <c r="W330" i="2" s="1"/>
  <c r="U650" i="2"/>
  <c r="W650" i="2" s="1"/>
  <c r="U357" i="2"/>
  <c r="W357" i="2" s="1"/>
  <c r="U773" i="2"/>
  <c r="W773" i="2" s="1"/>
  <c r="U493" i="2"/>
  <c r="W493" i="2" s="1"/>
  <c r="U178" i="2"/>
  <c r="W178" i="2" s="1"/>
  <c r="U684" i="2"/>
  <c r="W684" i="2" s="1"/>
  <c r="U391" i="2"/>
  <c r="W391" i="2" s="1"/>
  <c r="U26" i="2"/>
  <c r="W26" i="2" s="1"/>
  <c r="U448" i="2"/>
  <c r="W448" i="2" s="1"/>
  <c r="U168" i="2"/>
  <c r="W168" i="2" s="1"/>
  <c r="U133" i="2"/>
  <c r="W133" i="2" s="1"/>
  <c r="U60" i="2"/>
  <c r="W60" i="2" s="1"/>
  <c r="U124" i="2"/>
  <c r="W124" i="2" s="1"/>
  <c r="U188" i="2"/>
  <c r="W188" i="2" s="1"/>
  <c r="U252" i="2"/>
  <c r="W252" i="2" s="1"/>
  <c r="U316" i="2"/>
  <c r="W316" i="2" s="1"/>
  <c r="U45" i="2"/>
  <c r="W45" i="2" s="1"/>
  <c r="U109" i="2"/>
  <c r="W109" i="2" s="1"/>
  <c r="U30" i="2"/>
  <c r="W30" i="2" s="1"/>
  <c r="U94" i="2"/>
  <c r="W94" i="2" s="1"/>
  <c r="U48" i="2"/>
  <c r="W48" i="2" s="1"/>
  <c r="U112" i="2"/>
  <c r="W112" i="2" s="1"/>
  <c r="U176" i="2"/>
  <c r="W176" i="2" s="1"/>
  <c r="U240" i="2"/>
  <c r="W240" i="2" s="1"/>
  <c r="U304" i="2"/>
  <c r="W304" i="2" s="1"/>
  <c r="U44" i="2"/>
  <c r="W44" i="2" s="1"/>
  <c r="U116" i="2"/>
  <c r="W116" i="2" s="1"/>
  <c r="U196" i="2"/>
  <c r="W196" i="2" s="1"/>
  <c r="U268" i="2"/>
  <c r="W268" i="2" s="1"/>
  <c r="U77" i="2"/>
  <c r="W77" i="2" s="1"/>
  <c r="U6" i="2"/>
  <c r="W6" i="2" s="1"/>
  <c r="U78" i="2"/>
  <c r="W78" i="2" s="1"/>
  <c r="U40" i="2"/>
  <c r="W40" i="2" s="1"/>
  <c r="U120" i="2"/>
  <c r="W120" i="2" s="1"/>
  <c r="U192" i="2"/>
  <c r="W192" i="2" s="1"/>
  <c r="U264" i="2"/>
  <c r="W264" i="2" s="1"/>
  <c r="U336" i="2"/>
  <c r="W336" i="2" s="1"/>
  <c r="U400" i="2"/>
  <c r="W400" i="2" s="1"/>
  <c r="U464" i="2"/>
  <c r="W464" i="2" s="1"/>
  <c r="U528" i="2"/>
  <c r="W528" i="2" s="1"/>
  <c r="U592" i="2"/>
  <c r="W592" i="2" s="1"/>
  <c r="U656" i="2"/>
  <c r="W656" i="2" s="1"/>
  <c r="U58" i="2"/>
  <c r="W58" i="2" s="1"/>
  <c r="U166" i="2"/>
  <c r="W166" i="2" s="1"/>
  <c r="U251" i="2"/>
  <c r="W251" i="2" s="1"/>
  <c r="U337" i="2"/>
  <c r="W337" i="2" s="1"/>
  <c r="U410" i="2"/>
  <c r="W410" i="2" s="1"/>
  <c r="U483" i="2"/>
  <c r="W483" i="2" s="1"/>
  <c r="U556" i="2"/>
  <c r="W556" i="2" s="1"/>
  <c r="U629" i="2"/>
  <c r="W629" i="2" s="1"/>
  <c r="U700" i="2"/>
  <c r="W700" i="2" s="1"/>
  <c r="U764" i="2"/>
  <c r="W764" i="2" s="1"/>
  <c r="U828" i="2"/>
  <c r="W828" i="2" s="1"/>
  <c r="U107" i="2"/>
  <c r="W107" i="2" s="1"/>
  <c r="U199" i="2"/>
  <c r="W199" i="2" s="1"/>
  <c r="U285" i="2"/>
  <c r="W285" i="2" s="1"/>
  <c r="U365" i="2"/>
  <c r="W365" i="2" s="1"/>
  <c r="U438" i="2"/>
  <c r="W438" i="2" s="1"/>
  <c r="U511" i="2"/>
  <c r="W511" i="2" s="1"/>
  <c r="U585" i="2"/>
  <c r="W585" i="2" s="1"/>
  <c r="U658" i="2"/>
  <c r="W658" i="2" s="1"/>
  <c r="U725" i="2"/>
  <c r="W725" i="2" s="1"/>
  <c r="U789" i="2"/>
  <c r="W789" i="2" s="1"/>
  <c r="U122" i="2"/>
  <c r="W122" i="2" s="1"/>
  <c r="U211" i="2"/>
  <c r="W211" i="2" s="1"/>
  <c r="U297" i="2"/>
  <c r="W297" i="2" s="1"/>
  <c r="U375" i="2"/>
  <c r="W375" i="2" s="1"/>
  <c r="U449" i="2"/>
  <c r="W449" i="2" s="1"/>
  <c r="U522" i="2"/>
  <c r="W522" i="2" s="1"/>
  <c r="U595" i="2"/>
  <c r="W595" i="2" s="1"/>
  <c r="U668" i="2"/>
  <c r="W668" i="2" s="1"/>
  <c r="U81" i="2"/>
  <c r="W81" i="2" s="1"/>
  <c r="U181" i="2"/>
  <c r="W181" i="2" s="1"/>
  <c r="U266" i="2"/>
  <c r="W266" i="2" s="1"/>
  <c r="U50" i="2"/>
  <c r="W50" i="2" s="1"/>
  <c r="U246" i="2"/>
  <c r="W246" i="2" s="1"/>
  <c r="U389" i="2"/>
  <c r="W389" i="2" s="1"/>
  <c r="U507" i="2"/>
  <c r="W507" i="2" s="1"/>
  <c r="U625" i="2"/>
  <c r="W625" i="2" s="1"/>
  <c r="U728" i="2"/>
  <c r="W728" i="2" s="1"/>
  <c r="U810" i="2"/>
  <c r="W810" i="2" s="1"/>
  <c r="U878" i="2"/>
  <c r="W878" i="2" s="1"/>
  <c r="U942" i="2"/>
  <c r="W942" i="2" s="1"/>
  <c r="U1006" i="2"/>
  <c r="W1006" i="2" s="1"/>
  <c r="U1070" i="2"/>
  <c r="W1070" i="2" s="1"/>
  <c r="U1134" i="2"/>
  <c r="W1134" i="2" s="1"/>
  <c r="U114" i="2"/>
  <c r="W114" i="2" s="1"/>
  <c r="U290" i="2"/>
  <c r="W290" i="2" s="1"/>
  <c r="U422" i="2"/>
  <c r="W422" i="2" s="1"/>
  <c r="U537" i="2"/>
  <c r="W537" i="2" s="1"/>
  <c r="U654" i="2"/>
  <c r="W654" i="2" s="1"/>
  <c r="U751" i="2"/>
  <c r="W751" i="2" s="1"/>
  <c r="U830" i="2"/>
  <c r="W830" i="2" s="1"/>
  <c r="U895" i="2"/>
  <c r="W895" i="2" s="1"/>
  <c r="U959" i="2"/>
  <c r="W959" i="2" s="1"/>
  <c r="U1023" i="2"/>
  <c r="W1023" i="2" s="1"/>
  <c r="U1087" i="2"/>
  <c r="W1087" i="2" s="1"/>
  <c r="U185" i="2"/>
  <c r="W185" i="2" s="1"/>
  <c r="U350" i="2"/>
  <c r="W350" i="2" s="1"/>
  <c r="U468" i="2"/>
  <c r="W468" i="2" s="1"/>
  <c r="U582" i="2"/>
  <c r="W582" i="2" s="1"/>
  <c r="U698" i="2"/>
  <c r="W698" i="2" s="1"/>
  <c r="U784" i="2"/>
  <c r="W784" i="2" s="1"/>
  <c r="U856" i="2"/>
  <c r="W856" i="2" s="1"/>
  <c r="U920" i="2"/>
  <c r="W920" i="2" s="1"/>
  <c r="U984" i="2"/>
  <c r="W984" i="2" s="1"/>
  <c r="U1048" i="2"/>
  <c r="W1048" i="2" s="1"/>
  <c r="U57" i="2"/>
  <c r="W57" i="2" s="1"/>
  <c r="U35" i="2"/>
  <c r="W35" i="2" s="1"/>
  <c r="U71" i="2"/>
  <c r="W71" i="2" s="1"/>
  <c r="U257" i="2"/>
  <c r="W257" i="2" s="1"/>
  <c r="U469" i="2"/>
  <c r="W469" i="2" s="1"/>
  <c r="U652" i="2"/>
  <c r="W652" i="2" s="1"/>
  <c r="U799" i="2"/>
  <c r="W799" i="2" s="1"/>
  <c r="U907" i="2"/>
  <c r="W907" i="2" s="1"/>
  <c r="U1010" i="2"/>
  <c r="W1010" i="2" s="1"/>
  <c r="U1108" i="2"/>
  <c r="W1108" i="2" s="1"/>
  <c r="U1180" i="2"/>
  <c r="W1180" i="2" s="1"/>
  <c r="U1244" i="2"/>
  <c r="W1244" i="2" s="1"/>
  <c r="U1308" i="2"/>
  <c r="W1308" i="2" s="1"/>
  <c r="U1372" i="2"/>
  <c r="W1372" i="2" s="1"/>
  <c r="U1436" i="2"/>
  <c r="W1436" i="2" s="1"/>
  <c r="U1500" i="2"/>
  <c r="W1500" i="2" s="1"/>
  <c r="U1564" i="2"/>
  <c r="W1564" i="2" s="1"/>
  <c r="U1628" i="2"/>
  <c r="W1628" i="2" s="1"/>
  <c r="U1692" i="2"/>
  <c r="W1692" i="2" s="1"/>
  <c r="U1756" i="2"/>
  <c r="W1756" i="2" s="1"/>
  <c r="U372" i="2"/>
  <c r="W372" i="2" s="1"/>
  <c r="U562" i="2"/>
  <c r="W562" i="2" s="1"/>
  <c r="U735" i="2"/>
  <c r="W735" i="2" s="1"/>
  <c r="U858" i="2"/>
  <c r="W858" i="2" s="1"/>
  <c r="U961" i="2"/>
  <c r="W961" i="2" s="1"/>
  <c r="U1061" i="2"/>
  <c r="W1061" i="2" s="1"/>
  <c r="U1146" i="2"/>
  <c r="W1146" i="2" s="1"/>
  <c r="U1213" i="2"/>
  <c r="W1213" i="2" s="1"/>
  <c r="U1277" i="2"/>
  <c r="W1277" i="2" s="1"/>
  <c r="U1341" i="2"/>
  <c r="W1341" i="2" s="1"/>
  <c r="U1405" i="2"/>
  <c r="W1405" i="2" s="1"/>
  <c r="U1469" i="2"/>
  <c r="W1469" i="2" s="1"/>
  <c r="U1533" i="2"/>
  <c r="W1533" i="2" s="1"/>
  <c r="U1597" i="2"/>
  <c r="W1597" i="2" s="1"/>
  <c r="U1661" i="2"/>
  <c r="W1661" i="2" s="1"/>
  <c r="U1725" i="2"/>
  <c r="W1725" i="2" s="1"/>
  <c r="U259" i="2"/>
  <c r="W259" i="2" s="1"/>
  <c r="U471" i="2"/>
  <c r="W471" i="2" s="1"/>
  <c r="U661" i="2"/>
  <c r="W661" i="2" s="1"/>
  <c r="U805" i="2"/>
  <c r="W805" i="2" s="1"/>
  <c r="U909" i="2"/>
  <c r="W909" i="2" s="1"/>
  <c r="U1012" i="2"/>
  <c r="W1012" i="2" s="1"/>
  <c r="U1111" i="2"/>
  <c r="W1111" i="2" s="1"/>
  <c r="U1182" i="2"/>
  <c r="W1182" i="2" s="1"/>
  <c r="U1246" i="2"/>
  <c r="W1246" i="2" s="1"/>
  <c r="U1310" i="2"/>
  <c r="W1310" i="2" s="1"/>
  <c r="U1374" i="2"/>
  <c r="W1374" i="2" s="1"/>
  <c r="U1438" i="2"/>
  <c r="W1438" i="2" s="1"/>
  <c r="U1502" i="2"/>
  <c r="W1502" i="2" s="1"/>
  <c r="U1566" i="2"/>
  <c r="W1566" i="2" s="1"/>
  <c r="U1630" i="2"/>
  <c r="W1630" i="2" s="1"/>
  <c r="U1694" i="2"/>
  <c r="W1694" i="2" s="1"/>
  <c r="U1758" i="2"/>
  <c r="W1758" i="2" s="1"/>
  <c r="U396" i="2"/>
  <c r="W396" i="2" s="1"/>
  <c r="U579" i="2"/>
  <c r="W579" i="2" s="1"/>
  <c r="U746" i="2"/>
  <c r="W746" i="2" s="1"/>
  <c r="U867" i="2"/>
  <c r="W867" i="2" s="1"/>
  <c r="U970" i="2"/>
  <c r="W970" i="2" s="1"/>
  <c r="U1073" i="2"/>
  <c r="W1073" i="2" s="1"/>
  <c r="U1153" i="2"/>
  <c r="W1153" i="2" s="1"/>
  <c r="U1219" i="2"/>
  <c r="W1219" i="2" s="1"/>
  <c r="U1283" i="2"/>
  <c r="W1283" i="2" s="1"/>
  <c r="U1347" i="2"/>
  <c r="W1347" i="2" s="1"/>
  <c r="U301" i="2"/>
  <c r="W301" i="2" s="1"/>
  <c r="U688" i="2"/>
  <c r="W688" i="2" s="1"/>
  <c r="U924" i="2"/>
  <c r="W924" i="2" s="1"/>
  <c r="U1121" i="2"/>
  <c r="W1121" i="2" s="1"/>
  <c r="U1255" i="2"/>
  <c r="W1255" i="2" s="1"/>
  <c r="U1383" i="2"/>
  <c r="W1383" i="2" s="1"/>
  <c r="U1487" i="2"/>
  <c r="W1487" i="2" s="1"/>
  <c r="U1587" i="2"/>
  <c r="W1587" i="2" s="1"/>
  <c r="U1690" i="2"/>
  <c r="W1690" i="2" s="1"/>
  <c r="U1781" i="2"/>
  <c r="W1781" i="2" s="1"/>
  <c r="U454" i="2"/>
  <c r="W454" i="2" s="1"/>
  <c r="U791" i="2"/>
  <c r="W791" i="2" s="1"/>
  <c r="U1003" i="2"/>
  <c r="W1003" i="2" s="1"/>
  <c r="U1176" i="2"/>
  <c r="W1176" i="2" s="1"/>
  <c r="U1304" i="2"/>
  <c r="W1304" i="2" s="1"/>
  <c r="U1424" i="2"/>
  <c r="W1424" i="2" s="1"/>
  <c r="U1527" i="2"/>
  <c r="W1527" i="2" s="1"/>
  <c r="U1627" i="2"/>
  <c r="W1627" i="2" s="1"/>
  <c r="U1730" i="2"/>
  <c r="W1730" i="2" s="1"/>
  <c r="U130" i="2"/>
  <c r="W130" i="2" s="1"/>
  <c r="U599" i="2"/>
  <c r="W599" i="2" s="1"/>
  <c r="U876" i="2"/>
  <c r="W876" i="2" s="1"/>
  <c r="U1082" i="2"/>
  <c r="W1082" i="2" s="1"/>
  <c r="U1225" i="2"/>
  <c r="W1225" i="2" s="1"/>
  <c r="U1353" i="2"/>
  <c r="W1353" i="2" s="1"/>
  <c r="U1464" i="2"/>
  <c r="W1464" i="2" s="1"/>
  <c r="U1567" i="2"/>
  <c r="W1567" i="2" s="1"/>
  <c r="U1667" i="2"/>
  <c r="W1667" i="2" s="1"/>
  <c r="U1767" i="2"/>
  <c r="W1767" i="2" s="1"/>
  <c r="U369" i="2"/>
  <c r="W369" i="2" s="1"/>
  <c r="U727" i="2"/>
  <c r="W727" i="2" s="1"/>
  <c r="U955" i="2"/>
  <c r="W955" i="2" s="1"/>
  <c r="U1143" i="2"/>
  <c r="W1143" i="2" s="1"/>
  <c r="U279" i="2"/>
  <c r="W279" i="2" s="1"/>
  <c r="U673" i="2"/>
  <c r="W673" i="2" s="1"/>
  <c r="U916" i="2"/>
  <c r="W916" i="2" s="1"/>
  <c r="U1115" i="2"/>
  <c r="W1115" i="2" s="1"/>
  <c r="U1250" i="2"/>
  <c r="W1250" i="2" s="1"/>
  <c r="U1378" i="2"/>
  <c r="W1378" i="2" s="1"/>
  <c r="U1483" i="2"/>
  <c r="W1483" i="2" s="1"/>
  <c r="U1586" i="2"/>
  <c r="W1586" i="2" s="1"/>
  <c r="U1689" i="2"/>
  <c r="W1689" i="2" s="1"/>
  <c r="U1780" i="2"/>
  <c r="W1780" i="2" s="1"/>
  <c r="U711" i="2"/>
  <c r="W711" i="2" s="1"/>
  <c r="U1231" i="2"/>
  <c r="W1231" i="2" s="1"/>
  <c r="U1467" i="2"/>
  <c r="W1467" i="2" s="1"/>
  <c r="U1673" i="2"/>
  <c r="W1673" i="2" s="1"/>
  <c r="U381" i="2"/>
  <c r="W381" i="2" s="1"/>
  <c r="U1092" i="2"/>
  <c r="W1092" i="2" s="1"/>
  <c r="U1393" i="2"/>
  <c r="W1393" i="2" s="1"/>
  <c r="U1599" i="2"/>
  <c r="W1599" i="2" s="1"/>
  <c r="U1787" i="2"/>
  <c r="W1787" i="2" s="1"/>
  <c r="U890" i="2"/>
  <c r="W890" i="2" s="1"/>
  <c r="U1306" i="2"/>
  <c r="W1306" i="2" s="1"/>
  <c r="U1529" i="2"/>
  <c r="W1529" i="2" s="1"/>
  <c r="U1735" i="2"/>
  <c r="W1735" i="2" s="1"/>
  <c r="U744" i="2"/>
  <c r="W744" i="2" s="1"/>
  <c r="U1247" i="2"/>
  <c r="W1247" i="2" s="1"/>
  <c r="U1480" i="2"/>
  <c r="W1480" i="2" s="1"/>
  <c r="U1683" i="2"/>
  <c r="W1683" i="2" s="1"/>
  <c r="U527" i="2"/>
  <c r="W527" i="2" s="1"/>
  <c r="U1167" i="2"/>
  <c r="W1167" i="2" s="1"/>
  <c r="U1431" i="2"/>
  <c r="W1431" i="2" s="1"/>
  <c r="U1634" i="2"/>
  <c r="W1634" i="2" s="1"/>
  <c r="U340" i="2"/>
  <c r="W340" i="2" s="1"/>
  <c r="U1068" i="2"/>
  <c r="W1068" i="2" s="1"/>
  <c r="U1391" i="2"/>
  <c r="W1391" i="2" s="1"/>
  <c r="U1594" i="2"/>
  <c r="W1594" i="2" s="1"/>
  <c r="U1785" i="2"/>
  <c r="W1785" i="2" s="1"/>
  <c r="U52" i="2"/>
  <c r="W52" i="2" s="1"/>
  <c r="U132" i="2"/>
  <c r="W132" i="2" s="1"/>
  <c r="U204" i="2"/>
  <c r="W204" i="2" s="1"/>
  <c r="U276" i="2"/>
  <c r="W276" i="2" s="1"/>
  <c r="U13" i="2"/>
  <c r="W13" i="2" s="1"/>
  <c r="U85" i="2"/>
  <c r="W85" i="2" s="1"/>
  <c r="U14" i="2"/>
  <c r="W14" i="2" s="1"/>
  <c r="U86" i="2"/>
  <c r="W86" i="2" s="1"/>
  <c r="U56" i="2"/>
  <c r="W56" i="2" s="1"/>
  <c r="U128" i="2"/>
  <c r="W128" i="2" s="1"/>
  <c r="U200" i="2"/>
  <c r="W200" i="2" s="1"/>
  <c r="U272" i="2"/>
  <c r="W272" i="2" s="1"/>
  <c r="U344" i="2"/>
  <c r="W344" i="2" s="1"/>
  <c r="U408" i="2"/>
  <c r="W408" i="2" s="1"/>
  <c r="U472" i="2"/>
  <c r="W472" i="2" s="1"/>
  <c r="U536" i="2"/>
  <c r="W536" i="2" s="1"/>
  <c r="U600" i="2"/>
  <c r="W600" i="2" s="1"/>
  <c r="U664" i="2"/>
  <c r="W664" i="2" s="1"/>
  <c r="U74" i="2"/>
  <c r="W74" i="2" s="1"/>
  <c r="U177" i="2"/>
  <c r="W177" i="2" s="1"/>
  <c r="U262" i="2"/>
  <c r="W262" i="2" s="1"/>
  <c r="U346" i="2"/>
  <c r="W346" i="2" s="1"/>
  <c r="U419" i="2"/>
  <c r="W419" i="2" s="1"/>
  <c r="U492" i="2"/>
  <c r="W492" i="2" s="1"/>
  <c r="U565" i="2"/>
  <c r="W565" i="2" s="1"/>
  <c r="U638" i="2"/>
  <c r="W638" i="2" s="1"/>
  <c r="U708" i="2"/>
  <c r="W708" i="2" s="1"/>
  <c r="U772" i="2"/>
  <c r="W772" i="2" s="1"/>
  <c r="U836" i="2"/>
  <c r="W836" i="2" s="1"/>
  <c r="U121" i="2"/>
  <c r="W121" i="2" s="1"/>
  <c r="U210" i="2"/>
  <c r="W210" i="2" s="1"/>
  <c r="U295" i="2"/>
  <c r="W295" i="2" s="1"/>
  <c r="U374" i="2"/>
  <c r="W374" i="2" s="1"/>
  <c r="U447" i="2"/>
  <c r="W447" i="2" s="1"/>
  <c r="U521" i="2"/>
  <c r="W521" i="2" s="1"/>
  <c r="U594" i="2"/>
  <c r="W594" i="2" s="1"/>
  <c r="U667" i="2"/>
  <c r="W667" i="2" s="1"/>
  <c r="U733" i="2"/>
  <c r="W733" i="2" s="1"/>
  <c r="U15" i="2"/>
  <c r="W15" i="2" s="1"/>
  <c r="U135" i="2"/>
  <c r="W135" i="2" s="1"/>
  <c r="U222" i="2"/>
  <c r="W222" i="2" s="1"/>
  <c r="U307" i="2"/>
  <c r="W307" i="2" s="1"/>
  <c r="U385" i="2"/>
  <c r="W385" i="2" s="1"/>
  <c r="U458" i="2"/>
  <c r="W458" i="2" s="1"/>
  <c r="U531" i="2"/>
  <c r="W531" i="2" s="1"/>
  <c r="U604" i="2"/>
  <c r="W604" i="2" s="1"/>
  <c r="U677" i="2"/>
  <c r="W677" i="2" s="1"/>
  <c r="U97" i="2"/>
  <c r="W97" i="2" s="1"/>
  <c r="U191" i="2"/>
  <c r="W191" i="2" s="1"/>
  <c r="U277" i="2"/>
  <c r="W277" i="2" s="1"/>
  <c r="U82" i="2"/>
  <c r="W82" i="2" s="1"/>
  <c r="U267" i="2"/>
  <c r="W267" i="2" s="1"/>
  <c r="U405" i="2"/>
  <c r="W405" i="2" s="1"/>
  <c r="U523" i="2"/>
  <c r="W523" i="2" s="1"/>
  <c r="U637" i="2"/>
  <c r="W637" i="2" s="1"/>
  <c r="U738" i="2"/>
  <c r="W738" i="2" s="1"/>
  <c r="U819" i="2"/>
  <c r="W819" i="2" s="1"/>
  <c r="U886" i="2"/>
  <c r="W886" i="2" s="1"/>
  <c r="U950" i="2"/>
  <c r="W950" i="2" s="1"/>
  <c r="U1014" i="2"/>
  <c r="W1014" i="2" s="1"/>
  <c r="U1078" i="2"/>
  <c r="W1078" i="2" s="1"/>
  <c r="U1142" i="2"/>
  <c r="W1142" i="2" s="1"/>
  <c r="U139" i="2"/>
  <c r="W139" i="2" s="1"/>
  <c r="U311" i="2"/>
  <c r="W311" i="2" s="1"/>
  <c r="U435" i="2"/>
  <c r="W435" i="2" s="1"/>
  <c r="U553" i="2"/>
  <c r="W553" i="2" s="1"/>
  <c r="U670" i="2"/>
  <c r="W670" i="2" s="1"/>
  <c r="U761" i="2"/>
  <c r="W761" i="2" s="1"/>
  <c r="U839" i="2"/>
  <c r="W839" i="2" s="1"/>
  <c r="U903" i="2"/>
  <c r="W903" i="2" s="1"/>
  <c r="U967" i="2"/>
  <c r="W967" i="2" s="1"/>
  <c r="U1031" i="2"/>
  <c r="W1031" i="2" s="1"/>
  <c r="U1095" i="2"/>
  <c r="W1095" i="2" s="1"/>
  <c r="U206" i="2"/>
  <c r="W206" i="2" s="1"/>
  <c r="U363" i="2"/>
  <c r="W363" i="2" s="1"/>
  <c r="U481" i="2"/>
  <c r="W481" i="2" s="1"/>
  <c r="U598" i="2"/>
  <c r="W598" i="2" s="1"/>
  <c r="U710" i="2"/>
  <c r="W710" i="2" s="1"/>
  <c r="U794" i="2"/>
  <c r="W794" i="2" s="1"/>
  <c r="U864" i="2"/>
  <c r="W864" i="2" s="1"/>
  <c r="U928" i="2"/>
  <c r="W928" i="2" s="1"/>
  <c r="U992" i="2"/>
  <c r="W992" i="2" s="1"/>
  <c r="U1056" i="2"/>
  <c r="W1056" i="2" s="1"/>
  <c r="U34" i="2"/>
  <c r="W34" i="2" s="1"/>
  <c r="U67" i="2"/>
  <c r="W67" i="2" s="1"/>
  <c r="U103" i="2"/>
  <c r="W103" i="2" s="1"/>
  <c r="U282" i="2"/>
  <c r="W282" i="2" s="1"/>
  <c r="U489" i="2"/>
  <c r="W489" i="2" s="1"/>
  <c r="U678" i="2"/>
  <c r="W678" i="2" s="1"/>
  <c r="U815" i="2"/>
  <c r="W815" i="2" s="1"/>
  <c r="U921" i="2"/>
  <c r="W921" i="2" s="1"/>
  <c r="U1021" i="2"/>
  <c r="W1021" i="2" s="1"/>
  <c r="U1117" i="2"/>
  <c r="W1117" i="2" s="1"/>
  <c r="U1188" i="2"/>
  <c r="W1188" i="2" s="1"/>
  <c r="U1252" i="2"/>
  <c r="W1252" i="2" s="1"/>
  <c r="U1316" i="2"/>
  <c r="W1316" i="2" s="1"/>
  <c r="U1380" i="2"/>
  <c r="W1380" i="2" s="1"/>
  <c r="U1444" i="2"/>
  <c r="W1444" i="2" s="1"/>
  <c r="U1508" i="2"/>
  <c r="W1508" i="2" s="1"/>
  <c r="U1572" i="2"/>
  <c r="W1572" i="2" s="1"/>
  <c r="U1636" i="2"/>
  <c r="W1636" i="2" s="1"/>
  <c r="U1700" i="2"/>
  <c r="W1700" i="2" s="1"/>
  <c r="U73" i="2"/>
  <c r="W73" i="2" s="1"/>
  <c r="U398" i="2"/>
  <c r="W398" i="2" s="1"/>
  <c r="U588" i="2"/>
  <c r="W588" i="2" s="1"/>
  <c r="U753" i="2"/>
  <c r="W753" i="2" s="1"/>
  <c r="U869" i="2"/>
  <c r="W869" i="2" s="1"/>
  <c r="U972" i="2"/>
  <c r="W972" i="2" s="1"/>
  <c r="U1075" i="2"/>
  <c r="W1075" i="2" s="1"/>
  <c r="U1155" i="2"/>
  <c r="W1155" i="2" s="1"/>
  <c r="U1221" i="2"/>
  <c r="W1221" i="2" s="1"/>
  <c r="U1285" i="2"/>
  <c r="W1285" i="2" s="1"/>
  <c r="U1349" i="2"/>
  <c r="W1349" i="2" s="1"/>
  <c r="U1413" i="2"/>
  <c r="W1413" i="2" s="1"/>
  <c r="U1477" i="2"/>
  <c r="W1477" i="2" s="1"/>
  <c r="U1541" i="2"/>
  <c r="W1541" i="2" s="1"/>
  <c r="U1605" i="2"/>
  <c r="W1605" i="2" s="1"/>
  <c r="U1669" i="2"/>
  <c r="W1669" i="2" s="1"/>
  <c r="U1733" i="2"/>
  <c r="W1733" i="2" s="1"/>
  <c r="U299" i="2"/>
  <c r="W299" i="2" s="1"/>
  <c r="U498" i="2"/>
  <c r="W498" i="2" s="1"/>
  <c r="U681" i="2"/>
  <c r="W681" i="2" s="1"/>
  <c r="U817" i="2"/>
  <c r="W817" i="2" s="1"/>
  <c r="U923" i="2"/>
  <c r="W923" i="2" s="1"/>
  <c r="U1026" i="2"/>
  <c r="W1026" i="2" s="1"/>
  <c r="U1120" i="2"/>
  <c r="W1120" i="2" s="1"/>
  <c r="U1190" i="2"/>
  <c r="W1190" i="2" s="1"/>
  <c r="U1254" i="2"/>
  <c r="W1254" i="2" s="1"/>
  <c r="U1318" i="2"/>
  <c r="W1318" i="2" s="1"/>
  <c r="U1382" i="2"/>
  <c r="W1382" i="2" s="1"/>
  <c r="U1446" i="2"/>
  <c r="W1446" i="2" s="1"/>
  <c r="U1510" i="2"/>
  <c r="W1510" i="2" s="1"/>
  <c r="U1574" i="2"/>
  <c r="W1574" i="2" s="1"/>
  <c r="U1638" i="2"/>
  <c r="W1638" i="2" s="1"/>
  <c r="U1702" i="2"/>
  <c r="W1702" i="2" s="1"/>
  <c r="U154" i="2"/>
  <c r="W154" i="2" s="1"/>
  <c r="U415" i="2"/>
  <c r="W415" i="2" s="1"/>
  <c r="U605" i="2"/>
  <c r="W605" i="2" s="1"/>
  <c r="U766" i="2"/>
  <c r="W766" i="2" s="1"/>
  <c r="U881" i="2"/>
  <c r="W881" i="2" s="1"/>
  <c r="U981" i="2"/>
  <c r="W981" i="2" s="1"/>
  <c r="U68" i="2"/>
  <c r="W68" i="2" s="1"/>
  <c r="U140" i="2"/>
  <c r="W140" i="2" s="1"/>
  <c r="U212" i="2"/>
  <c r="W212" i="2" s="1"/>
  <c r="U284" i="2"/>
  <c r="W284" i="2" s="1"/>
  <c r="U21" i="2"/>
  <c r="W21" i="2" s="1"/>
  <c r="U93" i="2"/>
  <c r="W93" i="2" s="1"/>
  <c r="U22" i="2"/>
  <c r="W22" i="2" s="1"/>
  <c r="U102" i="2"/>
  <c r="W102" i="2" s="1"/>
  <c r="U64" i="2"/>
  <c r="W64" i="2" s="1"/>
  <c r="U136" i="2"/>
  <c r="W136" i="2" s="1"/>
  <c r="U208" i="2"/>
  <c r="W208" i="2" s="1"/>
  <c r="U280" i="2"/>
  <c r="W280" i="2" s="1"/>
  <c r="U352" i="2"/>
  <c r="W352" i="2" s="1"/>
  <c r="U416" i="2"/>
  <c r="W416" i="2" s="1"/>
  <c r="U480" i="2"/>
  <c r="W480" i="2" s="1"/>
  <c r="U544" i="2"/>
  <c r="W544" i="2" s="1"/>
  <c r="U608" i="2"/>
  <c r="W608" i="2" s="1"/>
  <c r="U672" i="2"/>
  <c r="W672" i="2" s="1"/>
  <c r="U90" i="2"/>
  <c r="W90" i="2" s="1"/>
  <c r="U187" i="2"/>
  <c r="W187" i="2" s="1"/>
  <c r="U273" i="2"/>
  <c r="W273" i="2" s="1"/>
  <c r="U355" i="2"/>
  <c r="W355" i="2" s="1"/>
  <c r="U428" i="2"/>
  <c r="W428" i="2" s="1"/>
  <c r="U501" i="2"/>
  <c r="W501" i="2" s="1"/>
  <c r="U574" i="2"/>
  <c r="W574" i="2" s="1"/>
  <c r="U647" i="2"/>
  <c r="W647" i="2" s="1"/>
  <c r="U716" i="2"/>
  <c r="W716" i="2" s="1"/>
  <c r="U780" i="2"/>
  <c r="W780" i="2" s="1"/>
  <c r="U11" i="2"/>
  <c r="W11" i="2" s="1"/>
  <c r="U134" i="2"/>
  <c r="W134" i="2" s="1"/>
  <c r="U221" i="2"/>
  <c r="W221" i="2" s="1"/>
  <c r="U306" i="2"/>
  <c r="W306" i="2" s="1"/>
  <c r="U383" i="2"/>
  <c r="W383" i="2" s="1"/>
  <c r="U457" i="2"/>
  <c r="W457" i="2" s="1"/>
  <c r="U530" i="2"/>
  <c r="W530" i="2" s="1"/>
  <c r="U603" i="2"/>
  <c r="W603" i="2" s="1"/>
  <c r="U676" i="2"/>
  <c r="W676" i="2" s="1"/>
  <c r="U741" i="2"/>
  <c r="W741" i="2" s="1"/>
  <c r="U31" i="2"/>
  <c r="W31" i="2" s="1"/>
  <c r="U147" i="2"/>
  <c r="W147" i="2" s="1"/>
  <c r="U233" i="2"/>
  <c r="W233" i="2" s="1"/>
  <c r="U318" i="2"/>
  <c r="W318" i="2" s="1"/>
  <c r="U394" i="2"/>
  <c r="W394" i="2" s="1"/>
  <c r="U467" i="2"/>
  <c r="W467" i="2" s="1"/>
  <c r="U540" i="2"/>
  <c r="W540" i="2" s="1"/>
  <c r="U613" i="2"/>
  <c r="W613" i="2" s="1"/>
  <c r="U686" i="2"/>
  <c r="W686" i="2" s="1"/>
  <c r="U111" i="2"/>
  <c r="W111" i="2" s="1"/>
  <c r="U202" i="2"/>
  <c r="W202" i="2" s="1"/>
  <c r="U287" i="2"/>
  <c r="W287" i="2" s="1"/>
  <c r="U113" i="2"/>
  <c r="W113" i="2" s="1"/>
  <c r="U289" i="2"/>
  <c r="W289" i="2" s="1"/>
  <c r="U418" i="2"/>
  <c r="W418" i="2" s="1"/>
  <c r="U535" i="2"/>
  <c r="W535" i="2" s="1"/>
  <c r="U653" i="2"/>
  <c r="W653" i="2" s="1"/>
  <c r="U750" i="2"/>
  <c r="W750" i="2" s="1"/>
  <c r="U829" i="2"/>
  <c r="W829" i="2" s="1"/>
  <c r="U894" i="2"/>
  <c r="W894" i="2" s="1"/>
  <c r="U958" i="2"/>
  <c r="W958" i="2" s="1"/>
  <c r="U1022" i="2"/>
  <c r="W1022" i="2" s="1"/>
  <c r="U1086" i="2"/>
  <c r="W1086" i="2" s="1"/>
  <c r="U1150" i="2"/>
  <c r="W1150" i="2" s="1"/>
  <c r="U162" i="2"/>
  <c r="W162" i="2" s="1"/>
  <c r="U333" i="2"/>
  <c r="W333" i="2" s="1"/>
  <c r="U451" i="2"/>
  <c r="W451" i="2" s="1"/>
  <c r="U569" i="2"/>
  <c r="W569" i="2" s="1"/>
  <c r="U683" i="2"/>
  <c r="W683" i="2" s="1"/>
  <c r="U771" i="2"/>
  <c r="W771" i="2" s="1"/>
  <c r="U847" i="2"/>
  <c r="W847" i="2" s="1"/>
  <c r="U911" i="2"/>
  <c r="W911" i="2" s="1"/>
  <c r="U975" i="2"/>
  <c r="W975" i="2" s="1"/>
  <c r="U1039" i="2"/>
  <c r="W1039" i="2" s="1"/>
  <c r="U23" i="2"/>
  <c r="W23" i="2" s="1"/>
  <c r="U227" i="2"/>
  <c r="W227" i="2" s="1"/>
  <c r="U379" i="2"/>
  <c r="W379" i="2" s="1"/>
  <c r="U497" i="2"/>
  <c r="W497" i="2" s="1"/>
  <c r="U614" i="2"/>
  <c r="W614" i="2" s="1"/>
  <c r="U720" i="2"/>
  <c r="W720" i="2" s="1"/>
  <c r="U803" i="2"/>
  <c r="W803" i="2" s="1"/>
  <c r="U872" i="2"/>
  <c r="W872" i="2" s="1"/>
  <c r="U936" i="2"/>
  <c r="W936" i="2" s="1"/>
  <c r="U1000" i="2"/>
  <c r="W1000" i="2" s="1"/>
  <c r="U1064" i="2"/>
  <c r="W1064" i="2" s="1"/>
  <c r="U66" i="2"/>
  <c r="W66" i="2" s="1"/>
  <c r="U99" i="2"/>
  <c r="W99" i="2" s="1"/>
  <c r="U129" i="2"/>
  <c r="W129" i="2" s="1"/>
  <c r="U322" i="2"/>
  <c r="W322" i="2" s="1"/>
  <c r="U515" i="2"/>
  <c r="W515" i="2" s="1"/>
  <c r="U699" i="2"/>
  <c r="W699" i="2" s="1"/>
  <c r="U827" i="2"/>
  <c r="W827" i="2" s="1"/>
  <c r="U932" i="2"/>
  <c r="W932" i="2" s="1"/>
  <c r="U1035" i="2"/>
  <c r="W1035" i="2" s="1"/>
  <c r="U1127" i="2"/>
  <c r="W1127" i="2" s="1"/>
  <c r="U1196" i="2"/>
  <c r="W1196" i="2" s="1"/>
  <c r="U1260" i="2"/>
  <c r="W1260" i="2" s="1"/>
  <c r="U1324" i="2"/>
  <c r="W1324" i="2" s="1"/>
  <c r="U1388" i="2"/>
  <c r="W1388" i="2" s="1"/>
  <c r="U1452" i="2"/>
  <c r="W1452" i="2" s="1"/>
  <c r="U1516" i="2"/>
  <c r="W1516" i="2" s="1"/>
  <c r="U1580" i="2"/>
  <c r="W1580" i="2" s="1"/>
  <c r="U1644" i="2"/>
  <c r="W1644" i="2" s="1"/>
  <c r="U1708" i="2"/>
  <c r="W1708" i="2" s="1"/>
  <c r="U175" i="2"/>
  <c r="W175" i="2" s="1"/>
  <c r="U425" i="2"/>
  <c r="W425" i="2" s="1"/>
  <c r="U607" i="2"/>
  <c r="W607" i="2" s="1"/>
  <c r="U768" i="2"/>
  <c r="W768" i="2" s="1"/>
  <c r="U883" i="2"/>
  <c r="W883" i="2" s="1"/>
  <c r="U986" i="2"/>
  <c r="W986" i="2" s="1"/>
  <c r="U1089" i="2"/>
  <c r="W1089" i="2" s="1"/>
  <c r="U1164" i="2"/>
  <c r="W1164" i="2" s="1"/>
  <c r="U1229" i="2"/>
  <c r="W1229" i="2" s="1"/>
  <c r="U1293" i="2"/>
  <c r="W1293" i="2" s="1"/>
  <c r="U1357" i="2"/>
  <c r="W1357" i="2" s="1"/>
  <c r="U1421" i="2"/>
  <c r="W1421" i="2" s="1"/>
  <c r="U1485" i="2"/>
  <c r="W1485" i="2" s="1"/>
  <c r="U1549" i="2"/>
  <c r="W1549" i="2" s="1"/>
  <c r="U1613" i="2"/>
  <c r="W1613" i="2" s="1"/>
  <c r="U1677" i="2"/>
  <c r="W1677" i="2" s="1"/>
  <c r="U1741" i="2"/>
  <c r="W1741" i="2" s="1"/>
  <c r="U325" i="2"/>
  <c r="W325" i="2" s="1"/>
  <c r="U517" i="2"/>
  <c r="W517" i="2" s="1"/>
  <c r="U703" i="2"/>
  <c r="W703" i="2" s="1"/>
  <c r="U833" i="2"/>
  <c r="W833" i="2" s="1"/>
  <c r="U937" i="2"/>
  <c r="W937" i="2" s="1"/>
  <c r="U1037" i="2"/>
  <c r="W1037" i="2" s="1"/>
  <c r="U1129" i="2"/>
  <c r="W1129" i="2" s="1"/>
  <c r="U1198" i="2"/>
  <c r="W1198" i="2" s="1"/>
  <c r="U1262" i="2"/>
  <c r="W1262" i="2" s="1"/>
  <c r="U1326" i="2"/>
  <c r="W1326" i="2" s="1"/>
  <c r="U1390" i="2"/>
  <c r="W1390" i="2" s="1"/>
  <c r="U1454" i="2"/>
  <c r="W1454" i="2" s="1"/>
  <c r="U1518" i="2"/>
  <c r="W1518" i="2" s="1"/>
  <c r="U1582" i="2"/>
  <c r="W1582" i="2" s="1"/>
  <c r="U1646" i="2"/>
  <c r="W1646" i="2" s="1"/>
  <c r="U1710" i="2"/>
  <c r="W1710" i="2" s="1"/>
  <c r="U215" i="2"/>
  <c r="W215" i="2" s="1"/>
  <c r="U442" i="2"/>
  <c r="W442" i="2" s="1"/>
  <c r="U628" i="2"/>
  <c r="W628" i="2" s="1"/>
  <c r="U779" i="2"/>
  <c r="W779" i="2" s="1"/>
  <c r="U892" i="2"/>
  <c r="W892" i="2" s="1"/>
  <c r="U995" i="2"/>
  <c r="W995" i="2" s="1"/>
  <c r="U36" i="2"/>
  <c r="W36" i="2" s="1"/>
  <c r="U108" i="2"/>
  <c r="W108" i="2" s="1"/>
  <c r="U180" i="2"/>
  <c r="W180" i="2" s="1"/>
  <c r="U260" i="2"/>
  <c r="W260" i="2" s="1"/>
  <c r="U332" i="2"/>
  <c r="W332" i="2" s="1"/>
  <c r="U69" i="2"/>
  <c r="W69" i="2" s="1"/>
  <c r="U141" i="2"/>
  <c r="W141" i="2" s="1"/>
  <c r="U70" i="2"/>
  <c r="W70" i="2" s="1"/>
  <c r="U32" i="2"/>
  <c r="W32" i="2" s="1"/>
  <c r="U104" i="2"/>
  <c r="W104" i="2" s="1"/>
  <c r="U184" i="2"/>
  <c r="W184" i="2" s="1"/>
  <c r="U256" i="2"/>
  <c r="W256" i="2" s="1"/>
  <c r="U328" i="2"/>
  <c r="W328" i="2" s="1"/>
  <c r="U392" i="2"/>
  <c r="W392" i="2" s="1"/>
  <c r="U456" i="2"/>
  <c r="W456" i="2" s="1"/>
  <c r="U520" i="2"/>
  <c r="W520" i="2" s="1"/>
  <c r="U584" i="2"/>
  <c r="W584" i="2" s="1"/>
  <c r="U648" i="2"/>
  <c r="W648" i="2" s="1"/>
  <c r="U42" i="2"/>
  <c r="W42" i="2" s="1"/>
  <c r="U155" i="2"/>
  <c r="W155" i="2" s="1"/>
  <c r="U241" i="2"/>
  <c r="W241" i="2" s="1"/>
  <c r="U326" i="2"/>
  <c r="W326" i="2" s="1"/>
  <c r="U401" i="2"/>
  <c r="W401" i="2" s="1"/>
  <c r="U474" i="2"/>
  <c r="W474" i="2" s="1"/>
  <c r="U547" i="2"/>
  <c r="W547" i="2" s="1"/>
  <c r="U620" i="2"/>
  <c r="W620" i="2" s="1"/>
  <c r="U692" i="2"/>
  <c r="W692" i="2" s="1"/>
  <c r="U756" i="2"/>
  <c r="W756" i="2" s="1"/>
  <c r="U820" i="2"/>
  <c r="W820" i="2" s="1"/>
  <c r="U91" i="2"/>
  <c r="W91" i="2" s="1"/>
  <c r="U189" i="2"/>
  <c r="W189" i="2" s="1"/>
  <c r="U274" i="2"/>
  <c r="W274" i="2" s="1"/>
  <c r="U356" i="2"/>
  <c r="W356" i="2" s="1"/>
  <c r="U429" i="2"/>
  <c r="W429" i="2" s="1"/>
  <c r="U502" i="2"/>
  <c r="W502" i="2" s="1"/>
  <c r="U575" i="2"/>
  <c r="W575" i="2" s="1"/>
  <c r="U649" i="2"/>
  <c r="W649" i="2" s="1"/>
  <c r="U717" i="2"/>
  <c r="W717" i="2" s="1"/>
  <c r="U781" i="2"/>
  <c r="W781" i="2" s="1"/>
  <c r="U110" i="2"/>
  <c r="W110" i="2" s="1"/>
  <c r="U201" i="2"/>
  <c r="W201" i="2" s="1"/>
  <c r="U286" i="2"/>
  <c r="W286" i="2" s="1"/>
  <c r="U366" i="2"/>
  <c r="W366" i="2" s="1"/>
  <c r="U439" i="2"/>
  <c r="W439" i="2" s="1"/>
  <c r="U513" i="2"/>
  <c r="W513" i="2" s="1"/>
  <c r="U586" i="2"/>
  <c r="W586" i="2" s="1"/>
  <c r="U659" i="2"/>
  <c r="W659" i="2" s="1"/>
  <c r="U65" i="2"/>
  <c r="W65" i="2" s="1"/>
  <c r="U170" i="2"/>
  <c r="W170" i="2" s="1"/>
  <c r="U255" i="2"/>
  <c r="W255" i="2" s="1"/>
  <c r="U18" i="2"/>
  <c r="W18" i="2" s="1"/>
  <c r="U225" i="2"/>
  <c r="W225" i="2" s="1"/>
  <c r="U377" i="2"/>
  <c r="W377" i="2" s="1"/>
  <c r="U491" i="2"/>
  <c r="W491" i="2" s="1"/>
  <c r="U609" i="2"/>
  <c r="W609" i="2" s="1"/>
  <c r="U718" i="2"/>
  <c r="W718" i="2" s="1"/>
  <c r="U801" i="2"/>
  <c r="W801" i="2" s="1"/>
  <c r="U870" i="2"/>
  <c r="W870" i="2" s="1"/>
  <c r="U934" i="2"/>
  <c r="W934" i="2" s="1"/>
  <c r="U998" i="2"/>
  <c r="W998" i="2" s="1"/>
  <c r="U1062" i="2"/>
  <c r="W1062" i="2" s="1"/>
  <c r="U1126" i="2"/>
  <c r="W1126" i="2" s="1"/>
  <c r="U83" i="2"/>
  <c r="W83" i="2" s="1"/>
  <c r="U269" i="2"/>
  <c r="W269" i="2" s="1"/>
  <c r="U406" i="2"/>
  <c r="W406" i="2" s="1"/>
  <c r="U524" i="2"/>
  <c r="W524" i="2" s="1"/>
  <c r="U642" i="2"/>
  <c r="W642" i="2" s="1"/>
  <c r="U739" i="2"/>
  <c r="W739" i="2" s="1"/>
  <c r="U821" i="2"/>
  <c r="W821" i="2" s="1"/>
  <c r="U887" i="2"/>
  <c r="W887" i="2" s="1"/>
  <c r="U951" i="2"/>
  <c r="W951" i="2" s="1"/>
  <c r="U1015" i="2"/>
  <c r="W1015" i="2" s="1"/>
  <c r="U1079" i="2"/>
  <c r="W1079" i="2" s="1"/>
  <c r="U163" i="2"/>
  <c r="W163" i="2" s="1"/>
  <c r="U334" i="2"/>
  <c r="W334" i="2" s="1"/>
  <c r="U452" i="2"/>
  <c r="W452" i="2" s="1"/>
  <c r="U570" i="2"/>
  <c r="W570" i="2" s="1"/>
  <c r="U687" i="2"/>
  <c r="W687" i="2" s="1"/>
  <c r="U774" i="2"/>
  <c r="W774" i="2" s="1"/>
  <c r="U848" i="2"/>
  <c r="W848" i="2" s="1"/>
  <c r="U912" i="2"/>
  <c r="W912" i="2" s="1"/>
  <c r="U976" i="2"/>
  <c r="W976" i="2" s="1"/>
  <c r="U1040" i="2"/>
  <c r="W1040" i="2" s="1"/>
  <c r="U25" i="2"/>
  <c r="W25" i="2" s="1"/>
  <c r="U193" i="2"/>
  <c r="W193" i="2" s="1"/>
  <c r="U39" i="2"/>
  <c r="W39" i="2" s="1"/>
  <c r="U217" i="2"/>
  <c r="W217" i="2" s="1"/>
  <c r="U443" i="2"/>
  <c r="W443" i="2" s="1"/>
  <c r="U633" i="2"/>
  <c r="W633" i="2" s="1"/>
  <c r="U785" i="2"/>
  <c r="W785" i="2" s="1"/>
  <c r="U893" i="2"/>
  <c r="W893" i="2" s="1"/>
  <c r="U996" i="2"/>
  <c r="W996" i="2" s="1"/>
  <c r="U1099" i="2"/>
  <c r="W1099" i="2" s="1"/>
  <c r="U1172" i="2"/>
  <c r="W1172" i="2" s="1"/>
  <c r="U1236" i="2"/>
  <c r="W1236" i="2" s="1"/>
  <c r="U1300" i="2"/>
  <c r="W1300" i="2" s="1"/>
  <c r="U1364" i="2"/>
  <c r="W1364" i="2" s="1"/>
  <c r="U1428" i="2"/>
  <c r="W1428" i="2" s="1"/>
  <c r="U1492" i="2"/>
  <c r="W1492" i="2" s="1"/>
  <c r="U1556" i="2"/>
  <c r="W1556" i="2" s="1"/>
  <c r="U1620" i="2"/>
  <c r="W1620" i="2" s="1"/>
  <c r="U1684" i="2"/>
  <c r="W1684" i="2" s="1"/>
  <c r="U1748" i="2"/>
  <c r="W1748" i="2" s="1"/>
  <c r="U353" i="2"/>
  <c r="W353" i="2" s="1"/>
  <c r="U542" i="2"/>
  <c r="W542" i="2" s="1"/>
  <c r="U715" i="2"/>
  <c r="W715" i="2" s="1"/>
  <c r="U844" i="2"/>
  <c r="W844" i="2" s="1"/>
  <c r="U947" i="2"/>
  <c r="W947" i="2" s="1"/>
  <c r="U1050" i="2"/>
  <c r="W1050" i="2" s="1"/>
  <c r="U1137" i="2"/>
  <c r="W1137" i="2" s="1"/>
  <c r="U1205" i="2"/>
  <c r="W1205" i="2" s="1"/>
  <c r="U1269" i="2"/>
  <c r="W1269" i="2" s="1"/>
  <c r="U1333" i="2"/>
  <c r="W1333" i="2" s="1"/>
  <c r="U1397" i="2"/>
  <c r="W1397" i="2" s="1"/>
  <c r="U1461" i="2"/>
  <c r="W1461" i="2" s="1"/>
  <c r="U1525" i="2"/>
  <c r="W1525" i="2" s="1"/>
  <c r="U1589" i="2"/>
  <c r="W1589" i="2" s="1"/>
  <c r="U1653" i="2"/>
  <c r="W1653" i="2" s="1"/>
  <c r="U1717" i="2"/>
  <c r="W1717" i="2" s="1"/>
  <c r="U229" i="2"/>
  <c r="W229" i="2" s="1"/>
  <c r="U445" i="2"/>
  <c r="W445" i="2" s="1"/>
  <c r="U635" i="2"/>
  <c r="W635" i="2" s="1"/>
  <c r="U787" i="2"/>
  <c r="W787" i="2" s="1"/>
  <c r="U898" i="2"/>
  <c r="W898" i="2" s="1"/>
  <c r="U1001" i="2"/>
  <c r="W1001" i="2" s="1"/>
  <c r="U1101" i="2"/>
  <c r="W1101" i="2" s="1"/>
  <c r="U1174" i="2"/>
  <c r="W1174" i="2" s="1"/>
  <c r="U1238" i="2"/>
  <c r="W1238" i="2" s="1"/>
  <c r="U1302" i="2"/>
  <c r="W1302" i="2" s="1"/>
  <c r="U1366" i="2"/>
  <c r="W1366" i="2" s="1"/>
  <c r="U1430" i="2"/>
  <c r="W1430" i="2" s="1"/>
  <c r="U1494" i="2"/>
  <c r="W1494" i="2" s="1"/>
  <c r="U1558" i="2"/>
  <c r="W1558" i="2" s="1"/>
  <c r="U1622" i="2"/>
  <c r="W1622" i="2" s="1"/>
  <c r="U1686" i="2"/>
  <c r="W1686" i="2" s="1"/>
  <c r="U1750" i="2"/>
  <c r="W1750" i="2" s="1"/>
  <c r="U370" i="2"/>
  <c r="W370" i="2" s="1"/>
  <c r="U559" i="2"/>
  <c r="W559" i="2" s="1"/>
  <c r="U731" i="2"/>
  <c r="W731" i="2" s="1"/>
  <c r="U853" i="2"/>
  <c r="W853" i="2" s="1"/>
  <c r="U956" i="2"/>
  <c r="W956" i="2" s="1"/>
  <c r="U12" i="2"/>
  <c r="W12" i="2" s="1"/>
  <c r="U156" i="2"/>
  <c r="W156" i="2" s="1"/>
  <c r="U300" i="2"/>
  <c r="W300" i="2" s="1"/>
  <c r="U101" i="2"/>
  <c r="W101" i="2" s="1"/>
  <c r="U7" i="2"/>
  <c r="W7" i="2" s="1"/>
  <c r="U144" i="2"/>
  <c r="W144" i="2" s="1"/>
  <c r="U288" i="2"/>
  <c r="W288" i="2" s="1"/>
  <c r="U424" i="2"/>
  <c r="W424" i="2" s="1"/>
  <c r="U552" i="2"/>
  <c r="W552" i="2" s="1"/>
  <c r="U680" i="2"/>
  <c r="W680" i="2" s="1"/>
  <c r="U198" i="2"/>
  <c r="W198" i="2" s="1"/>
  <c r="U364" i="2"/>
  <c r="W364" i="2" s="1"/>
  <c r="U510" i="2"/>
  <c r="W510" i="2" s="1"/>
  <c r="U657" i="2"/>
  <c r="W657" i="2" s="1"/>
  <c r="U788" i="2"/>
  <c r="W788" i="2" s="1"/>
  <c r="U146" i="2"/>
  <c r="W146" i="2" s="1"/>
  <c r="U317" i="2"/>
  <c r="W317" i="2" s="1"/>
  <c r="U466" i="2"/>
  <c r="W466" i="2" s="1"/>
  <c r="U612" i="2"/>
  <c r="W612" i="2" s="1"/>
  <c r="U749" i="2"/>
  <c r="W749" i="2" s="1"/>
  <c r="U158" i="2"/>
  <c r="W158" i="2" s="1"/>
  <c r="U329" i="2"/>
  <c r="W329" i="2" s="1"/>
  <c r="U476" i="2"/>
  <c r="W476" i="2" s="1"/>
  <c r="U622" i="2"/>
  <c r="W622" i="2" s="1"/>
  <c r="U123" i="2"/>
  <c r="W123" i="2" s="1"/>
  <c r="U298" i="2"/>
  <c r="W298" i="2" s="1"/>
  <c r="U310" i="2"/>
  <c r="W310" i="2" s="1"/>
  <c r="U551" i="2"/>
  <c r="W551" i="2" s="1"/>
  <c r="U760" i="2"/>
  <c r="W760" i="2" s="1"/>
  <c r="U902" i="2"/>
  <c r="W902" i="2" s="1"/>
  <c r="U1030" i="2"/>
  <c r="W1030" i="2" s="1"/>
  <c r="U1158" i="2"/>
  <c r="W1158" i="2" s="1"/>
  <c r="U349" i="2"/>
  <c r="W349" i="2" s="1"/>
  <c r="U581" i="2"/>
  <c r="W581" i="2" s="1"/>
  <c r="U783" i="2"/>
  <c r="W783" i="2" s="1"/>
  <c r="U919" i="2"/>
  <c r="W919" i="2" s="1"/>
  <c r="U1047" i="2"/>
  <c r="W1047" i="2" s="1"/>
  <c r="U249" i="2"/>
  <c r="W249" i="2" s="1"/>
  <c r="U509" i="2"/>
  <c r="W509" i="2" s="1"/>
  <c r="U730" i="2"/>
  <c r="W730" i="2" s="1"/>
  <c r="U880" i="2"/>
  <c r="W880" i="2" s="1"/>
  <c r="U1008" i="2"/>
  <c r="W1008" i="2" s="1"/>
  <c r="U98" i="2"/>
  <c r="W98" i="2" s="1"/>
  <c r="U153" i="2"/>
  <c r="W153" i="2" s="1"/>
  <c r="U534" i="2"/>
  <c r="W534" i="2" s="1"/>
  <c r="U843" i="2"/>
  <c r="W843" i="2" s="1"/>
  <c r="U1049" i="2"/>
  <c r="W1049" i="2" s="1"/>
  <c r="U1204" i="2"/>
  <c r="W1204" i="2" s="1"/>
  <c r="U1332" i="2"/>
  <c r="W1332" i="2" s="1"/>
  <c r="U1460" i="2"/>
  <c r="W1460" i="2" s="1"/>
  <c r="U1588" i="2"/>
  <c r="W1588" i="2" s="1"/>
  <c r="U1716" i="2"/>
  <c r="W1716" i="2" s="1"/>
  <c r="U444" i="2"/>
  <c r="W444" i="2" s="1"/>
  <c r="U786" i="2"/>
  <c r="W786" i="2" s="1"/>
  <c r="U997" i="2"/>
  <c r="W997" i="2" s="1"/>
  <c r="U1173" i="2"/>
  <c r="W1173" i="2" s="1"/>
  <c r="U1301" i="2"/>
  <c r="W1301" i="2" s="1"/>
  <c r="U1429" i="2"/>
  <c r="W1429" i="2" s="1"/>
  <c r="U1557" i="2"/>
  <c r="W1557" i="2" s="1"/>
  <c r="U1685" i="2"/>
  <c r="W1685" i="2" s="1"/>
  <c r="U354" i="2"/>
  <c r="W354" i="2" s="1"/>
  <c r="U721" i="2"/>
  <c r="W721" i="2" s="1"/>
  <c r="U948" i="2"/>
  <c r="W948" i="2" s="1"/>
  <c r="U1138" i="2"/>
  <c r="W1138" i="2" s="1"/>
  <c r="U1270" i="2"/>
  <c r="W1270" i="2" s="1"/>
  <c r="U1398" i="2"/>
  <c r="W1398" i="2" s="1"/>
  <c r="U1526" i="2"/>
  <c r="W1526" i="2" s="1"/>
  <c r="U1654" i="2"/>
  <c r="W1654" i="2" s="1"/>
  <c r="U250" i="2"/>
  <c r="W250" i="2" s="1"/>
  <c r="U651" i="2"/>
  <c r="W651" i="2" s="1"/>
  <c r="U906" i="2"/>
  <c r="W906" i="2" s="1"/>
  <c r="U1059" i="2"/>
  <c r="W1059" i="2" s="1"/>
  <c r="U1162" i="2"/>
  <c r="W1162" i="2" s="1"/>
  <c r="U1235" i="2"/>
  <c r="W1235" i="2" s="1"/>
  <c r="U1307" i="2"/>
  <c r="W1307" i="2" s="1"/>
  <c r="U1379" i="2"/>
  <c r="W1379" i="2" s="1"/>
  <c r="U545" i="2"/>
  <c r="W545" i="2" s="1"/>
  <c r="U874" i="2"/>
  <c r="W874" i="2" s="1"/>
  <c r="U1103" i="2"/>
  <c r="W1103" i="2" s="1"/>
  <c r="U1271" i="2"/>
  <c r="W1271" i="2" s="1"/>
  <c r="U1409" i="2"/>
  <c r="W1409" i="2" s="1"/>
  <c r="U1523" i="2"/>
  <c r="W1523" i="2" s="1"/>
  <c r="U1640" i="2"/>
  <c r="W1640" i="2" s="1"/>
  <c r="U1754" i="2"/>
  <c r="W1754" i="2" s="1"/>
  <c r="U359" i="2"/>
  <c r="W359" i="2" s="1"/>
  <c r="U758" i="2"/>
  <c r="W758" i="2" s="1"/>
  <c r="U1028" i="2"/>
  <c r="W1028" i="2" s="1"/>
  <c r="U1208" i="2"/>
  <c r="W1208" i="2" s="1"/>
  <c r="U1352" i="2"/>
  <c r="W1352" i="2" s="1"/>
  <c r="U1474" i="2"/>
  <c r="W1474" i="2" s="1"/>
  <c r="U1591" i="2"/>
  <c r="W1591" i="2" s="1"/>
  <c r="U1705" i="2"/>
  <c r="W1705" i="2" s="1"/>
  <c r="U1798" i="2"/>
  <c r="W1798" i="2" s="1"/>
  <c r="U645" i="2"/>
  <c r="W645" i="2" s="1"/>
  <c r="U929" i="2"/>
  <c r="W929" i="2" s="1"/>
  <c r="U1141" i="2"/>
  <c r="W1141" i="2" s="1"/>
  <c r="U1289" i="2"/>
  <c r="W1289" i="2" s="1"/>
  <c r="U1425" i="2"/>
  <c r="W1425" i="2" s="1"/>
  <c r="U1539" i="2"/>
  <c r="W1539" i="2" s="1"/>
  <c r="U1656" i="2"/>
  <c r="W1656" i="2" s="1"/>
  <c r="U1775" i="2"/>
  <c r="W1775" i="2" s="1"/>
  <c r="U460" i="2"/>
  <c r="W460" i="2" s="1"/>
  <c r="U825" i="2"/>
  <c r="W825" i="2" s="1"/>
  <c r="U1058" i="2"/>
  <c r="W1058" i="2" s="1"/>
  <c r="U1226" i="2"/>
  <c r="W1226" i="2" s="1"/>
  <c r="U578" i="2"/>
  <c r="W578" i="2" s="1"/>
  <c r="U891" i="2"/>
  <c r="W891" i="2" s="1"/>
  <c r="U1133" i="2"/>
  <c r="W1133" i="2" s="1"/>
  <c r="U1282" i="2"/>
  <c r="W1282" i="2" s="1"/>
  <c r="U1419" i="2"/>
  <c r="W1419" i="2" s="1"/>
  <c r="U1536" i="2"/>
  <c r="W1536" i="2" s="1"/>
  <c r="U1650" i="2"/>
  <c r="W1650" i="2" s="1"/>
  <c r="U1764" i="2"/>
  <c r="W1764" i="2" s="1"/>
  <c r="U617" i="2"/>
  <c r="W617" i="2" s="1"/>
  <c r="U1264" i="2"/>
  <c r="W1264" i="2" s="1"/>
  <c r="U1520" i="2"/>
  <c r="W1520" i="2" s="1"/>
  <c r="U1751" i="2"/>
  <c r="W1751" i="2" s="1"/>
  <c r="U808" i="2"/>
  <c r="W808" i="2" s="1"/>
  <c r="U1297" i="2"/>
  <c r="W1297" i="2" s="1"/>
  <c r="U1546" i="2"/>
  <c r="W1546" i="2" s="1"/>
  <c r="U1771" i="2"/>
  <c r="W1771" i="2" s="1"/>
  <c r="U964" i="2"/>
  <c r="W964" i="2" s="1"/>
  <c r="U1370" i="2"/>
  <c r="W1370" i="2" s="1"/>
  <c r="U1607" i="2"/>
  <c r="W1607" i="2" s="1"/>
  <c r="U261" i="2"/>
  <c r="W261" i="2" s="1"/>
  <c r="U1112" i="2"/>
  <c r="W1112" i="2" s="1"/>
  <c r="U1427" i="2"/>
  <c r="W1427" i="2" s="1"/>
  <c r="U1658" i="2"/>
  <c r="W1658" i="2" s="1"/>
  <c r="U663" i="2"/>
  <c r="W663" i="2" s="1"/>
  <c r="U1248" i="2"/>
  <c r="W1248" i="2" s="1"/>
  <c r="U1506" i="2"/>
  <c r="W1506" i="2" s="1"/>
  <c r="U1737" i="2"/>
  <c r="W1737" i="2" s="1"/>
  <c r="U865" i="2"/>
  <c r="W865" i="2" s="1"/>
  <c r="U1327" i="2"/>
  <c r="W1327" i="2" s="1"/>
  <c r="U1569" i="2"/>
  <c r="W1569" i="2" s="1"/>
  <c r="U1801" i="2"/>
  <c r="W1801" i="2" s="1"/>
  <c r="U1688" i="2"/>
  <c r="W1688" i="2" s="1"/>
  <c r="U1593" i="2"/>
  <c r="W1593" i="2" s="1"/>
  <c r="U1507" i="2"/>
  <c r="W1507" i="2" s="1"/>
  <c r="U1415" i="2"/>
  <c r="W1415" i="2" s="1"/>
  <c r="U1313" i="2"/>
  <c r="W1313" i="2" s="1"/>
  <c r="U1322" i="2"/>
  <c r="W1322" i="2" s="1"/>
  <c r="U1345" i="2"/>
  <c r="W1345" i="2" s="1"/>
  <c r="U1354" i="2"/>
  <c r="W1354" i="2" s="1"/>
  <c r="U20" i="2"/>
  <c r="W20" i="2" s="1"/>
  <c r="U164" i="2"/>
  <c r="W164" i="2" s="1"/>
  <c r="U308" i="2"/>
  <c r="W308" i="2" s="1"/>
  <c r="U117" i="2"/>
  <c r="W117" i="2" s="1"/>
  <c r="U8" i="2"/>
  <c r="W8" i="2" s="1"/>
  <c r="U152" i="2"/>
  <c r="W152" i="2" s="1"/>
  <c r="U296" i="2"/>
  <c r="W296" i="2" s="1"/>
  <c r="U432" i="2"/>
  <c r="W432" i="2" s="1"/>
  <c r="U560" i="2"/>
  <c r="W560" i="2" s="1"/>
  <c r="U9" i="2"/>
  <c r="W9" i="2" s="1"/>
  <c r="U209" i="2"/>
  <c r="W209" i="2" s="1"/>
  <c r="U373" i="2"/>
  <c r="W373" i="2" s="1"/>
  <c r="U519" i="2"/>
  <c r="W519" i="2" s="1"/>
  <c r="U666" i="2"/>
  <c r="W666" i="2" s="1"/>
  <c r="U796" i="2"/>
  <c r="W796" i="2" s="1"/>
  <c r="U157" i="2"/>
  <c r="W157" i="2" s="1"/>
  <c r="U327" i="2"/>
  <c r="W327" i="2" s="1"/>
  <c r="U475" i="2"/>
  <c r="W475" i="2" s="1"/>
  <c r="U621" i="2"/>
  <c r="W621" i="2" s="1"/>
  <c r="U757" i="2"/>
  <c r="W757" i="2" s="1"/>
  <c r="U169" i="2"/>
  <c r="W169" i="2" s="1"/>
  <c r="U339" i="2"/>
  <c r="W339" i="2" s="1"/>
  <c r="U485" i="2"/>
  <c r="W485" i="2" s="1"/>
  <c r="U631" i="2"/>
  <c r="W631" i="2" s="1"/>
  <c r="U137" i="2"/>
  <c r="W137" i="2" s="1"/>
  <c r="U309" i="2"/>
  <c r="W309" i="2" s="1"/>
  <c r="U331" i="2"/>
  <c r="W331" i="2" s="1"/>
  <c r="U564" i="2"/>
  <c r="W564" i="2" s="1"/>
  <c r="U770" i="2"/>
  <c r="W770" i="2" s="1"/>
  <c r="U910" i="2"/>
  <c r="W910" i="2" s="1"/>
  <c r="U1038" i="2"/>
  <c r="W1038" i="2" s="1"/>
  <c r="U1166" i="2"/>
  <c r="W1166" i="2" s="1"/>
  <c r="U362" i="2"/>
  <c r="W362" i="2" s="1"/>
  <c r="U597" i="2"/>
  <c r="W597" i="2" s="1"/>
  <c r="U793" i="2"/>
  <c r="W793" i="2" s="1"/>
  <c r="U927" i="2"/>
  <c r="W927" i="2" s="1"/>
  <c r="U1055" i="2"/>
  <c r="W1055" i="2" s="1"/>
  <c r="U270" i="2"/>
  <c r="W270" i="2" s="1"/>
  <c r="U525" i="2"/>
  <c r="W525" i="2" s="1"/>
  <c r="U742" i="2"/>
  <c r="W742" i="2" s="1"/>
  <c r="U888" i="2"/>
  <c r="W888" i="2" s="1"/>
  <c r="U1016" i="2"/>
  <c r="W1016" i="2" s="1"/>
  <c r="U126" i="2"/>
  <c r="W126" i="2" s="1"/>
  <c r="U174" i="2"/>
  <c r="W174" i="2" s="1"/>
  <c r="U561" i="2"/>
  <c r="W561" i="2" s="1"/>
  <c r="U857" i="2"/>
  <c r="W857" i="2" s="1"/>
  <c r="U1060" i="2"/>
  <c r="W1060" i="2" s="1"/>
  <c r="U1212" i="2"/>
  <c r="W1212" i="2" s="1"/>
  <c r="U1340" i="2"/>
  <c r="W1340" i="2" s="1"/>
  <c r="U1468" i="2"/>
  <c r="W1468" i="2" s="1"/>
  <c r="U1596" i="2"/>
  <c r="W1596" i="2" s="1"/>
  <c r="U1724" i="2"/>
  <c r="W1724" i="2" s="1"/>
  <c r="U470" i="2"/>
  <c r="W470" i="2" s="1"/>
  <c r="U800" i="2"/>
  <c r="W800" i="2" s="1"/>
  <c r="U1011" i="2"/>
  <c r="W1011" i="2" s="1"/>
  <c r="U1181" i="2"/>
  <c r="W1181" i="2" s="1"/>
  <c r="U1309" i="2"/>
  <c r="W1309" i="2" s="1"/>
  <c r="U1437" i="2"/>
  <c r="W1437" i="2" s="1"/>
  <c r="U1565" i="2"/>
  <c r="W1565" i="2" s="1"/>
  <c r="U1693" i="2"/>
  <c r="W1693" i="2" s="1"/>
  <c r="U380" i="2"/>
  <c r="W380" i="2" s="1"/>
  <c r="U736" i="2"/>
  <c r="W736" i="2" s="1"/>
  <c r="U962" i="2"/>
  <c r="W962" i="2" s="1"/>
  <c r="U1147" i="2"/>
  <c r="W1147" i="2" s="1"/>
  <c r="U1278" i="2"/>
  <c r="W1278" i="2" s="1"/>
  <c r="U1406" i="2"/>
  <c r="W1406" i="2" s="1"/>
  <c r="U1534" i="2"/>
  <c r="W1534" i="2" s="1"/>
  <c r="U1662" i="2"/>
  <c r="W1662" i="2" s="1"/>
  <c r="U281" i="2"/>
  <c r="W281" i="2" s="1"/>
  <c r="U674" i="2"/>
  <c r="W674" i="2" s="1"/>
  <c r="U917" i="2"/>
  <c r="W917" i="2" s="1"/>
  <c r="U1084" i="2"/>
  <c r="W1084" i="2" s="1"/>
  <c r="U1171" i="2"/>
  <c r="W1171" i="2" s="1"/>
  <c r="U1243" i="2"/>
  <c r="W1243" i="2" s="1"/>
  <c r="U1315" i="2"/>
  <c r="W1315" i="2" s="1"/>
  <c r="U1387" i="2"/>
  <c r="W1387" i="2" s="1"/>
  <c r="U590" i="2"/>
  <c r="W590" i="2" s="1"/>
  <c r="U899" i="2"/>
  <c r="W899" i="2" s="1"/>
  <c r="U1139" i="2"/>
  <c r="W1139" i="2" s="1"/>
  <c r="U1287" i="2"/>
  <c r="W1287" i="2" s="1"/>
  <c r="U1423" i="2"/>
  <c r="W1423" i="2" s="1"/>
  <c r="U1537" i="2"/>
  <c r="W1537" i="2" s="1"/>
  <c r="U1651" i="2"/>
  <c r="W1651" i="2" s="1"/>
  <c r="U1765" i="2"/>
  <c r="W1765" i="2" s="1"/>
  <c r="U409" i="2"/>
  <c r="W409" i="2" s="1"/>
  <c r="U823" i="2"/>
  <c r="W823" i="2" s="1"/>
  <c r="U1053" i="2"/>
  <c r="W1053" i="2" s="1"/>
  <c r="U1224" i="2"/>
  <c r="W1224" i="2" s="1"/>
  <c r="U1368" i="2"/>
  <c r="W1368" i="2" s="1"/>
  <c r="U1488" i="2"/>
  <c r="W1488" i="2" s="1"/>
  <c r="U1602" i="2"/>
  <c r="W1602" i="2" s="1"/>
  <c r="U1719" i="2"/>
  <c r="W1719" i="2" s="1"/>
  <c r="U238" i="2"/>
  <c r="W238" i="2" s="1"/>
  <c r="U690" i="2"/>
  <c r="W690" i="2" s="1"/>
  <c r="U954" i="2"/>
  <c r="W954" i="2" s="1"/>
  <c r="U1160" i="2"/>
  <c r="W1160" i="2" s="1"/>
  <c r="U1305" i="2"/>
  <c r="W1305" i="2" s="1"/>
  <c r="U1439" i="2"/>
  <c r="W1439" i="2" s="1"/>
  <c r="U1553" i="2"/>
  <c r="W1553" i="2" s="1"/>
  <c r="U1681" i="2"/>
  <c r="W1681" i="2" s="1"/>
  <c r="U1783" i="2"/>
  <c r="W1783" i="2" s="1"/>
  <c r="U506" i="2"/>
  <c r="W506" i="2" s="1"/>
  <c r="U852" i="2"/>
  <c r="W852" i="2" s="1"/>
  <c r="U1083" i="2"/>
  <c r="W1083" i="2" s="1"/>
  <c r="U1242" i="2"/>
  <c r="W1242" i="2" s="1"/>
  <c r="U623" i="2"/>
  <c r="W623" i="2" s="1"/>
  <c r="U941" i="2"/>
  <c r="W941" i="2" s="1"/>
  <c r="U1152" i="2"/>
  <c r="W1152" i="2" s="1"/>
  <c r="U1298" i="2"/>
  <c r="W1298" i="2" s="1"/>
  <c r="U1433" i="2"/>
  <c r="W1433" i="2" s="1"/>
  <c r="U1547" i="2"/>
  <c r="W1547" i="2" s="1"/>
  <c r="U1664" i="2"/>
  <c r="W1664" i="2" s="1"/>
  <c r="U1772" i="2"/>
  <c r="W1772" i="2" s="1"/>
  <c r="U807" i="2"/>
  <c r="W807" i="2" s="1"/>
  <c r="U1296" i="2"/>
  <c r="W1296" i="2" s="1"/>
  <c r="U1545" i="2"/>
  <c r="W1545" i="2" s="1"/>
  <c r="U1770" i="2"/>
  <c r="W1770" i="2" s="1"/>
  <c r="U889" i="2"/>
  <c r="W889" i="2" s="1"/>
  <c r="U1329" i="2"/>
  <c r="W1329" i="2" s="1"/>
  <c r="U1571" i="2"/>
  <c r="W1571" i="2" s="1"/>
  <c r="U1803" i="2"/>
  <c r="U1041" i="2"/>
  <c r="W1041" i="2" s="1"/>
  <c r="U1401" i="2"/>
  <c r="W1401" i="2" s="1"/>
  <c r="U28" i="2"/>
  <c r="W28" i="2" s="1"/>
  <c r="U172" i="2"/>
  <c r="W172" i="2" s="1"/>
  <c r="U324" i="2"/>
  <c r="W324" i="2" s="1"/>
  <c r="U125" i="2"/>
  <c r="W125" i="2" s="1"/>
  <c r="U16" i="2"/>
  <c r="W16" i="2" s="1"/>
  <c r="U160" i="2"/>
  <c r="W160" i="2" s="1"/>
  <c r="U312" i="2"/>
  <c r="W312" i="2" s="1"/>
  <c r="U440" i="2"/>
  <c r="W440" i="2" s="1"/>
  <c r="U568" i="2"/>
  <c r="W568" i="2" s="1"/>
  <c r="U10" i="2"/>
  <c r="W10" i="2" s="1"/>
  <c r="U219" i="2"/>
  <c r="W219" i="2" s="1"/>
  <c r="U382" i="2"/>
  <c r="W382" i="2" s="1"/>
  <c r="U529" i="2"/>
  <c r="W529" i="2" s="1"/>
  <c r="U675" i="2"/>
  <c r="W675" i="2" s="1"/>
  <c r="U804" i="2"/>
  <c r="W804" i="2" s="1"/>
  <c r="U167" i="2"/>
  <c r="W167" i="2" s="1"/>
  <c r="U338" i="2"/>
  <c r="W338" i="2" s="1"/>
  <c r="U484" i="2"/>
  <c r="W484" i="2" s="1"/>
  <c r="U630" i="2"/>
  <c r="W630" i="2" s="1"/>
  <c r="U765" i="2"/>
  <c r="W765" i="2" s="1"/>
  <c r="U179" i="2"/>
  <c r="W179" i="2" s="1"/>
  <c r="U348" i="2"/>
  <c r="W348" i="2" s="1"/>
  <c r="U494" i="2"/>
  <c r="W494" i="2" s="1"/>
  <c r="U641" i="2"/>
  <c r="W641" i="2" s="1"/>
  <c r="U149" i="2"/>
  <c r="W149" i="2" s="1"/>
  <c r="U319" i="2"/>
  <c r="W319" i="2" s="1"/>
  <c r="U345" i="2"/>
  <c r="W345" i="2" s="1"/>
  <c r="U580" i="2"/>
  <c r="W580" i="2" s="1"/>
  <c r="U782" i="2"/>
  <c r="W782" i="2" s="1"/>
  <c r="U918" i="2"/>
  <c r="W918" i="2" s="1"/>
  <c r="U1046" i="2"/>
  <c r="W1046" i="2" s="1"/>
  <c r="U19" i="2"/>
  <c r="W19" i="2" s="1"/>
  <c r="U378" i="2"/>
  <c r="W378" i="2" s="1"/>
  <c r="U610" i="2"/>
  <c r="W610" i="2" s="1"/>
  <c r="U802" i="2"/>
  <c r="W802" i="2" s="1"/>
  <c r="U935" i="2"/>
  <c r="W935" i="2" s="1"/>
  <c r="U1063" i="2"/>
  <c r="W1063" i="2" s="1"/>
  <c r="U291" i="2"/>
  <c r="W291" i="2" s="1"/>
  <c r="U541" i="2"/>
  <c r="W541" i="2" s="1"/>
  <c r="U752" i="2"/>
  <c r="W752" i="2" s="1"/>
  <c r="U896" i="2"/>
  <c r="W896" i="2" s="1"/>
  <c r="U1024" i="2"/>
  <c r="W1024" i="2" s="1"/>
  <c r="U150" i="2"/>
  <c r="W150" i="2" s="1"/>
  <c r="U41" i="2"/>
  <c r="W41" i="2" s="1"/>
  <c r="U587" i="2"/>
  <c r="W587" i="2" s="1"/>
  <c r="U868" i="2"/>
  <c r="W868" i="2" s="1"/>
  <c r="U1074" i="2"/>
  <c r="W1074" i="2" s="1"/>
  <c r="U1220" i="2"/>
  <c r="W1220" i="2" s="1"/>
  <c r="U1348" i="2"/>
  <c r="W1348" i="2" s="1"/>
  <c r="U1476" i="2"/>
  <c r="W1476" i="2" s="1"/>
  <c r="U1604" i="2"/>
  <c r="W1604" i="2" s="1"/>
  <c r="U1732" i="2"/>
  <c r="W1732" i="2" s="1"/>
  <c r="U490" i="2"/>
  <c r="W490" i="2" s="1"/>
  <c r="U816" i="2"/>
  <c r="W816" i="2" s="1"/>
  <c r="U1025" i="2"/>
  <c r="W1025" i="2" s="1"/>
  <c r="U1189" i="2"/>
  <c r="W1189" i="2" s="1"/>
  <c r="U1317" i="2"/>
  <c r="W1317" i="2" s="1"/>
  <c r="U1445" i="2"/>
  <c r="W1445" i="2" s="1"/>
  <c r="U1573" i="2"/>
  <c r="W1573" i="2" s="1"/>
  <c r="U1701" i="2"/>
  <c r="W1701" i="2" s="1"/>
  <c r="U399" i="2"/>
  <c r="W399" i="2" s="1"/>
  <c r="U754" i="2"/>
  <c r="W754" i="2" s="1"/>
  <c r="U973" i="2"/>
  <c r="W973" i="2" s="1"/>
  <c r="U1156" i="2"/>
  <c r="W1156" i="2" s="1"/>
  <c r="U1286" i="2"/>
  <c r="W1286" i="2" s="1"/>
  <c r="U1414" i="2"/>
  <c r="W1414" i="2" s="1"/>
  <c r="U1542" i="2"/>
  <c r="W1542" i="2" s="1"/>
  <c r="U1670" i="2"/>
  <c r="W1670" i="2" s="1"/>
  <c r="U321" i="2"/>
  <c r="W321" i="2" s="1"/>
  <c r="U695" i="2"/>
  <c r="W695" i="2" s="1"/>
  <c r="U931" i="2"/>
  <c r="W931" i="2" s="1"/>
  <c r="U1098" i="2"/>
  <c r="W1098" i="2" s="1"/>
  <c r="U1179" i="2"/>
  <c r="W1179" i="2" s="1"/>
  <c r="U1251" i="2"/>
  <c r="W1251" i="2" s="1"/>
  <c r="U1323" i="2"/>
  <c r="W1323" i="2" s="1"/>
  <c r="U105" i="2"/>
  <c r="W105" i="2" s="1"/>
  <c r="U636" i="2"/>
  <c r="W636" i="2" s="1"/>
  <c r="U949" i="2"/>
  <c r="W949" i="2" s="1"/>
  <c r="U1157" i="2"/>
  <c r="W1157" i="2" s="1"/>
  <c r="U1303" i="2"/>
  <c r="W1303" i="2" s="1"/>
  <c r="U1434" i="2"/>
  <c r="W1434" i="2" s="1"/>
  <c r="U1551" i="2"/>
  <c r="W1551" i="2" s="1"/>
  <c r="U1665" i="2"/>
  <c r="W1665" i="2" s="1"/>
  <c r="U1773" i="2"/>
  <c r="W1773" i="2" s="1"/>
  <c r="U500" i="2"/>
  <c r="W500" i="2" s="1"/>
  <c r="U850" i="2"/>
  <c r="W850" i="2" s="1"/>
  <c r="U1081" i="2"/>
  <c r="W1081" i="2" s="1"/>
  <c r="U1240" i="2"/>
  <c r="W1240" i="2" s="1"/>
  <c r="U1384" i="2"/>
  <c r="W1384" i="2" s="1"/>
  <c r="U1499" i="2"/>
  <c r="W1499" i="2" s="1"/>
  <c r="U1616" i="2"/>
  <c r="W1616" i="2" s="1"/>
  <c r="U1744" i="2"/>
  <c r="W1744" i="2" s="1"/>
  <c r="U303" i="2"/>
  <c r="W303" i="2" s="1"/>
  <c r="U726" i="2"/>
  <c r="W726" i="2" s="1"/>
  <c r="U979" i="2"/>
  <c r="W979" i="2" s="1"/>
  <c r="U1177" i="2"/>
  <c r="W1177" i="2" s="1"/>
  <c r="U1321" i="2"/>
  <c r="W1321" i="2" s="1"/>
  <c r="U1450" i="2"/>
  <c r="W1450" i="2" s="1"/>
  <c r="U1578" i="2"/>
  <c r="W1578" i="2" s="1"/>
  <c r="U1695" i="2"/>
  <c r="W1695" i="2" s="1"/>
  <c r="U1791" i="2"/>
  <c r="W1791" i="2" s="1"/>
  <c r="U555" i="2"/>
  <c r="W555" i="2" s="1"/>
  <c r="U877" i="2"/>
  <c r="W877" i="2" s="1"/>
  <c r="U1106" i="2"/>
  <c r="W1106" i="2" s="1"/>
  <c r="U214" i="2"/>
  <c r="W214" i="2" s="1"/>
  <c r="U712" i="2"/>
  <c r="W712" i="2" s="1"/>
  <c r="U969" i="2"/>
  <c r="W969" i="2" s="1"/>
  <c r="U1170" i="2"/>
  <c r="W1170" i="2" s="1"/>
  <c r="U1314" i="2"/>
  <c r="W1314" i="2" s="1"/>
  <c r="U1447" i="2"/>
  <c r="W1447" i="2" s="1"/>
  <c r="U1561" i="2"/>
  <c r="W1561" i="2" s="1"/>
  <c r="U1675" i="2"/>
  <c r="W1675" i="2" s="1"/>
  <c r="U1788" i="2"/>
  <c r="W1788" i="2" s="1"/>
  <c r="U885" i="2"/>
  <c r="W885" i="2" s="1"/>
  <c r="U1328" i="2"/>
  <c r="W1328" i="2" s="1"/>
  <c r="U1570" i="2"/>
  <c r="W1570" i="2" s="1"/>
  <c r="U1786" i="2"/>
  <c r="W1786" i="2" s="1"/>
  <c r="U963" i="2"/>
  <c r="W963" i="2" s="1"/>
  <c r="U1361" i="2"/>
  <c r="W1361" i="2" s="1"/>
  <c r="U1624" i="2"/>
  <c r="W1624" i="2" s="1"/>
  <c r="U207" i="2"/>
  <c r="W207" i="2" s="1"/>
  <c r="U1093" i="2"/>
  <c r="W1093" i="2" s="1"/>
  <c r="U1426" i="2"/>
  <c r="W1426" i="2" s="1"/>
  <c r="U92" i="2"/>
  <c r="W92" i="2" s="1"/>
  <c r="U236" i="2"/>
  <c r="W236" i="2" s="1"/>
  <c r="U37" i="2"/>
  <c r="W37" i="2" s="1"/>
  <c r="U46" i="2"/>
  <c r="W46" i="2" s="1"/>
  <c r="U80" i="2"/>
  <c r="W80" i="2" s="1"/>
  <c r="U224" i="2"/>
  <c r="W224" i="2" s="1"/>
  <c r="U368" i="2"/>
  <c r="W368" i="2" s="1"/>
  <c r="U496" i="2"/>
  <c r="W496" i="2" s="1"/>
  <c r="U624" i="2"/>
  <c r="W624" i="2" s="1"/>
  <c r="U119" i="2"/>
  <c r="W119" i="2" s="1"/>
  <c r="U294" i="2"/>
  <c r="W294" i="2" s="1"/>
  <c r="U446" i="2"/>
  <c r="W446" i="2" s="1"/>
  <c r="U593" i="2"/>
  <c r="W593" i="2" s="1"/>
  <c r="U732" i="2"/>
  <c r="W732" i="2" s="1"/>
  <c r="U43" i="2"/>
  <c r="W43" i="2" s="1"/>
  <c r="U242" i="2"/>
  <c r="W242" i="2" s="1"/>
  <c r="U402" i="2"/>
  <c r="W402" i="2" s="1"/>
  <c r="U548" i="2"/>
  <c r="W548" i="2" s="1"/>
  <c r="U693" i="2"/>
  <c r="W693" i="2" s="1"/>
  <c r="U63" i="2"/>
  <c r="W63" i="2" s="1"/>
  <c r="U254" i="2"/>
  <c r="W254" i="2" s="1"/>
  <c r="U412" i="2"/>
  <c r="W412" i="2" s="1"/>
  <c r="U558" i="2"/>
  <c r="W558" i="2" s="1"/>
  <c r="U17" i="2"/>
  <c r="W17" i="2" s="1"/>
  <c r="U223" i="2"/>
  <c r="W223" i="2" s="1"/>
  <c r="U161" i="2"/>
  <c r="W161" i="2" s="1"/>
  <c r="U450" i="2"/>
  <c r="W450" i="2" s="1"/>
  <c r="U682" i="2"/>
  <c r="W682" i="2" s="1"/>
  <c r="U846" i="2"/>
  <c r="W846" i="2" s="1"/>
  <c r="U974" i="2"/>
  <c r="W974" i="2" s="1"/>
  <c r="U1102" i="2"/>
  <c r="W1102" i="2" s="1"/>
  <c r="U205" i="2"/>
  <c r="W205" i="2" s="1"/>
  <c r="U479" i="2"/>
  <c r="W479" i="2" s="1"/>
  <c r="U707" i="2"/>
  <c r="W707" i="2" s="1"/>
  <c r="U863" i="2"/>
  <c r="W863" i="2" s="1"/>
  <c r="U991" i="2"/>
  <c r="W991" i="2" s="1"/>
  <c r="U87" i="2"/>
  <c r="W87" i="2" s="1"/>
  <c r="U407" i="2"/>
  <c r="W407" i="2" s="1"/>
  <c r="U643" i="2"/>
  <c r="W643" i="2" s="1"/>
  <c r="U822" i="2"/>
  <c r="W822" i="2" s="1"/>
  <c r="U952" i="2"/>
  <c r="W952" i="2" s="1"/>
  <c r="U1080" i="2"/>
  <c r="W1080" i="2" s="1"/>
  <c r="U151" i="2"/>
  <c r="W151" i="2" s="1"/>
  <c r="U371" i="2"/>
  <c r="W371" i="2" s="1"/>
  <c r="U734" i="2"/>
  <c r="W734" i="2" s="1"/>
  <c r="U957" i="2"/>
  <c r="W957" i="2" s="1"/>
  <c r="U1145" i="2"/>
  <c r="W1145" i="2" s="1"/>
  <c r="U1276" i="2"/>
  <c r="W1276" i="2" s="1"/>
  <c r="U1404" i="2"/>
  <c r="W1404" i="2" s="1"/>
  <c r="U1532" i="2"/>
  <c r="W1532" i="2" s="1"/>
  <c r="U1660" i="2"/>
  <c r="W1660" i="2" s="1"/>
  <c r="U258" i="2"/>
  <c r="W258" i="2" s="1"/>
  <c r="U660" i="2"/>
  <c r="W660" i="2" s="1"/>
  <c r="U908" i="2"/>
  <c r="W908" i="2" s="1"/>
  <c r="U1109" i="2"/>
  <c r="W1109" i="2" s="1"/>
  <c r="U1245" i="2"/>
  <c r="W1245" i="2" s="1"/>
  <c r="U1373" i="2"/>
  <c r="W1373" i="2" s="1"/>
  <c r="U1501" i="2"/>
  <c r="W1501" i="2" s="1"/>
  <c r="U1629" i="2"/>
  <c r="W1629" i="2" s="1"/>
  <c r="U1757" i="2"/>
  <c r="W1757" i="2" s="1"/>
  <c r="U563" i="2"/>
  <c r="W563" i="2" s="1"/>
  <c r="U859" i="2"/>
  <c r="W859" i="2" s="1"/>
  <c r="U1065" i="2"/>
  <c r="W1065" i="2" s="1"/>
  <c r="U1214" i="2"/>
  <c r="W1214" i="2" s="1"/>
  <c r="U1342" i="2"/>
  <c r="W1342" i="2" s="1"/>
  <c r="U1470" i="2"/>
  <c r="W1470" i="2" s="1"/>
  <c r="U1598" i="2"/>
  <c r="W1598" i="2" s="1"/>
  <c r="U1726" i="2"/>
  <c r="W1726" i="2" s="1"/>
  <c r="U487" i="2"/>
  <c r="W487" i="2" s="1"/>
  <c r="U814" i="2"/>
  <c r="W814" i="2" s="1"/>
  <c r="U1020" i="2"/>
  <c r="W1020" i="2" s="1"/>
  <c r="U1125" i="2"/>
  <c r="W1125" i="2" s="1"/>
  <c r="U1203" i="2"/>
  <c r="W1203" i="2" s="1"/>
  <c r="U1275" i="2"/>
  <c r="W1275" i="2" s="1"/>
  <c r="U1355" i="2"/>
  <c r="W1355" i="2" s="1"/>
  <c r="U404" i="2"/>
  <c r="W404" i="2" s="1"/>
  <c r="U790" i="2"/>
  <c r="W790" i="2" s="1"/>
  <c r="U1027" i="2"/>
  <c r="W1027" i="2" s="1"/>
  <c r="U1207" i="2"/>
  <c r="W1207" i="2" s="1"/>
  <c r="U1351" i="2"/>
  <c r="W1351" i="2" s="1"/>
  <c r="U1473" i="2"/>
  <c r="W1473" i="2" s="1"/>
  <c r="U1601" i="2"/>
  <c r="W1601" i="2" s="1"/>
  <c r="U1715" i="2"/>
  <c r="W1715" i="2" s="1"/>
  <c r="U118" i="2"/>
  <c r="W118" i="2" s="1"/>
  <c r="U644" i="2"/>
  <c r="W644" i="2" s="1"/>
  <c r="U925" i="2"/>
  <c r="W925" i="2" s="1"/>
  <c r="U1140" i="2"/>
  <c r="W1140" i="2" s="1"/>
  <c r="U1288" i="2"/>
  <c r="W1288" i="2" s="1"/>
  <c r="U1435" i="2"/>
  <c r="W1435" i="2" s="1"/>
  <c r="U1552" i="2"/>
  <c r="W1552" i="2" s="1"/>
  <c r="U1666" i="2"/>
  <c r="W1666" i="2" s="1"/>
  <c r="U1774" i="2"/>
  <c r="W1774" i="2" s="1"/>
  <c r="U459" i="2"/>
  <c r="W459" i="2" s="1"/>
  <c r="U824" i="2"/>
  <c r="W824" i="2" s="1"/>
  <c r="U1057" i="2"/>
  <c r="W1057" i="2" s="1"/>
  <c r="U1241" i="2"/>
  <c r="W1241" i="2" s="1"/>
  <c r="U1385" i="2"/>
  <c r="W1385" i="2" s="1"/>
  <c r="U1503" i="2"/>
  <c r="W1503" i="2" s="1"/>
  <c r="U1617" i="2"/>
  <c r="W1617" i="2" s="1"/>
  <c r="U1731" i="2"/>
  <c r="W1731" i="2" s="1"/>
  <c r="U239" i="2"/>
  <c r="W239" i="2" s="1"/>
  <c r="U691" i="2"/>
  <c r="W691" i="2" s="1"/>
  <c r="U980" i="2"/>
  <c r="W980" i="2" s="1"/>
  <c r="U1178" i="2"/>
  <c r="W1178" i="2" s="1"/>
  <c r="U441" i="2"/>
  <c r="W441" i="2" s="1"/>
  <c r="U809" i="2"/>
  <c r="W809" i="2" s="1"/>
  <c r="U1044" i="2"/>
  <c r="W1044" i="2" s="1"/>
  <c r="U1218" i="2"/>
  <c r="W1218" i="2" s="1"/>
  <c r="U1362" i="2"/>
  <c r="W1362" i="2" s="1"/>
  <c r="U1497" i="2"/>
  <c r="W1497" i="2" s="1"/>
  <c r="U1611" i="2"/>
  <c r="W1611" i="2" s="1"/>
  <c r="U1728" i="2"/>
  <c r="W1728" i="2" s="1"/>
  <c r="U195" i="2"/>
  <c r="W195" i="2" s="1"/>
  <c r="U1091" i="2"/>
  <c r="W1091" i="2" s="1"/>
  <c r="U1417" i="2"/>
  <c r="W1417" i="2" s="1"/>
  <c r="U1648" i="2"/>
  <c r="W1648" i="2" s="1"/>
  <c r="U482" i="2"/>
  <c r="W482" i="2" s="1"/>
  <c r="U1185" i="2"/>
  <c r="W1185" i="2" s="1"/>
  <c r="U993" i="2"/>
  <c r="W993" i="2" s="1"/>
  <c r="U665" i="2"/>
  <c r="W665" i="2" s="1"/>
  <c r="U1738" i="2"/>
  <c r="W1738" i="2" s="1"/>
  <c r="U1721" i="2"/>
  <c r="W1721" i="2" s="1"/>
  <c r="U1713" i="2"/>
  <c r="W1713" i="2" s="1"/>
  <c r="U1696" i="2"/>
  <c r="W1696" i="2" s="1"/>
  <c r="U1585" i="2"/>
  <c r="W1585" i="2" s="1"/>
  <c r="U1747" i="2"/>
  <c r="W1747" i="2" s="1"/>
  <c r="U1491" i="2"/>
  <c r="W1491" i="2" s="1"/>
  <c r="U1183" i="2"/>
  <c r="W1183" i="2" s="1"/>
  <c r="U1794" i="2"/>
  <c r="W1794" i="2" s="1"/>
  <c r="U1559" i="2"/>
  <c r="W1559" i="2" s="1"/>
  <c r="U1280" i="2"/>
  <c r="W1280" i="2" s="1"/>
  <c r="U427" i="2"/>
  <c r="W427" i="2" s="1"/>
  <c r="U1608" i="2"/>
  <c r="W1608" i="2" s="1"/>
  <c r="U1343" i="2"/>
  <c r="W1343" i="2" s="1"/>
  <c r="U835" i="2"/>
  <c r="W835" i="2" s="1"/>
  <c r="U1682" i="2"/>
  <c r="W1682" i="2" s="1"/>
  <c r="U1338" i="2"/>
  <c r="W1338" i="2" s="1"/>
  <c r="U518" i="2"/>
  <c r="W518" i="2" s="1"/>
  <c r="U1496" i="2"/>
  <c r="W1496" i="2" s="1"/>
  <c r="U737" i="2"/>
  <c r="W737" i="2" s="1"/>
  <c r="U1495" i="2"/>
  <c r="W1495" i="2" s="1"/>
  <c r="U477" i="2"/>
  <c r="W477" i="2" s="1"/>
  <c r="U1639" i="2"/>
  <c r="W1639" i="2" s="1"/>
  <c r="U1408" i="2"/>
  <c r="W1408" i="2" s="1"/>
  <c r="U1097" i="2"/>
  <c r="W1097" i="2" s="1"/>
  <c r="U532" i="2"/>
  <c r="W532" i="2" s="1"/>
  <c r="U1033" i="2"/>
  <c r="W1033" i="2" s="1"/>
  <c r="U414" i="2"/>
  <c r="W414" i="2" s="1"/>
  <c r="U1642" i="2"/>
  <c r="W1642" i="2" s="1"/>
  <c r="U1411" i="2"/>
  <c r="W1411" i="2" s="1"/>
  <c r="U1123" i="2"/>
  <c r="W1123" i="2" s="1"/>
  <c r="U550" i="2"/>
  <c r="W550" i="2" s="1"/>
  <c r="U1691" i="2"/>
  <c r="W1691" i="2" s="1"/>
  <c r="U1463" i="2"/>
  <c r="W1463" i="2" s="1"/>
  <c r="U1192" i="2"/>
  <c r="W1192" i="2" s="1"/>
  <c r="U723" i="2"/>
  <c r="W723" i="2" s="1"/>
  <c r="U1743" i="2"/>
  <c r="W1743" i="2" s="1"/>
  <c r="U1512" i="2"/>
  <c r="W1512" i="2" s="1"/>
  <c r="U1239" i="2"/>
  <c r="W1239" i="2" s="1"/>
  <c r="U849" i="2"/>
  <c r="W849" i="2" s="1"/>
  <c r="U1371" i="2"/>
  <c r="W1371" i="2" s="1"/>
  <c r="U1227" i="2"/>
  <c r="W1227" i="2" s="1"/>
  <c r="U1045" i="2"/>
  <c r="W1045" i="2" s="1"/>
  <c r="U533" i="2"/>
  <c r="W533" i="2" s="1"/>
  <c r="U1614" i="2"/>
  <c r="W1614" i="2" s="1"/>
  <c r="U1358" i="2"/>
  <c r="W1358" i="2" s="1"/>
  <c r="U1090" i="2"/>
  <c r="W1090" i="2" s="1"/>
  <c r="U615" i="2"/>
  <c r="W615" i="2" s="1"/>
  <c r="U1645" i="2"/>
  <c r="W1645" i="2" s="1"/>
  <c r="U1389" i="2"/>
  <c r="W1389" i="2" s="1"/>
  <c r="U1128" i="2"/>
  <c r="W1128" i="2" s="1"/>
  <c r="U702" i="2"/>
  <c r="W702" i="2" s="1"/>
  <c r="U1676" i="2"/>
  <c r="W1676" i="2" s="1"/>
  <c r="U1420" i="2"/>
  <c r="W1420" i="2" s="1"/>
  <c r="U1163" i="2"/>
  <c r="W1163" i="2" s="1"/>
  <c r="U767" i="2"/>
  <c r="W767" i="2" s="1"/>
  <c r="U194" i="2"/>
  <c r="W194" i="2" s="1"/>
  <c r="U968" i="2"/>
  <c r="W968" i="2" s="1"/>
  <c r="U671" i="2"/>
  <c r="W671" i="2" s="1"/>
  <c r="U142" i="2"/>
  <c r="W142" i="2" s="1"/>
  <c r="U879" i="2"/>
  <c r="W879" i="2" s="1"/>
  <c r="U508" i="2"/>
  <c r="W508" i="2" s="1"/>
  <c r="U1118" i="2"/>
  <c r="W1118" i="2" s="1"/>
  <c r="U862" i="2"/>
  <c r="W862" i="2" s="1"/>
  <c r="U478" i="2"/>
  <c r="W478" i="2" s="1"/>
  <c r="U245" i="2"/>
  <c r="W245" i="2" s="1"/>
  <c r="U577" i="2"/>
  <c r="W577" i="2" s="1"/>
  <c r="U275" i="2"/>
  <c r="W275" i="2" s="1"/>
  <c r="U709" i="2"/>
  <c r="W709" i="2" s="1"/>
  <c r="U420" i="2"/>
  <c r="W420" i="2" s="1"/>
  <c r="U75" i="2"/>
  <c r="W75" i="2" s="1"/>
  <c r="U611" i="2"/>
  <c r="W611" i="2" s="1"/>
  <c r="U315" i="2"/>
  <c r="W315" i="2" s="1"/>
  <c r="U640" i="2"/>
  <c r="W640" i="2" s="1"/>
  <c r="U384" i="2"/>
  <c r="W384" i="2" s="1"/>
  <c r="U96" i="2"/>
  <c r="W96" i="2" s="1"/>
  <c r="U61" i="2"/>
  <c r="W61" i="2" s="1"/>
  <c r="U148" i="2"/>
  <c r="W148" i="2" s="1"/>
  <c r="S1521" i="2"/>
  <c r="S1745" i="2"/>
  <c r="S1674" i="2"/>
  <c r="S1529" i="2"/>
  <c r="S1589" i="2"/>
  <c r="S1177" i="2"/>
  <c r="S715" i="2"/>
  <c r="S1784" i="2"/>
  <c r="S409" i="2"/>
  <c r="S378" i="2"/>
  <c r="S936" i="2"/>
  <c r="S73" i="2"/>
  <c r="S366" i="2"/>
  <c r="S1430" i="2" l="1"/>
  <c r="Z1300" i="2"/>
  <c r="S844" i="2"/>
  <c r="S1161" i="2"/>
  <c r="S1524" i="2"/>
  <c r="S85" i="2"/>
  <c r="S658" i="2"/>
  <c r="S304" i="2"/>
  <c r="S1272" i="2"/>
  <c r="Z341" i="2"/>
  <c r="Z1774" i="2"/>
  <c r="Z1480" i="2"/>
  <c r="Z1398" i="2"/>
  <c r="Z1149" i="2"/>
  <c r="Z1784" i="2"/>
  <c r="Z1703" i="2"/>
  <c r="Z957" i="2"/>
  <c r="Z1325" i="2"/>
  <c r="Z1760" i="2"/>
  <c r="Z1464" i="2"/>
  <c r="Z1013" i="2"/>
  <c r="Z1335" i="2"/>
  <c r="Z1769" i="2"/>
  <c r="Z1503" i="2"/>
  <c r="Z1258" i="2"/>
  <c r="Z1182" i="2"/>
  <c r="Z942" i="2"/>
  <c r="Z1696" i="2"/>
  <c r="Z1432" i="2"/>
  <c r="Z985" i="2"/>
  <c r="Z1770" i="2"/>
  <c r="Z1319" i="2"/>
  <c r="Z1655" i="2"/>
  <c r="Z1718" i="2"/>
  <c r="Z1488" i="2"/>
  <c r="Z1247" i="2"/>
  <c r="Z789" i="2"/>
  <c r="Z962" i="2"/>
  <c r="Z1684" i="2"/>
  <c r="Z1198" i="2"/>
  <c r="Z755" i="2"/>
  <c r="Z565" i="2"/>
  <c r="Z1556" i="2"/>
  <c r="Z1428" i="2"/>
  <c r="Z1447" i="2"/>
  <c r="Z1352" i="2"/>
  <c r="Z1538" i="2"/>
  <c r="Z1231" i="2"/>
  <c r="Z1336" i="2"/>
  <c r="Z980" i="2"/>
  <c r="Z703" i="2"/>
  <c r="Z1593" i="2"/>
  <c r="Z1304" i="2"/>
  <c r="Z616" i="2"/>
  <c r="Z1578" i="2"/>
  <c r="Z609" i="2"/>
  <c r="Z1233" i="2"/>
  <c r="Z764" i="2"/>
  <c r="Z1775" i="2"/>
  <c r="Z1270" i="2"/>
  <c r="Z1709" i="2"/>
  <c r="Z1713" i="2"/>
  <c r="Z909" i="2"/>
  <c r="Z1526" i="2"/>
  <c r="Z1657" i="2"/>
  <c r="Z1670" i="2"/>
  <c r="Z1249" i="2"/>
  <c r="Z995" i="2"/>
  <c r="Z629" i="2"/>
  <c r="Z1465" i="2"/>
  <c r="Z1746" i="2"/>
  <c r="Z1466" i="2"/>
  <c r="Z1626" i="2"/>
  <c r="Z1346" i="2"/>
  <c r="Z1730" i="2"/>
  <c r="Z866" i="2"/>
  <c r="Z1287" i="2"/>
  <c r="Z1642" i="2"/>
  <c r="Z1646" i="2"/>
  <c r="Z1342" i="2"/>
  <c r="Z1686" i="2"/>
  <c r="Z1204" i="2"/>
  <c r="Z1687" i="2"/>
  <c r="Z1391" i="2"/>
  <c r="Z1624" i="2"/>
  <c r="Z1376" i="2"/>
  <c r="Z1614" i="2"/>
  <c r="Z1393" i="2"/>
  <c r="Z1087" i="2"/>
  <c r="Z1490" i="2"/>
  <c r="Z1120" i="2"/>
  <c r="Z1415" i="2"/>
  <c r="Z1745" i="2"/>
  <c r="Z1271" i="2"/>
  <c r="Z1429" i="2"/>
  <c r="Z1557" i="2"/>
  <c r="Z1685" i="2"/>
  <c r="Z646" i="2"/>
  <c r="Z1208" i="2"/>
  <c r="Z1470" i="2"/>
  <c r="Z1200" i="2"/>
  <c r="Z630" i="2"/>
  <c r="Z1084" i="2"/>
  <c r="Z1058" i="2"/>
  <c r="Z1086" i="2"/>
  <c r="Z1616" i="2"/>
  <c r="Z1542" i="2"/>
  <c r="Z1688" i="2"/>
  <c r="Z1085" i="2"/>
  <c r="Z1392" i="2"/>
  <c r="Z1625" i="2"/>
  <c r="Z1111" i="2"/>
  <c r="Z1409" i="2"/>
  <c r="Z1640" i="2"/>
  <c r="Z415" i="2"/>
  <c r="Z1112" i="2"/>
  <c r="Z1362" i="2"/>
  <c r="Z1506" i="2"/>
  <c r="Z1630" i="2"/>
  <c r="Z1744" i="2"/>
  <c r="Z439" i="2"/>
  <c r="Z908" i="2"/>
  <c r="Z1148" i="2"/>
  <c r="Z1303" i="2"/>
  <c r="Z1431" i="2"/>
  <c r="Z1553" i="2"/>
  <c r="Z1656" i="2"/>
  <c r="Z1759" i="2"/>
  <c r="Z532" i="2"/>
  <c r="Z951" i="2"/>
  <c r="Z1174" i="2"/>
  <c r="Z1320" i="2"/>
  <c r="Z1448" i="2"/>
  <c r="Z1568" i="2"/>
  <c r="Z1671" i="2"/>
  <c r="Z1378" i="2"/>
  <c r="Z1522" i="2"/>
  <c r="Z1641" i="2"/>
  <c r="Z1758" i="2"/>
  <c r="Z525" i="2"/>
  <c r="Z950" i="2"/>
  <c r="Z1173" i="2"/>
  <c r="Z665" i="2"/>
  <c r="Z858" i="2"/>
  <c r="Z834" i="2"/>
  <c r="Z1102" i="2"/>
  <c r="Z1275" i="2"/>
  <c r="Z1403" i="2"/>
  <c r="Z1531" i="2"/>
  <c r="Z1659" i="2"/>
  <c r="Z1787" i="2"/>
  <c r="Z424" i="2"/>
  <c r="Z899" i="2"/>
  <c r="Z1799" i="2"/>
  <c r="Z1582" i="2"/>
  <c r="Z1222" i="2"/>
  <c r="Z446" i="2"/>
  <c r="Z1567" i="2"/>
  <c r="Z811" i="2"/>
  <c r="Z1569" i="2"/>
  <c r="Z1094" i="2"/>
  <c r="Z1581" i="2"/>
  <c r="Z1142" i="2"/>
  <c r="Z1514" i="2"/>
  <c r="Z1682" i="2"/>
  <c r="Z1681" i="2"/>
  <c r="Z1505" i="2"/>
  <c r="Z642" i="2"/>
  <c r="Z677" i="2"/>
  <c r="Z1394" i="2"/>
  <c r="Z1785" i="2"/>
  <c r="Z1554" i="2"/>
  <c r="Z1199" i="2"/>
  <c r="Z1463" i="2"/>
  <c r="Z1726" i="2"/>
  <c r="Z1321" i="2"/>
  <c r="Z821" i="2"/>
  <c r="Z1453" i="2"/>
  <c r="Z1123" i="2"/>
  <c r="Z983" i="2"/>
  <c r="Z819" i="2"/>
  <c r="Z606" i="2"/>
  <c r="Z1114" i="2"/>
  <c r="Z973" i="2"/>
  <c r="Z806" i="2"/>
  <c r="Z577" i="2"/>
  <c r="Z1201" i="2"/>
  <c r="Z999" i="2"/>
  <c r="Z638" i="2"/>
  <c r="Z528" i="2"/>
  <c r="Z856" i="2"/>
  <c r="Z450" i="2"/>
  <c r="Z1140" i="2"/>
  <c r="Z765" i="2"/>
  <c r="Z1704" i="2"/>
  <c r="Z1489" i="2"/>
  <c r="Z1232" i="2"/>
  <c r="Z711" i="2"/>
  <c r="Z1689" i="2"/>
  <c r="Z1472" i="2"/>
  <c r="Z1212" i="2"/>
  <c r="Z648" i="2"/>
  <c r="Z1702" i="2"/>
  <c r="Z1487" i="2"/>
  <c r="Z1230" i="2"/>
  <c r="Z702" i="2"/>
  <c r="Z1712" i="2"/>
  <c r="Z1498" i="2"/>
  <c r="Z1242" i="2"/>
  <c r="Z740" i="2"/>
  <c r="Z1711" i="2"/>
  <c r="Z1497" i="2"/>
  <c r="Z1241" i="2"/>
  <c r="Z739" i="2"/>
  <c r="Z1518" i="2"/>
  <c r="Z1390" i="2"/>
  <c r="Z1262" i="2"/>
  <c r="Z1080" i="2"/>
  <c r="Z799" i="2"/>
  <c r="Z1701" i="2"/>
  <c r="Z1573" i="2"/>
  <c r="Z1445" i="2"/>
  <c r="Z1317" i="2"/>
  <c r="Z1168" i="2"/>
  <c r="Z948" i="2"/>
  <c r="Z521" i="2"/>
  <c r="Z1676" i="2"/>
  <c r="Z1548" i="2"/>
  <c r="Z1420" i="2"/>
  <c r="Z1292" i="2"/>
  <c r="Z1128" i="2"/>
  <c r="Z877" i="2"/>
  <c r="Z374" i="2"/>
  <c r="Z1747" i="2"/>
  <c r="Z1619" i="2"/>
  <c r="Z1491" i="2"/>
  <c r="Z1363" i="2"/>
  <c r="Z1234" i="2"/>
  <c r="Z1033" i="2"/>
  <c r="Z716" i="2"/>
  <c r="Z846" i="2"/>
  <c r="Z649" i="2"/>
  <c r="Z1115" i="2"/>
  <c r="Z974" i="2"/>
  <c r="Z807" i="2"/>
  <c r="Z584" i="2"/>
  <c r="Z1106" i="2"/>
  <c r="Z964" i="2"/>
  <c r="Z796" i="2"/>
  <c r="Z557" i="2"/>
  <c r="Z1193" i="2"/>
  <c r="Z933" i="2"/>
  <c r="Z492" i="2"/>
  <c r="Z770" i="2"/>
  <c r="Z444" i="2"/>
  <c r="Z792" i="2"/>
  <c r="Z386" i="2"/>
  <c r="Z1471" i="2"/>
  <c r="Z1210" i="2"/>
  <c r="Z647" i="2"/>
  <c r="Z1698" i="2"/>
  <c r="Z1482" i="2"/>
  <c r="Z1224" i="2"/>
  <c r="Z687" i="2"/>
  <c r="Z1697" i="2"/>
  <c r="Z1481" i="2"/>
  <c r="Z1223" i="2"/>
  <c r="Z686" i="2"/>
  <c r="Z1510" i="2"/>
  <c r="Z1382" i="2"/>
  <c r="Z1254" i="2"/>
  <c r="Z1068" i="2"/>
  <c r="Z779" i="2"/>
  <c r="Z1693" i="2"/>
  <c r="Z1565" i="2"/>
  <c r="Z1437" i="2"/>
  <c r="Z1309" i="2"/>
  <c r="Z1157" i="2"/>
  <c r="Z926" i="2"/>
  <c r="Z479" i="2"/>
  <c r="Z1764" i="2"/>
  <c r="Z1636" i="2"/>
  <c r="Z1508" i="2"/>
  <c r="Z1380" i="2"/>
  <c r="Z1252" i="2"/>
  <c r="Z1062" i="2"/>
  <c r="Z767" i="2"/>
  <c r="Z1739" i="2"/>
  <c r="Z1611" i="2"/>
  <c r="Z1483" i="2"/>
  <c r="Z1355" i="2"/>
  <c r="Z1225" i="2"/>
  <c r="Z1017" i="2"/>
  <c r="Z691" i="2"/>
  <c r="Z836" i="2"/>
  <c r="Z637" i="2"/>
  <c r="Z1235" i="2"/>
  <c r="Z1107" i="2"/>
  <c r="Z965" i="2"/>
  <c r="Z797" i="2"/>
  <c r="Z564" i="2"/>
  <c r="Z1194" i="2"/>
  <c r="Z1065" i="2"/>
  <c r="Z914" i="2"/>
  <c r="Z734" i="2"/>
  <c r="Z449" i="2"/>
  <c r="Z1185" i="2"/>
  <c r="Z923" i="2"/>
  <c r="Z470" i="2"/>
  <c r="Z706" i="2"/>
  <c r="Z945" i="2"/>
  <c r="Z344" i="2"/>
  <c r="Z728" i="2"/>
  <c r="Z322" i="2"/>
  <c r="Z1301" i="2"/>
  <c r="Z1143" i="2"/>
  <c r="Z906" i="2"/>
  <c r="Z437" i="2"/>
  <c r="Z1756" i="2"/>
  <c r="Z1628" i="2"/>
  <c r="Z1500" i="2"/>
  <c r="Z1372" i="2"/>
  <c r="Z1244" i="2"/>
  <c r="Z1050" i="2"/>
  <c r="Z742" i="2"/>
  <c r="Z1731" i="2"/>
  <c r="Z1603" i="2"/>
  <c r="Z1475" i="2"/>
  <c r="Z1347" i="2"/>
  <c r="Z1215" i="2"/>
  <c r="Z1004" i="2"/>
  <c r="Z660" i="2"/>
  <c r="Z826" i="2"/>
  <c r="Z617" i="2"/>
  <c r="Z1227" i="2"/>
  <c r="Z1099" i="2"/>
  <c r="Z956" i="2"/>
  <c r="Z787" i="2"/>
  <c r="Z542" i="2"/>
  <c r="Z1186" i="2"/>
  <c r="Z1055" i="2"/>
  <c r="Z902" i="2"/>
  <c r="Z723" i="2"/>
  <c r="Z429" i="2"/>
  <c r="Z1145" i="2"/>
  <c r="Z847" i="2"/>
  <c r="Z636" i="2"/>
  <c r="Z881" i="2"/>
  <c r="Z661" i="2"/>
  <c r="Z420" i="2"/>
  <c r="Z603" i="2"/>
  <c r="Z1645" i="2"/>
  <c r="Z1187" i="2"/>
  <c r="Z1057" i="2"/>
  <c r="Z903" i="2"/>
  <c r="Z724" i="2"/>
  <c r="Z436" i="2"/>
  <c r="Z1178" i="2"/>
  <c r="Z1046" i="2"/>
  <c r="Z892" i="2"/>
  <c r="Z709" i="2"/>
  <c r="Z405" i="2"/>
  <c r="Z1137" i="2"/>
  <c r="Z837" i="2"/>
  <c r="Z548" i="2"/>
  <c r="Z551" i="2"/>
  <c r="Z817" i="2"/>
  <c r="Z581" i="2"/>
  <c r="Z356" i="2"/>
  <c r="Z539" i="2"/>
  <c r="Z1288" i="2"/>
  <c r="Z349" i="2"/>
  <c r="Z1527" i="2"/>
  <c r="Z822" i="2"/>
  <c r="Z1602" i="2"/>
  <c r="Z1060" i="2"/>
  <c r="Z1377" i="2"/>
  <c r="Z1360" i="2"/>
  <c r="Z1375" i="2"/>
  <c r="Z1076" i="2"/>
  <c r="Z1175" i="2"/>
  <c r="Z1334" i="2"/>
  <c r="Z979" i="2"/>
  <c r="Z1517" i="2"/>
  <c r="Z1079" i="2"/>
  <c r="Z1620" i="2"/>
  <c r="Z1236" i="2"/>
  <c r="Z1723" i="2"/>
  <c r="Z1339" i="2"/>
  <c r="Z511" i="2"/>
  <c r="Z1735" i="2"/>
  <c r="Z1632" i="2"/>
  <c r="Z1528" i="2"/>
  <c r="Z1400" i="2"/>
  <c r="Z1272" i="2"/>
  <c r="Z1096" i="2"/>
  <c r="Z823" i="2"/>
  <c r="Z1720" i="2"/>
  <c r="Z1617" i="2"/>
  <c r="Z1511" i="2"/>
  <c r="Z1383" i="2"/>
  <c r="Z1255" i="2"/>
  <c r="Z1069" i="2"/>
  <c r="Z780" i="2"/>
  <c r="Z1705" i="2"/>
  <c r="Z1591" i="2"/>
  <c r="Z1442" i="2"/>
  <c r="Z1282" i="2"/>
  <c r="Z1031" i="2"/>
  <c r="Z1601" i="2"/>
  <c r="Z1361" i="2"/>
  <c r="Z1030" i="2"/>
  <c r="Z1792" i="2"/>
  <c r="Z1586" i="2"/>
  <c r="Z1344" i="2"/>
  <c r="Z997" i="2"/>
  <c r="Z1802" i="2"/>
  <c r="Z1599" i="2"/>
  <c r="Z1359" i="2"/>
  <c r="Z1025" i="2"/>
  <c r="Z1609" i="2"/>
  <c r="Z1370" i="2"/>
  <c r="Z1044" i="2"/>
  <c r="Z1608" i="2"/>
  <c r="Z1369" i="2"/>
  <c r="Z1043" i="2"/>
  <c r="Z1454" i="2"/>
  <c r="Z1326" i="2"/>
  <c r="Z1183" i="2"/>
  <c r="Z966" i="2"/>
  <c r="Z566" i="2"/>
  <c r="Z1765" i="2"/>
  <c r="Z1637" i="2"/>
  <c r="Z1509" i="2"/>
  <c r="Z1381" i="2"/>
  <c r="Z1253" i="2"/>
  <c r="Z1067" i="2"/>
  <c r="Z775" i="2"/>
  <c r="Z1740" i="2"/>
  <c r="Z1612" i="2"/>
  <c r="Z1484" i="2"/>
  <c r="Z1356" i="2"/>
  <c r="Z1226" i="2"/>
  <c r="Z1021" i="2"/>
  <c r="Z692" i="2"/>
  <c r="Z1683" i="2"/>
  <c r="Z1555" i="2"/>
  <c r="Z1427" i="2"/>
  <c r="Z1299" i="2"/>
  <c r="Z1141" i="2"/>
  <c r="Z898" i="2"/>
  <c r="Z416" i="2"/>
  <c r="Z932" i="2"/>
  <c r="Z757" i="2"/>
  <c r="Z489" i="2"/>
  <c r="Z1179" i="2"/>
  <c r="Z1047" i="2"/>
  <c r="Z893" i="2"/>
  <c r="Z710" i="2"/>
  <c r="Z413" i="2"/>
  <c r="Z1170" i="2"/>
  <c r="Z1037" i="2"/>
  <c r="Z882" i="2"/>
  <c r="Z695" i="2"/>
  <c r="Z377" i="2"/>
  <c r="Z1081" i="2"/>
  <c r="Z758" i="2"/>
  <c r="Z462" i="2"/>
  <c r="Z465" i="2"/>
  <c r="Z753" i="2"/>
  <c r="Z1048" i="2"/>
  <c r="Z495" i="2"/>
  <c r="Z475" i="2"/>
  <c r="Z1416" i="2"/>
  <c r="Z867" i="2"/>
  <c r="Z1631" i="2"/>
  <c r="Z1095" i="2"/>
  <c r="Z1474" i="2"/>
  <c r="Z1059" i="2"/>
  <c r="Z1026" i="2"/>
  <c r="Z1053" i="2"/>
  <c r="Z1386" i="2"/>
  <c r="Z1449" i="2"/>
  <c r="Z1462" i="2"/>
  <c r="Z608" i="2"/>
  <c r="Z1389" i="2"/>
  <c r="Z798" i="2"/>
  <c r="Z1492" i="2"/>
  <c r="Z1034" i="2"/>
  <c r="Z1595" i="2"/>
  <c r="Z1205" i="2"/>
  <c r="Z771" i="2"/>
  <c r="Z330" i="2"/>
  <c r="Z394" i="2"/>
  <c r="Z458" i="2"/>
  <c r="Z522" i="2"/>
  <c r="Z586" i="2"/>
  <c r="Z650" i="2"/>
  <c r="Z355" i="2"/>
  <c r="Z419" i="2"/>
  <c r="Z483" i="2"/>
  <c r="Z547" i="2"/>
  <c r="Z611" i="2"/>
  <c r="Z364" i="2"/>
  <c r="Z311" i="2"/>
  <c r="Z312" i="2"/>
  <c r="Z421" i="2"/>
  <c r="Z505" i="2"/>
  <c r="Z591" i="2"/>
  <c r="Z670" i="2"/>
  <c r="Z736" i="2"/>
  <c r="Z800" i="2"/>
  <c r="Z864" i="2"/>
  <c r="Z928" i="2"/>
  <c r="Z992" i="2"/>
  <c r="Z1056" i="2"/>
  <c r="Z358" i="2"/>
  <c r="Z454" i="2"/>
  <c r="Z540" i="2"/>
  <c r="Z624" i="2"/>
  <c r="Z697" i="2"/>
  <c r="Z761" i="2"/>
  <c r="Z825" i="2"/>
  <c r="Z889" i="2"/>
  <c r="Z384" i="2"/>
  <c r="Z477" i="2"/>
  <c r="Z561" i="2"/>
  <c r="Z645" i="2"/>
  <c r="Z714" i="2"/>
  <c r="Z778" i="2"/>
  <c r="Z381" i="2"/>
  <c r="Z472" i="2"/>
  <c r="Z558" i="2"/>
  <c r="Z321" i="2"/>
  <c r="Z512" i="2"/>
  <c r="Z667" i="2"/>
  <c r="Z772" i="2"/>
  <c r="Z859" i="2"/>
  <c r="Z943" i="2"/>
  <c r="Z1018" i="2"/>
  <c r="Z1089" i="2"/>
  <c r="Z1153" i="2"/>
  <c r="Z1217" i="2"/>
  <c r="Z471" i="2"/>
  <c r="Z639" i="2"/>
  <c r="Z748" i="2"/>
  <c r="Z838" i="2"/>
  <c r="Z924" i="2"/>
  <c r="Z1001" i="2"/>
  <c r="Z1074" i="2"/>
  <c r="Z1138" i="2"/>
  <c r="Z1202" i="2"/>
  <c r="Z456" i="2"/>
  <c r="Z628" i="2"/>
  <c r="Z735" i="2"/>
  <c r="Z829" i="2"/>
  <c r="Z915" i="2"/>
  <c r="Z993" i="2"/>
  <c r="Z1066" i="2"/>
  <c r="Z1131" i="2"/>
  <c r="Z1195" i="2"/>
  <c r="Z350" i="2"/>
  <c r="Z533" i="2"/>
  <c r="Z678" i="2"/>
  <c r="Z782" i="2"/>
  <c r="Z868" i="2"/>
  <c r="Z953" i="2"/>
  <c r="Z461" i="2"/>
  <c r="Z741" i="2"/>
  <c r="Z918" i="2"/>
  <c r="Z1049" i="2"/>
  <c r="Z1152" i="2"/>
  <c r="Z1243" i="2"/>
  <c r="Z1307" i="2"/>
  <c r="Z1371" i="2"/>
  <c r="Z1435" i="2"/>
  <c r="Z1499" i="2"/>
  <c r="Z1563" i="2"/>
  <c r="Z1627" i="2"/>
  <c r="Z1691" i="2"/>
  <c r="Z1755" i="2"/>
  <c r="Z552" i="2"/>
  <c r="Z791" i="2"/>
  <c r="Z961" i="2"/>
  <c r="Z1078" i="2"/>
  <c r="Z1181" i="2"/>
  <c r="Z1260" i="2"/>
  <c r="Z1324" i="2"/>
  <c r="Z1388" i="2"/>
  <c r="Z1452" i="2"/>
  <c r="Z1516" i="2"/>
  <c r="Z1580" i="2"/>
  <c r="Z1644" i="2"/>
  <c r="Z1708" i="2"/>
  <c r="Z1772" i="2"/>
  <c r="Z607" i="2"/>
  <c r="Z820" i="2"/>
  <c r="Z978" i="2"/>
  <c r="Z1093" i="2"/>
  <c r="Z1196" i="2"/>
  <c r="Z1269" i="2"/>
  <c r="Z1333" i="2"/>
  <c r="Z1397" i="2"/>
  <c r="Z1461" i="2"/>
  <c r="Z1525" i="2"/>
  <c r="Z1589" i="2"/>
  <c r="Z1653" i="2"/>
  <c r="Z1717" i="2"/>
  <c r="Z1781" i="2"/>
  <c r="Z337" i="2"/>
  <c r="Z675" i="2"/>
  <c r="Z863" i="2"/>
  <c r="Z1007" i="2"/>
  <c r="Z1119" i="2"/>
  <c r="Z1220" i="2"/>
  <c r="Z1286" i="2"/>
  <c r="Z1350" i="2"/>
  <c r="Z1414" i="2"/>
  <c r="Z1478" i="2"/>
  <c r="Z788" i="2"/>
  <c r="Z1071" i="2"/>
  <c r="Z1257" i="2"/>
  <c r="Z1385" i="2"/>
  <c r="Z1513" i="2"/>
  <c r="Z1622" i="2"/>
  <c r="Z1722" i="2"/>
  <c r="Z831" i="2"/>
  <c r="Z1101" i="2"/>
  <c r="Z1274" i="2"/>
  <c r="Z1402" i="2"/>
  <c r="Z1530" i="2"/>
  <c r="Z1634" i="2"/>
  <c r="Z1737" i="2"/>
  <c r="Z844" i="2"/>
  <c r="Z1109" i="2"/>
  <c r="Z1279" i="2"/>
  <c r="Z1407" i="2"/>
  <c r="Z1535" i="2"/>
  <c r="Z1638" i="2"/>
  <c r="Z1738" i="2"/>
  <c r="Z845" i="2"/>
  <c r="Z1110" i="2"/>
  <c r="Z1280" i="2"/>
  <c r="Z1408" i="2"/>
  <c r="Z1536" i="2"/>
  <c r="Z1639" i="2"/>
  <c r="Z1742" i="2"/>
  <c r="Z414" i="2"/>
  <c r="Z894" i="2"/>
  <c r="Z1136" i="2"/>
  <c r="Z1297" i="2"/>
  <c r="Z1425" i="2"/>
  <c r="Z1551" i="2"/>
  <c r="Z1654" i="2"/>
  <c r="Z1754" i="2"/>
  <c r="Z502" i="2"/>
  <c r="Z939" i="2"/>
  <c r="Z1165" i="2"/>
  <c r="Z1314" i="2"/>
  <c r="Z338" i="2"/>
  <c r="Z402" i="2"/>
  <c r="Z466" i="2"/>
  <c r="Z530" i="2"/>
  <c r="Z594" i="2"/>
  <c r="Z658" i="2"/>
  <c r="Z363" i="2"/>
  <c r="Z427" i="2"/>
  <c r="Z491" i="2"/>
  <c r="Z555" i="2"/>
  <c r="Z619" i="2"/>
  <c r="Z308" i="2"/>
  <c r="Z372" i="2"/>
  <c r="Z319" i="2"/>
  <c r="Z328" i="2"/>
  <c r="Z431" i="2"/>
  <c r="Z517" i="2"/>
  <c r="Z601" i="2"/>
  <c r="Z679" i="2"/>
  <c r="Z744" i="2"/>
  <c r="Z808" i="2"/>
  <c r="Z872" i="2"/>
  <c r="Z936" i="2"/>
  <c r="Z1000" i="2"/>
  <c r="Z1064" i="2"/>
  <c r="Z369" i="2"/>
  <c r="Z464" i="2"/>
  <c r="Z550" i="2"/>
  <c r="Z635" i="2"/>
  <c r="Z705" i="2"/>
  <c r="Z769" i="2"/>
  <c r="Z833" i="2"/>
  <c r="Z897" i="2"/>
  <c r="Z398" i="2"/>
  <c r="Z487" i="2"/>
  <c r="Z573" i="2"/>
  <c r="Z654" i="2"/>
  <c r="Z722" i="2"/>
  <c r="Z392" i="2"/>
  <c r="Z484" i="2"/>
  <c r="Z568" i="2"/>
  <c r="Z351" i="2"/>
  <c r="Z534" i="2"/>
  <c r="Z683" i="2"/>
  <c r="Z783" i="2"/>
  <c r="Z869" i="2"/>
  <c r="Z954" i="2"/>
  <c r="Z1027" i="2"/>
  <c r="Z1097" i="2"/>
  <c r="Z1161" i="2"/>
  <c r="Z493" i="2"/>
  <c r="Z655" i="2"/>
  <c r="Z759" i="2"/>
  <c r="Z850" i="2"/>
  <c r="Z934" i="2"/>
  <c r="Z1010" i="2"/>
  <c r="Z1082" i="2"/>
  <c r="Z1146" i="2"/>
  <c r="Z478" i="2"/>
  <c r="Z640" i="2"/>
  <c r="Z749" i="2"/>
  <c r="Z839" i="2"/>
  <c r="Z925" i="2"/>
  <c r="Z1002" i="2"/>
  <c r="Z1075" i="2"/>
  <c r="Z1139" i="2"/>
  <c r="Z1203" i="2"/>
  <c r="Z375" i="2"/>
  <c r="Z553" i="2"/>
  <c r="Z693" i="2"/>
  <c r="Z794" i="2"/>
  <c r="Z878" i="2"/>
  <c r="Z503" i="2"/>
  <c r="Z766" i="2"/>
  <c r="Z940" i="2"/>
  <c r="Z1061" i="2"/>
  <c r="Z1166" i="2"/>
  <c r="Z1251" i="2"/>
  <c r="Z1315" i="2"/>
  <c r="Z1379" i="2"/>
  <c r="Z1443" i="2"/>
  <c r="Z1507" i="2"/>
  <c r="Z1571" i="2"/>
  <c r="Z1635" i="2"/>
  <c r="Z1699" i="2"/>
  <c r="Z1763" i="2"/>
  <c r="Z596" i="2"/>
  <c r="Z813" i="2"/>
  <c r="Z977" i="2"/>
  <c r="Z1092" i="2"/>
  <c r="Z1192" i="2"/>
  <c r="Z1268" i="2"/>
  <c r="Z1332" i="2"/>
  <c r="Z1396" i="2"/>
  <c r="Z1460" i="2"/>
  <c r="Z1524" i="2"/>
  <c r="Z1588" i="2"/>
  <c r="Z1652" i="2"/>
  <c r="Z1716" i="2"/>
  <c r="Z1780" i="2"/>
  <c r="Z641" i="2"/>
  <c r="Z842" i="2"/>
  <c r="Z994" i="2"/>
  <c r="Z1104" i="2"/>
  <c r="Z1207" i="2"/>
  <c r="Z1277" i="2"/>
  <c r="Z1341" i="2"/>
  <c r="Z1405" i="2"/>
  <c r="Z1469" i="2"/>
  <c r="Z1533" i="2"/>
  <c r="Z1597" i="2"/>
  <c r="Z1661" i="2"/>
  <c r="Z1725" i="2"/>
  <c r="Z1789" i="2"/>
  <c r="Z390" i="2"/>
  <c r="Z701" i="2"/>
  <c r="Z885" i="2"/>
  <c r="Z1023" i="2"/>
  <c r="Z1133" i="2"/>
  <c r="Z1229" i="2"/>
  <c r="Z1294" i="2"/>
  <c r="Z1358" i="2"/>
  <c r="Z1422" i="2"/>
  <c r="Z1486" i="2"/>
  <c r="Z830" i="2"/>
  <c r="Z1100" i="2"/>
  <c r="Z1273" i="2"/>
  <c r="Z1401" i="2"/>
  <c r="Z1529" i="2"/>
  <c r="Z1633" i="2"/>
  <c r="Z1736" i="2"/>
  <c r="Z365" i="2"/>
  <c r="Z875" i="2"/>
  <c r="Z1126" i="2"/>
  <c r="Z1290" i="2"/>
  <c r="Z1418" i="2"/>
  <c r="Z1545" i="2"/>
  <c r="Z1648" i="2"/>
  <c r="Z1751" i="2"/>
  <c r="Z391" i="2"/>
  <c r="Z886" i="2"/>
  <c r="Z1134" i="2"/>
  <c r="Z1295" i="2"/>
  <c r="Z1423" i="2"/>
  <c r="Z1546" i="2"/>
  <c r="Z1649" i="2"/>
  <c r="Z1752" i="2"/>
  <c r="Z399" i="2"/>
  <c r="Z887" i="2"/>
  <c r="Z1135" i="2"/>
  <c r="Z1296" i="2"/>
  <c r="Z1424" i="2"/>
  <c r="Z1550" i="2"/>
  <c r="Z1650" i="2"/>
  <c r="Z1753" i="2"/>
  <c r="Z501" i="2"/>
  <c r="Z938" i="2"/>
  <c r="Z1164" i="2"/>
  <c r="Z1313" i="2"/>
  <c r="Z1441" i="2"/>
  <c r="Z1562" i="2"/>
  <c r="Z1665" i="2"/>
  <c r="Z1768" i="2"/>
  <c r="Z588" i="2"/>
  <c r="Z971" i="2"/>
  <c r="Z1190" i="2"/>
  <c r="Z1330" i="2"/>
  <c r="Z1458" i="2"/>
  <c r="Z1577" i="2"/>
  <c r="Z1680" i="2"/>
  <c r="Z346" i="2"/>
  <c r="Z410" i="2"/>
  <c r="Z474" i="2"/>
  <c r="Z538" i="2"/>
  <c r="Z602" i="2"/>
  <c r="Z666" i="2"/>
  <c r="Z307" i="2"/>
  <c r="Z371" i="2"/>
  <c r="Z435" i="2"/>
  <c r="Z499" i="2"/>
  <c r="Z563" i="2"/>
  <c r="Z627" i="2"/>
  <c r="Z316" i="2"/>
  <c r="Z380" i="2"/>
  <c r="Z327" i="2"/>
  <c r="Z343" i="2"/>
  <c r="Z441" i="2"/>
  <c r="Z527" i="2"/>
  <c r="Z613" i="2"/>
  <c r="Z688" i="2"/>
  <c r="Z752" i="2"/>
  <c r="Z816" i="2"/>
  <c r="Z880" i="2"/>
  <c r="Z944" i="2"/>
  <c r="Z1008" i="2"/>
  <c r="Z1072" i="2"/>
  <c r="Z383" i="2"/>
  <c r="Z476" i="2"/>
  <c r="Z560" i="2"/>
  <c r="Z644" i="2"/>
  <c r="Z713" i="2"/>
  <c r="Z777" i="2"/>
  <c r="Z841" i="2"/>
  <c r="Z905" i="2"/>
  <c r="Z409" i="2"/>
  <c r="Z497" i="2"/>
  <c r="Z583" i="2"/>
  <c r="Z663" i="2"/>
  <c r="Z730" i="2"/>
  <c r="Z406" i="2"/>
  <c r="Z494" i="2"/>
  <c r="Z580" i="2"/>
  <c r="Z376" i="2"/>
  <c r="Z556" i="2"/>
  <c r="Z694" i="2"/>
  <c r="Z795" i="2"/>
  <c r="Z879" i="2"/>
  <c r="Z963" i="2"/>
  <c r="Z1036" i="2"/>
  <c r="Z1105" i="2"/>
  <c r="Z1169" i="2"/>
  <c r="Z325" i="2"/>
  <c r="Z513" i="2"/>
  <c r="Z668" i="2"/>
  <c r="Z773" i="2"/>
  <c r="Z860" i="2"/>
  <c r="Z946" i="2"/>
  <c r="Z1019" i="2"/>
  <c r="Z1090" i="2"/>
  <c r="Z1154" i="2"/>
  <c r="Z500" i="2"/>
  <c r="Z656" i="2"/>
  <c r="Z763" i="2"/>
  <c r="Z851" i="2"/>
  <c r="Z935" i="2"/>
  <c r="Z1011" i="2"/>
  <c r="Z1083" i="2"/>
  <c r="Z1147" i="2"/>
  <c r="Z1211" i="2"/>
  <c r="Z400" i="2"/>
  <c r="Z575" i="2"/>
  <c r="Z707" i="2"/>
  <c r="Z804" i="2"/>
  <c r="Z890" i="2"/>
  <c r="Z545" i="2"/>
  <c r="Z790" i="2"/>
  <c r="Z959" i="2"/>
  <c r="Z1077" i="2"/>
  <c r="Z1180" i="2"/>
  <c r="Z1259" i="2"/>
  <c r="Z1323" i="2"/>
  <c r="Z1387" i="2"/>
  <c r="Z1451" i="2"/>
  <c r="Z1515" i="2"/>
  <c r="Z1579" i="2"/>
  <c r="Z1643" i="2"/>
  <c r="Z1707" i="2"/>
  <c r="Z1771" i="2"/>
  <c r="Z632" i="2"/>
  <c r="Z835" i="2"/>
  <c r="Z989" i="2"/>
  <c r="Z1103" i="2"/>
  <c r="Z1206" i="2"/>
  <c r="Z1276" i="2"/>
  <c r="Z1340" i="2"/>
  <c r="Z1404" i="2"/>
  <c r="Z1468" i="2"/>
  <c r="Z1532" i="2"/>
  <c r="Z1596" i="2"/>
  <c r="Z1660" i="2"/>
  <c r="Z1724" i="2"/>
  <c r="Z1788" i="2"/>
  <c r="Z336" i="2"/>
  <c r="Z673" i="2"/>
  <c r="Z862" i="2"/>
  <c r="Z1006" i="2"/>
  <c r="Z1118" i="2"/>
  <c r="Z1218" i="2"/>
  <c r="Z1285" i="2"/>
  <c r="Z1349" i="2"/>
  <c r="Z1413" i="2"/>
  <c r="Z1477" i="2"/>
  <c r="Z1541" i="2"/>
  <c r="Z1605" i="2"/>
  <c r="Z1669" i="2"/>
  <c r="Z1733" i="2"/>
  <c r="Z1797" i="2"/>
  <c r="Z438" i="2"/>
  <c r="Z726" i="2"/>
  <c r="Z907" i="2"/>
  <c r="Z1039" i="2"/>
  <c r="Z1144" i="2"/>
  <c r="Z1238" i="2"/>
  <c r="Z1302" i="2"/>
  <c r="Z1366" i="2"/>
  <c r="Z1430" i="2"/>
  <c r="Z1494" i="2"/>
  <c r="Z361" i="2"/>
  <c r="Z874" i="2"/>
  <c r="Z1125" i="2"/>
  <c r="Z1289" i="2"/>
  <c r="Z1417" i="2"/>
  <c r="Z1544" i="2"/>
  <c r="Z1647" i="2"/>
  <c r="Z1750" i="2"/>
  <c r="Z460" i="2"/>
  <c r="Z917" i="2"/>
  <c r="Z1151" i="2"/>
  <c r="Z1306" i="2"/>
  <c r="Z1434" i="2"/>
  <c r="Z1559" i="2"/>
  <c r="Z1662" i="2"/>
  <c r="Z1762" i="2"/>
  <c r="Z481" i="2"/>
  <c r="Z930" i="2"/>
  <c r="Z1159" i="2"/>
  <c r="Z1311" i="2"/>
  <c r="Z1439" i="2"/>
  <c r="Z1560" i="2"/>
  <c r="Z1663" i="2"/>
  <c r="Z1766" i="2"/>
  <c r="Z488" i="2"/>
  <c r="Z931" i="2"/>
  <c r="Z1160" i="2"/>
  <c r="Z1312" i="2"/>
  <c r="Z1440" i="2"/>
  <c r="Z1561" i="2"/>
  <c r="Z1664" i="2"/>
  <c r="Z1767" i="2"/>
  <c r="Z585" i="2"/>
  <c r="Z970" i="2"/>
  <c r="Z1189" i="2"/>
  <c r="Z1329" i="2"/>
  <c r="Z1457" i="2"/>
  <c r="Z1576" i="2"/>
  <c r="Z1679" i="2"/>
  <c r="Z1782" i="2"/>
  <c r="Z659" i="2"/>
  <c r="Z1003" i="2"/>
  <c r="Z1214" i="2"/>
  <c r="Z354" i="2"/>
  <c r="Z418" i="2"/>
  <c r="Z482" i="2"/>
  <c r="Z546" i="2"/>
  <c r="Z610" i="2"/>
  <c r="Z674" i="2"/>
  <c r="Z315" i="2"/>
  <c r="Z379" i="2"/>
  <c r="Z443" i="2"/>
  <c r="Z507" i="2"/>
  <c r="Z571" i="2"/>
  <c r="Z324" i="2"/>
  <c r="Z388" i="2"/>
  <c r="Z335" i="2"/>
  <c r="Z357" i="2"/>
  <c r="Z453" i="2"/>
  <c r="Z537" i="2"/>
  <c r="Z623" i="2"/>
  <c r="Z696" i="2"/>
  <c r="Z760" i="2"/>
  <c r="Z824" i="2"/>
  <c r="Z888" i="2"/>
  <c r="Z952" i="2"/>
  <c r="Z1016" i="2"/>
  <c r="Z397" i="2"/>
  <c r="Z486" i="2"/>
  <c r="Z572" i="2"/>
  <c r="Z653" i="2"/>
  <c r="Z721" i="2"/>
  <c r="Z785" i="2"/>
  <c r="Z849" i="2"/>
  <c r="Z913" i="2"/>
  <c r="Z317" i="2"/>
  <c r="Z423" i="2"/>
  <c r="Z509" i="2"/>
  <c r="Z593" i="2"/>
  <c r="Z672" i="2"/>
  <c r="Z738" i="2"/>
  <c r="Z310" i="2"/>
  <c r="Z417" i="2"/>
  <c r="Z504" i="2"/>
  <c r="Z590" i="2"/>
  <c r="Z401" i="2"/>
  <c r="Z576" i="2"/>
  <c r="Z708" i="2"/>
  <c r="Z805" i="2"/>
  <c r="Z891" i="2"/>
  <c r="Z972" i="2"/>
  <c r="Z1045" i="2"/>
  <c r="Z1113" i="2"/>
  <c r="Z1177" i="2"/>
  <c r="Z352" i="2"/>
  <c r="Z535" i="2"/>
  <c r="Z684" i="2"/>
  <c r="Z786" i="2"/>
  <c r="Z870" i="2"/>
  <c r="Z955" i="2"/>
  <c r="Z1028" i="2"/>
  <c r="Z1098" i="2"/>
  <c r="Z1162" i="2"/>
  <c r="Z334" i="2"/>
  <c r="Z520" i="2"/>
  <c r="Z669" i="2"/>
  <c r="Z774" i="2"/>
  <c r="Z861" i="2"/>
  <c r="Z947" i="2"/>
  <c r="Z1020" i="2"/>
  <c r="Z1091" i="2"/>
  <c r="Z1155" i="2"/>
  <c r="Z1219" i="2"/>
  <c r="Z425" i="2"/>
  <c r="Z597" i="2"/>
  <c r="Z718" i="2"/>
  <c r="Z814" i="2"/>
  <c r="Z900" i="2"/>
  <c r="Z589" i="2"/>
  <c r="Z812" i="2"/>
  <c r="Z975" i="2"/>
  <c r="Z1088" i="2"/>
  <c r="Z1191" i="2"/>
  <c r="Z1267" i="2"/>
  <c r="Z1331" i="2"/>
  <c r="Z1395" i="2"/>
  <c r="Z1459" i="2"/>
  <c r="Z1523" i="2"/>
  <c r="Z1587" i="2"/>
  <c r="Z1651" i="2"/>
  <c r="Z1715" i="2"/>
  <c r="Z1779" i="2"/>
  <c r="Z318" i="2"/>
  <c r="Z664" i="2"/>
  <c r="Z855" i="2"/>
  <c r="Z1005" i="2"/>
  <c r="Z1117" i="2"/>
  <c r="Z1216" i="2"/>
  <c r="Z1284" i="2"/>
  <c r="Z1348" i="2"/>
  <c r="Z1412" i="2"/>
  <c r="Z1476" i="2"/>
  <c r="Z1540" i="2"/>
  <c r="Z1604" i="2"/>
  <c r="Z1668" i="2"/>
  <c r="Z1732" i="2"/>
  <c r="Z1796" i="2"/>
  <c r="Z389" i="2"/>
  <c r="Z700" i="2"/>
  <c r="Z884" i="2"/>
  <c r="Z1022" i="2"/>
  <c r="Z1132" i="2"/>
  <c r="Z1228" i="2"/>
  <c r="Z1293" i="2"/>
  <c r="Z1357" i="2"/>
  <c r="Z1421" i="2"/>
  <c r="Z1485" i="2"/>
  <c r="Z1549" i="2"/>
  <c r="Z1613" i="2"/>
  <c r="Z1677" i="2"/>
  <c r="Z1741" i="2"/>
  <c r="Z480" i="2"/>
  <c r="Z751" i="2"/>
  <c r="Z927" i="2"/>
  <c r="Z1052" i="2"/>
  <c r="Z1158" i="2"/>
  <c r="Z1246" i="2"/>
  <c r="Z1310" i="2"/>
  <c r="Z1374" i="2"/>
  <c r="Z1438" i="2"/>
  <c r="Z1502" i="2"/>
  <c r="Z457" i="2"/>
  <c r="Z916" i="2"/>
  <c r="Z1150" i="2"/>
  <c r="Z1305" i="2"/>
  <c r="Z1433" i="2"/>
  <c r="Z1558" i="2"/>
  <c r="Z1658" i="2"/>
  <c r="Z1761" i="2"/>
  <c r="Z544" i="2"/>
  <c r="Z958" i="2"/>
  <c r="Z1176" i="2"/>
  <c r="Z1322" i="2"/>
  <c r="Z1450" i="2"/>
  <c r="Z1570" i="2"/>
  <c r="Z1673" i="2"/>
  <c r="Z1776" i="2"/>
  <c r="Z567" i="2"/>
  <c r="Z967" i="2"/>
  <c r="Z1184" i="2"/>
  <c r="Z1327" i="2"/>
  <c r="Z1455" i="2"/>
  <c r="Z1574" i="2"/>
  <c r="Z1674" i="2"/>
  <c r="Z1777" i="2"/>
  <c r="Z574" i="2"/>
  <c r="Z969" i="2"/>
  <c r="Z1188" i="2"/>
  <c r="Z1328" i="2"/>
  <c r="Z1456" i="2"/>
  <c r="Z1575" i="2"/>
  <c r="Z1678" i="2"/>
  <c r="Z1778" i="2"/>
  <c r="Z657" i="2"/>
  <c r="Z998" i="2"/>
  <c r="Z1213" i="2"/>
  <c r="Z1345" i="2"/>
  <c r="Z1473" i="2"/>
  <c r="Z1590" i="2"/>
  <c r="Z1690" i="2"/>
  <c r="Z1793" i="2"/>
  <c r="Z715" i="2"/>
  <c r="Z362" i="2"/>
  <c r="Z426" i="2"/>
  <c r="Z490" i="2"/>
  <c r="Z554" i="2"/>
  <c r="Z618" i="2"/>
  <c r="Z682" i="2"/>
  <c r="Z323" i="2"/>
  <c r="Z387" i="2"/>
  <c r="Z451" i="2"/>
  <c r="Z515" i="2"/>
  <c r="Z579" i="2"/>
  <c r="Z332" i="2"/>
  <c r="Z396" i="2"/>
  <c r="Z368" i="2"/>
  <c r="Z463" i="2"/>
  <c r="Z549" i="2"/>
  <c r="Z633" i="2"/>
  <c r="Z704" i="2"/>
  <c r="Z768" i="2"/>
  <c r="Z832" i="2"/>
  <c r="Z896" i="2"/>
  <c r="Z960" i="2"/>
  <c r="Z1024" i="2"/>
  <c r="Z408" i="2"/>
  <c r="Z496" i="2"/>
  <c r="Z582" i="2"/>
  <c r="Z662" i="2"/>
  <c r="Z729" i="2"/>
  <c r="Z793" i="2"/>
  <c r="Z857" i="2"/>
  <c r="Z921" i="2"/>
  <c r="Z333" i="2"/>
  <c r="Z433" i="2"/>
  <c r="Z519" i="2"/>
  <c r="Z605" i="2"/>
  <c r="Z681" i="2"/>
  <c r="Z746" i="2"/>
  <c r="Z326" i="2"/>
  <c r="Z430" i="2"/>
  <c r="Z516" i="2"/>
  <c r="Z600" i="2"/>
  <c r="Z428" i="2"/>
  <c r="Z598" i="2"/>
  <c r="Z719" i="2"/>
  <c r="Z815" i="2"/>
  <c r="Z901" i="2"/>
  <c r="Z981" i="2"/>
  <c r="Z1054" i="2"/>
  <c r="Z1121" i="2"/>
  <c r="Z306" i="2"/>
  <c r="Z370" i="2"/>
  <c r="Z434" i="2"/>
  <c r="Z498" i="2"/>
  <c r="Z562" i="2"/>
  <c r="Z626" i="2"/>
  <c r="Z331" i="2"/>
  <c r="Z395" i="2"/>
  <c r="Z459" i="2"/>
  <c r="Z523" i="2"/>
  <c r="Z587" i="2"/>
  <c r="Z340" i="2"/>
  <c r="Z404" i="2"/>
  <c r="Z382" i="2"/>
  <c r="Z473" i="2"/>
  <c r="Z559" i="2"/>
  <c r="Z643" i="2"/>
  <c r="Z712" i="2"/>
  <c r="Z776" i="2"/>
  <c r="Z840" i="2"/>
  <c r="Z904" i="2"/>
  <c r="Z968" i="2"/>
  <c r="Z1032" i="2"/>
  <c r="Z313" i="2"/>
  <c r="Z422" i="2"/>
  <c r="Z508" i="2"/>
  <c r="Z592" i="2"/>
  <c r="Z671" i="2"/>
  <c r="Z737" i="2"/>
  <c r="Z801" i="2"/>
  <c r="Z865" i="2"/>
  <c r="Z929" i="2"/>
  <c r="Z345" i="2"/>
  <c r="Z445" i="2"/>
  <c r="Z529" i="2"/>
  <c r="Z615" i="2"/>
  <c r="Z690" i="2"/>
  <c r="Z754" i="2"/>
  <c r="Z342" i="2"/>
  <c r="Z440" i="2"/>
  <c r="Z526" i="2"/>
  <c r="Z612" i="2"/>
  <c r="Z448" i="2"/>
  <c r="Z620" i="2"/>
  <c r="Z733" i="2"/>
  <c r="Z827" i="2"/>
  <c r="Z911" i="2"/>
  <c r="Z990" i="2"/>
  <c r="Z1063" i="2"/>
  <c r="Z1129" i="2"/>
  <c r="Z314" i="2"/>
  <c r="Z378" i="2"/>
  <c r="Z442" i="2"/>
  <c r="Z506" i="2"/>
  <c r="Z570" i="2"/>
  <c r="Z634" i="2"/>
  <c r="Z339" i="2"/>
  <c r="Z403" i="2"/>
  <c r="Z467" i="2"/>
  <c r="Z531" i="2"/>
  <c r="Z595" i="2"/>
  <c r="Z348" i="2"/>
  <c r="Z412" i="2"/>
  <c r="Z393" i="2"/>
  <c r="Z485" i="2"/>
  <c r="Z569" i="2"/>
  <c r="Z652" i="2"/>
  <c r="Z720" i="2"/>
  <c r="Z784" i="2"/>
  <c r="Z848" i="2"/>
  <c r="Z912" i="2"/>
  <c r="Z976" i="2"/>
  <c r="Z1040" i="2"/>
  <c r="Z329" i="2"/>
  <c r="Z432" i="2"/>
  <c r="Z518" i="2"/>
  <c r="Z604" i="2"/>
  <c r="Z680" i="2"/>
  <c r="Z745" i="2"/>
  <c r="Z809" i="2"/>
  <c r="Z873" i="2"/>
  <c r="Z937" i="2"/>
  <c r="Z359" i="2"/>
  <c r="Z455" i="2"/>
  <c r="Z541" i="2"/>
  <c r="Z625" i="2"/>
  <c r="Z698" i="2"/>
  <c r="Z762" i="2"/>
  <c r="Z353" i="2"/>
  <c r="Z452" i="2"/>
  <c r="Z536" i="2"/>
  <c r="Z622" i="2"/>
  <c r="Z1721" i="2"/>
  <c r="Z1618" i="2"/>
  <c r="Z1512" i="2"/>
  <c r="Z1384" i="2"/>
  <c r="Z1256" i="2"/>
  <c r="Z1070" i="2"/>
  <c r="Z781" i="2"/>
  <c r="Z1706" i="2"/>
  <c r="Z1606" i="2"/>
  <c r="Z1495" i="2"/>
  <c r="Z1367" i="2"/>
  <c r="Z1239" i="2"/>
  <c r="Z1041" i="2"/>
  <c r="Z727" i="2"/>
  <c r="Z1794" i="2"/>
  <c r="Z1694" i="2"/>
  <c r="Z1566" i="2"/>
  <c r="Z1426" i="2"/>
  <c r="Z1266" i="2"/>
  <c r="Z895" i="2"/>
  <c r="Z1743" i="2"/>
  <c r="Z1537" i="2"/>
  <c r="Z1281" i="2"/>
  <c r="Z852" i="2"/>
  <c r="Z1728" i="2"/>
  <c r="Z1520" i="2"/>
  <c r="Z1264" i="2"/>
  <c r="Z803" i="2"/>
  <c r="Z1791" i="2"/>
  <c r="Z1585" i="2"/>
  <c r="Z1343" i="2"/>
  <c r="Z996" i="2"/>
  <c r="Z1801" i="2"/>
  <c r="Z1598" i="2"/>
  <c r="Z1354" i="2"/>
  <c r="Z1015" i="2"/>
  <c r="Z1800" i="2"/>
  <c r="Z1594" i="2"/>
  <c r="Z1353" i="2"/>
  <c r="Z1014" i="2"/>
  <c r="Z1446" i="2"/>
  <c r="Z1318" i="2"/>
  <c r="Z1172" i="2"/>
  <c r="Z949" i="2"/>
  <c r="Z524" i="2"/>
  <c r="Z1757" i="2"/>
  <c r="Z1629" i="2"/>
  <c r="Z1501" i="2"/>
  <c r="Z1373" i="2"/>
  <c r="Z1245" i="2"/>
  <c r="Z1051" i="2"/>
  <c r="Z750" i="2"/>
  <c r="Z1700" i="2"/>
  <c r="Z1572" i="2"/>
  <c r="Z1444" i="2"/>
  <c r="Z1316" i="2"/>
  <c r="Z1167" i="2"/>
  <c r="Z941" i="2"/>
  <c r="Z510" i="2"/>
  <c r="Z1803" i="2"/>
  <c r="Z1675" i="2"/>
  <c r="Z1547" i="2"/>
  <c r="Z1419" i="2"/>
  <c r="Z1291" i="2"/>
  <c r="Z1127" i="2"/>
  <c r="Z876" i="2"/>
  <c r="Z366" i="2"/>
  <c r="Z922" i="2"/>
  <c r="Z743" i="2"/>
  <c r="Z469" i="2"/>
  <c r="Z1171" i="2"/>
  <c r="Z1038" i="2"/>
  <c r="Z883" i="2"/>
  <c r="Z699" i="2"/>
  <c r="Z385" i="2"/>
  <c r="Z1130" i="2"/>
  <c r="Z991" i="2"/>
  <c r="Z828" i="2"/>
  <c r="Z621" i="2"/>
  <c r="Z1073" i="2"/>
  <c r="Z747" i="2"/>
  <c r="Z367" i="2"/>
  <c r="Z373" i="2"/>
  <c r="Z689" i="2"/>
  <c r="Z984" i="2"/>
  <c r="Z407" i="2"/>
  <c r="Z411" i="2"/>
  <c r="Z578" i="2"/>
  <c r="Z1543" i="2"/>
  <c r="Z1124" i="2"/>
  <c r="Z1734" i="2"/>
  <c r="Z1399" i="2"/>
  <c r="Z1719" i="2"/>
  <c r="Z1298" i="2"/>
  <c r="Z1615" i="2"/>
  <c r="Z1600" i="2"/>
  <c r="Z1610" i="2"/>
  <c r="Z1623" i="2"/>
  <c r="Z1672" i="2"/>
  <c r="Z543" i="2"/>
  <c r="Z1197" i="2"/>
  <c r="Z1773" i="2"/>
  <c r="Z1261" i="2"/>
  <c r="Z1748" i="2"/>
  <c r="Z1364" i="2"/>
  <c r="Z717" i="2"/>
  <c r="Z1467" i="2"/>
  <c r="Z988" i="2"/>
  <c r="Z631" i="2"/>
  <c r="Z1710" i="2"/>
  <c r="Z1607" i="2"/>
  <c r="Z1496" i="2"/>
  <c r="Z1368" i="2"/>
  <c r="Z1240" i="2"/>
  <c r="Z1042" i="2"/>
  <c r="Z731" i="2"/>
  <c r="Z1798" i="2"/>
  <c r="Z1695" i="2"/>
  <c r="Z1592" i="2"/>
  <c r="Z1479" i="2"/>
  <c r="Z1351" i="2"/>
  <c r="Z1221" i="2"/>
  <c r="Z1012" i="2"/>
  <c r="Z676" i="2"/>
  <c r="Z1783" i="2"/>
  <c r="Z1666" i="2"/>
  <c r="Z1552" i="2"/>
  <c r="Z1410" i="2"/>
  <c r="Z1250" i="2"/>
  <c r="Z853" i="2"/>
  <c r="Z1729" i="2"/>
  <c r="Z1521" i="2"/>
  <c r="Z1265" i="2"/>
  <c r="Z810" i="2"/>
  <c r="Z1714" i="2"/>
  <c r="Z1504" i="2"/>
  <c r="Z1248" i="2"/>
  <c r="Z756" i="2"/>
  <c r="Z1727" i="2"/>
  <c r="Z1519" i="2"/>
  <c r="Z1263" i="2"/>
  <c r="Z802" i="2"/>
  <c r="Z1790" i="2"/>
  <c r="Z1584" i="2"/>
  <c r="Z1338" i="2"/>
  <c r="Z987" i="2"/>
  <c r="Z1786" i="2"/>
  <c r="Z1583" i="2"/>
  <c r="Z1337" i="2"/>
  <c r="Z986" i="2"/>
  <c r="Z1534" i="2"/>
  <c r="Z1406" i="2"/>
  <c r="Z1278" i="2"/>
  <c r="Z1108" i="2"/>
  <c r="Z843" i="2"/>
  <c r="Z1749" i="2"/>
  <c r="Z1621" i="2"/>
  <c r="Z1493" i="2"/>
  <c r="Z1365" i="2"/>
  <c r="Z1237" i="2"/>
  <c r="Z1035" i="2"/>
  <c r="Z725" i="2"/>
  <c r="Z1692" i="2"/>
  <c r="Z1564" i="2"/>
  <c r="Z1436" i="2"/>
  <c r="Z1308" i="2"/>
  <c r="Z1156" i="2"/>
  <c r="Z919" i="2"/>
  <c r="Z468" i="2"/>
  <c r="Z1795" i="2"/>
  <c r="Z1667" i="2"/>
  <c r="Z1539" i="2"/>
  <c r="Z1411" i="2"/>
  <c r="Z1283" i="2"/>
  <c r="Z1116" i="2"/>
  <c r="Z854" i="2"/>
  <c r="Z309" i="2"/>
  <c r="Z910" i="2"/>
  <c r="Z732" i="2"/>
  <c r="Z447" i="2"/>
  <c r="Z1163" i="2"/>
  <c r="Z1029" i="2"/>
  <c r="Z871" i="2"/>
  <c r="Z685" i="2"/>
  <c r="Z360" i="2"/>
  <c r="Z1122" i="2"/>
  <c r="Z982" i="2"/>
  <c r="Z818" i="2"/>
  <c r="Z599" i="2"/>
  <c r="Z1209" i="2"/>
  <c r="Z1009" i="2"/>
  <c r="Z651" i="2"/>
  <c r="Z614" i="2"/>
  <c r="Z920" i="2"/>
  <c r="Z347" i="2"/>
  <c r="Z514" i="2"/>
  <c r="S1701" i="2"/>
  <c r="S885" i="2"/>
  <c r="S1155" i="2"/>
  <c r="S1797" i="2"/>
  <c r="S234" i="2"/>
  <c r="F11" i="12"/>
  <c r="S1337" i="2"/>
  <c r="S1470" i="2"/>
  <c r="S711" i="2"/>
  <c r="S1353" i="2"/>
  <c r="S1704" i="2"/>
  <c r="S1709" i="2"/>
  <c r="S278" i="2"/>
  <c r="S1398" i="2"/>
  <c r="S1025" i="2"/>
  <c r="S1712" i="2"/>
  <c r="S1801" i="2"/>
  <c r="S1396" i="2"/>
  <c r="S933" i="2"/>
  <c r="S1069" i="2"/>
  <c r="S1121" i="2"/>
  <c r="S475" i="2"/>
  <c r="S1035" i="2"/>
  <c r="S576" i="2"/>
  <c r="S118" i="2"/>
  <c r="S319" i="2"/>
  <c r="S365" i="2"/>
  <c r="S544" i="2"/>
  <c r="S1579" i="2"/>
  <c r="S203" i="2"/>
  <c r="S190" i="2"/>
  <c r="S820" i="2"/>
  <c r="S1313" i="2"/>
  <c r="S211" i="2"/>
  <c r="S898" i="2"/>
  <c r="S434" i="2"/>
  <c r="S1275" i="2"/>
  <c r="S122" i="2"/>
  <c r="S680" i="2"/>
  <c r="S1771" i="2"/>
  <c r="S1583" i="2"/>
  <c r="S94" i="2"/>
  <c r="S632" i="2"/>
  <c r="S1761" i="2"/>
  <c r="S1721" i="2"/>
  <c r="S706" i="2"/>
  <c r="S1427" i="2"/>
  <c r="S1495" i="2"/>
  <c r="S1211" i="2"/>
  <c r="S273" i="2"/>
  <c r="S1616" i="2"/>
  <c r="S1040" i="2"/>
  <c r="S590" i="2"/>
  <c r="S657" i="2"/>
  <c r="S837" i="2"/>
  <c r="S966" i="2"/>
  <c r="S585" i="2"/>
  <c r="S776" i="2"/>
  <c r="S927" i="2"/>
  <c r="S1273" i="2"/>
  <c r="S1289" i="2"/>
  <c r="S1063" i="2"/>
  <c r="S1484" i="2"/>
  <c r="S61" i="2"/>
  <c r="S534" i="2"/>
  <c r="S380" i="2"/>
  <c r="S195" i="2"/>
  <c r="S200" i="2"/>
  <c r="S42" i="2"/>
  <c r="S1582" i="2"/>
  <c r="S1727" i="2"/>
  <c r="S288" i="2"/>
  <c r="S170" i="2"/>
  <c r="S30" i="2"/>
  <c r="S495" i="2"/>
  <c r="S1004" i="2"/>
  <c r="S1173" i="2"/>
  <c r="S1174" i="2"/>
  <c r="S1103" i="2"/>
  <c r="S1129" i="2"/>
  <c r="S1258" i="2"/>
  <c r="S521" i="2"/>
  <c r="S205" i="2"/>
  <c r="S119" i="2"/>
  <c r="S504" i="2"/>
  <c r="S390" i="2"/>
  <c r="S172" i="2"/>
  <c r="S1236" i="2"/>
  <c r="S1341" i="2"/>
  <c r="S9" i="2"/>
  <c r="S1167" i="2"/>
  <c r="S1296" i="2"/>
  <c r="S1219" i="2"/>
  <c r="S1259" i="2"/>
  <c r="S735" i="2"/>
  <c r="S290" i="2"/>
  <c r="S1197" i="2"/>
  <c r="S1039" i="2"/>
  <c r="S1091" i="2"/>
  <c r="S832" i="2"/>
  <c r="S682" i="2"/>
  <c r="S1467" i="2"/>
  <c r="S1476" i="2"/>
  <c r="S356" i="2"/>
  <c r="S403" i="2"/>
  <c r="S1256" i="2"/>
  <c r="S899" i="2"/>
  <c r="S1199" i="2"/>
  <c r="S1279" i="2"/>
  <c r="S1789" i="2"/>
  <c r="S1489" i="2"/>
  <c r="S110" i="2"/>
  <c r="S948" i="2"/>
  <c r="S467" i="2"/>
  <c r="S911" i="2"/>
  <c r="S1615" i="2"/>
  <c r="S967" i="2"/>
  <c r="S1339" i="2"/>
  <c r="S1113" i="2"/>
  <c r="S1514" i="2"/>
  <c r="S1586" i="2"/>
  <c r="S725" i="2"/>
  <c r="S639" i="2"/>
  <c r="S1125" i="2"/>
  <c r="S225" i="2"/>
  <c r="S1606" i="2"/>
  <c r="S745" i="2"/>
  <c r="S978" i="2"/>
  <c r="S221" i="2"/>
  <c r="S383" i="2"/>
  <c r="S613" i="2"/>
  <c r="S156" i="2"/>
  <c r="S1404" i="2"/>
  <c r="S120" i="2"/>
  <c r="S97" i="2"/>
  <c r="S1542" i="2"/>
  <c r="S1078" i="2"/>
  <c r="S437" i="2"/>
  <c r="S98" i="2"/>
  <c r="S530" i="2"/>
  <c r="S1158" i="2"/>
  <c r="S871" i="2"/>
  <c r="S1463" i="2"/>
  <c r="S1736" i="2"/>
  <c r="S394" i="2"/>
  <c r="S719" i="2"/>
  <c r="S1738" i="2"/>
  <c r="S189" i="2"/>
  <c r="S167" i="2"/>
  <c r="S739" i="2"/>
  <c r="S973" i="2"/>
  <c r="S1166" i="2"/>
  <c r="S1089" i="2"/>
  <c r="S1599" i="2"/>
  <c r="S691" i="2"/>
  <c r="S891" i="2"/>
  <c r="S606" i="2"/>
  <c r="S386" i="2"/>
  <c r="S452" i="2"/>
  <c r="S854" i="2"/>
  <c r="S432" i="2"/>
  <c r="S1232" i="2"/>
  <c r="S1560" i="2"/>
  <c r="S202" i="2"/>
  <c r="S102" i="2"/>
  <c r="S204" i="2"/>
  <c r="S685" i="2"/>
  <c r="S44" i="2"/>
  <c r="S1364" i="2"/>
  <c r="S520" i="2"/>
  <c r="S603" i="2"/>
  <c r="S1758" i="2"/>
  <c r="S219" i="2"/>
  <c r="S914" i="2"/>
  <c r="S572" i="2"/>
  <c r="S540" i="2"/>
  <c r="S878" i="2"/>
  <c r="S48" i="2"/>
  <c r="S616" i="2"/>
  <c r="S1151" i="2"/>
  <c r="S1481" i="2"/>
  <c r="S1747" i="2"/>
  <c r="S780" i="2"/>
  <c r="S1014" i="2"/>
  <c r="S112" i="2"/>
  <c r="S636" i="2"/>
  <c r="S626" i="2"/>
  <c r="S1573" i="2"/>
  <c r="S1772" i="2"/>
  <c r="S254" i="2"/>
  <c r="S1332" i="2"/>
  <c r="S1182" i="2"/>
  <c r="S689" i="2"/>
  <c r="S1632" i="2"/>
  <c r="S1111" i="2"/>
  <c r="S737" i="2"/>
  <c r="S1658" i="2"/>
  <c r="S1491" i="2"/>
  <c r="S6" i="2"/>
  <c r="S115" i="2"/>
  <c r="S1062" i="2"/>
  <c r="S1331" i="2"/>
  <c r="S379" i="2"/>
  <c r="S75" i="2"/>
  <c r="S549" i="2"/>
  <c r="S276" i="2"/>
  <c r="S558" i="2"/>
  <c r="S1020" i="2"/>
  <c r="S1189" i="2"/>
  <c r="S89" i="2"/>
  <c r="S1670" i="2"/>
  <c r="S123" i="2"/>
  <c r="S588" i="2"/>
  <c r="S497" i="2"/>
  <c r="S895" i="2"/>
  <c r="S1074" i="2"/>
  <c r="S1609" i="2"/>
  <c r="S1580" i="2"/>
  <c r="S1731" i="2"/>
  <c r="S1268" i="2"/>
  <c r="S457" i="2"/>
  <c r="S563" i="2"/>
  <c r="S1201" i="2"/>
  <c r="S1690" i="2"/>
  <c r="S605" i="2"/>
  <c r="S360" i="2"/>
  <c r="S1243" i="2"/>
  <c r="S955" i="2"/>
  <c r="S1280" i="2"/>
  <c r="S1692" i="2"/>
  <c r="S694" i="2"/>
  <c r="S241" i="2"/>
  <c r="S1389" i="2"/>
  <c r="S736" i="2"/>
  <c r="S1765" i="2"/>
  <c r="S1410" i="2"/>
  <c r="S608" i="2"/>
  <c r="S1742" i="2"/>
  <c r="S1082" i="2"/>
  <c r="S896" i="2"/>
  <c r="S147" i="2"/>
  <c r="S947" i="2"/>
  <c r="S1003" i="2"/>
  <c r="S96" i="2"/>
  <c r="S1393" i="2"/>
  <c r="S1523" i="2"/>
  <c r="S142" i="2"/>
  <c r="S568" i="2"/>
  <c r="S1029" i="2"/>
  <c r="S1286" i="2"/>
  <c r="S1178" i="2"/>
  <c r="S1591" i="2"/>
  <c r="S673" i="2"/>
  <c r="S600" i="2"/>
  <c r="S850" i="2"/>
  <c r="S1441" i="2"/>
  <c r="S253" i="2"/>
  <c r="S231" i="2"/>
  <c r="S932" i="2"/>
  <c r="S1165" i="2"/>
  <c r="S1294" i="2"/>
  <c r="S1386" i="2"/>
  <c r="S283" i="2"/>
  <c r="S939" i="2"/>
  <c r="S1097" i="2"/>
  <c r="S47" i="2"/>
  <c r="S490" i="2"/>
  <c r="S789" i="2"/>
  <c r="S1110" i="2"/>
  <c r="S1203" i="2"/>
  <c r="S1479" i="2"/>
  <c r="S538" i="2"/>
  <c r="S784" i="2"/>
  <c r="S230" i="2"/>
  <c r="S268" i="2"/>
  <c r="S198" i="2"/>
  <c r="S300" i="2"/>
  <c r="S163" i="2"/>
  <c r="S696" i="2"/>
  <c r="S43" i="2"/>
  <c r="S154" i="2"/>
  <c r="S913" i="2"/>
  <c r="S1017" i="2"/>
  <c r="S149" i="2"/>
  <c r="S1028" i="2"/>
  <c r="S1134" i="2"/>
  <c r="S1065" i="2"/>
  <c r="S1106" i="2"/>
  <c r="S208" i="2"/>
  <c r="S1466" i="2"/>
  <c r="S1764" i="2"/>
  <c r="S1164" i="2"/>
  <c r="S1142" i="2"/>
  <c r="S586" i="2"/>
  <c r="S1359" i="2"/>
  <c r="S785" i="2"/>
  <c r="S1645" i="2"/>
  <c r="S1714" i="2"/>
  <c r="S622" i="2"/>
  <c r="S99" i="2"/>
  <c r="S1310" i="2"/>
  <c r="S937" i="2"/>
  <c r="S352" i="2"/>
  <c r="S1225" i="2"/>
  <c r="S1227" i="2"/>
  <c r="S1802" i="2"/>
  <c r="S1779" i="2"/>
  <c r="S335" i="2"/>
  <c r="S580" i="2"/>
  <c r="S1190" i="2"/>
  <c r="S1478" i="2"/>
  <c r="S977" i="2"/>
  <c r="S571" i="2"/>
  <c r="S733" i="2"/>
  <c r="S66" i="2"/>
  <c r="S263" i="2"/>
  <c r="S1148" i="2"/>
  <c r="S1317" i="2"/>
  <c r="S564" i="2"/>
  <c r="S1798" i="2"/>
  <c r="S587" i="2"/>
  <c r="S874" i="2"/>
  <c r="S816" i="2"/>
  <c r="S1009" i="2"/>
  <c r="S1305" i="2"/>
  <c r="S1753" i="2"/>
  <c r="S1724" i="2"/>
  <c r="S1460" i="2"/>
  <c r="S402" i="2"/>
  <c r="S1153" i="2"/>
  <c r="S1248" i="2"/>
  <c r="S770" i="2"/>
  <c r="S1531" i="2"/>
  <c r="S510" i="2"/>
  <c r="S822" i="2"/>
  <c r="S1639" i="2"/>
  <c r="S1264" i="2"/>
  <c r="S1461" i="2"/>
  <c r="S1506" i="2"/>
  <c r="S1012" i="2"/>
  <c r="S720" i="2"/>
  <c r="S1696" i="2"/>
  <c r="S995" i="2"/>
  <c r="S1593" i="2"/>
  <c r="S1699" i="2"/>
  <c r="S1309" i="2"/>
  <c r="S824" i="2"/>
  <c r="S472" i="2"/>
  <c r="S1127" i="2"/>
  <c r="S749" i="2"/>
  <c r="S1486" i="2"/>
  <c r="S596" i="2"/>
  <c r="S921" i="2"/>
  <c r="S1707" i="2"/>
  <c r="S1665" i="2"/>
  <c r="S1239" i="2"/>
  <c r="S757" i="2"/>
  <c r="S1139" i="2"/>
  <c r="S95" i="2"/>
  <c r="S1308" i="2"/>
  <c r="S1349" i="2"/>
  <c r="S161" i="2"/>
  <c r="S1766" i="2"/>
  <c r="S672" i="2"/>
  <c r="S1390" i="2"/>
  <c r="S663" i="2"/>
  <c r="S1757" i="2"/>
  <c r="S1602" i="2"/>
  <c r="S22" i="2"/>
  <c r="S124" i="2"/>
  <c r="S1316" i="2"/>
  <c r="S442" i="2"/>
  <c r="S771" i="2"/>
  <c r="S652" i="2"/>
  <c r="S1144" i="2"/>
  <c r="S815" i="2"/>
  <c r="S581" i="2"/>
  <c r="S303" i="2"/>
  <c r="S1260" i="2"/>
  <c r="S88" i="2"/>
  <c r="S436" i="2"/>
  <c r="S1526" i="2"/>
  <c r="S708" i="2"/>
  <c r="S1184" i="2"/>
  <c r="S141" i="2"/>
  <c r="S247" i="2"/>
  <c r="S109" i="2"/>
  <c r="S23" i="2"/>
  <c r="S721" i="2"/>
  <c r="S893" i="2"/>
  <c r="S1214" i="2"/>
  <c r="S855" i="2"/>
  <c r="S1387" i="2"/>
  <c r="S1536" i="2"/>
  <c r="S783" i="2"/>
  <c r="S382" i="2"/>
  <c r="S676" i="2"/>
  <c r="S369" i="2"/>
  <c r="S612" i="2"/>
  <c r="S1047" i="2"/>
  <c r="S1413" i="2"/>
  <c r="S1756" i="2"/>
  <c r="S574" i="2"/>
  <c r="S686" i="2"/>
  <c r="S385" i="2"/>
  <c r="S635" i="2"/>
  <c r="S547" i="2"/>
  <c r="S700" i="2"/>
  <c r="S1786" i="2"/>
  <c r="S1492" i="2"/>
  <c r="S36" i="2"/>
  <c r="S1245" i="2"/>
  <c r="S217" i="2"/>
  <c r="S347" i="2"/>
  <c r="S847" i="2"/>
  <c r="S1059" i="2"/>
  <c r="S1581" i="2"/>
  <c r="S1500" i="2"/>
  <c r="S213" i="2"/>
  <c r="S50" i="2"/>
  <c r="S1253" i="2"/>
  <c r="S656" i="2"/>
  <c r="S951" i="2"/>
  <c r="S1640" i="2"/>
  <c r="S1274" i="2"/>
  <c r="S494" i="2"/>
  <c r="S469" i="2"/>
  <c r="S340" i="2"/>
  <c r="S480" i="2"/>
  <c r="S870" i="2"/>
  <c r="S482" i="2"/>
  <c r="S1051" i="2"/>
  <c r="S1283" i="2"/>
  <c r="S734" i="2"/>
  <c r="S1401" i="2"/>
  <c r="S449" i="2"/>
  <c r="S1549" i="2"/>
  <c r="S1754" i="2"/>
  <c r="S1352" i="2"/>
  <c r="S597" i="2"/>
  <c r="S814" i="2"/>
  <c r="S1631" i="2"/>
  <c r="S1250" i="2"/>
  <c r="S1453" i="2"/>
  <c r="S1537" i="2"/>
  <c r="S972" i="2"/>
  <c r="S674" i="2"/>
  <c r="S762" i="2"/>
  <c r="S1215" i="2"/>
  <c r="S1418" i="2"/>
  <c r="S1572" i="2"/>
  <c r="S925" i="2"/>
  <c r="S1662" i="2"/>
  <c r="S954" i="2"/>
  <c r="S1049" i="2"/>
  <c r="S1420" i="2"/>
  <c r="S148" i="2"/>
  <c r="S1246" i="2"/>
  <c r="S857" i="2"/>
  <c r="S448" i="2"/>
  <c r="S182" i="2"/>
  <c r="S990" i="2"/>
  <c r="S59" i="2"/>
  <c r="S1371" i="2"/>
  <c r="S1533" i="2"/>
  <c r="S1729" i="2"/>
  <c r="S1100" i="2"/>
  <c r="S351" i="2"/>
  <c r="S51" i="2"/>
  <c r="S428" i="2"/>
  <c r="S411" i="2"/>
  <c r="S634" i="2"/>
  <c r="S1336" i="2"/>
  <c r="S468" i="2"/>
  <c r="S1123" i="2"/>
  <c r="S1417" i="2"/>
  <c r="S1730" i="2"/>
  <c r="S214" i="2"/>
  <c r="S252" i="2"/>
  <c r="S323" i="2"/>
  <c r="S846" i="2"/>
  <c r="S153" i="2"/>
  <c r="S912" i="2"/>
  <c r="S1346" i="2"/>
  <c r="S929" i="2"/>
  <c r="S645" i="2"/>
  <c r="S68" i="2"/>
  <c r="S1324" i="2"/>
  <c r="S216" i="2"/>
  <c r="S539" i="2"/>
  <c r="S1782" i="2"/>
  <c r="S1055" i="2"/>
  <c r="S1298" i="2"/>
  <c r="S589" i="2"/>
  <c r="S311" i="2"/>
  <c r="S173" i="2"/>
  <c r="S151" i="2"/>
  <c r="S852" i="2"/>
  <c r="S1021" i="2"/>
  <c r="S1278" i="2"/>
  <c r="S1366" i="2"/>
  <c r="S1519" i="2"/>
  <c r="S1600" i="2"/>
  <c r="S1210" i="2"/>
  <c r="S566" i="2"/>
  <c r="S941" i="2"/>
  <c r="S867" i="2"/>
  <c r="S1456" i="2"/>
  <c r="S1200" i="2"/>
  <c r="S1485" i="2"/>
  <c r="S1409" i="2"/>
  <c r="S135" i="2"/>
  <c r="S821" i="2"/>
  <c r="S839" i="2"/>
  <c r="S1311" i="2"/>
  <c r="S1058" i="2"/>
  <c r="S1099" i="2"/>
  <c r="S1627" i="2"/>
  <c r="S1636" i="2"/>
  <c r="S34" i="2"/>
  <c r="S1373" i="2"/>
  <c r="S1320" i="2"/>
  <c r="S727" i="2"/>
  <c r="S1263" i="2"/>
  <c r="S1176" i="2"/>
  <c r="S1653" i="2"/>
  <c r="S1505" i="2"/>
  <c r="S357" i="2"/>
  <c r="S828" i="2"/>
  <c r="S481" i="2"/>
  <c r="S249" i="2"/>
  <c r="S1355" i="2"/>
  <c r="S1768" i="2"/>
  <c r="S266" i="2"/>
  <c r="S199" i="2"/>
  <c r="S46" i="2"/>
  <c r="S194" i="2"/>
  <c r="S805" i="2"/>
  <c r="S998" i="2"/>
  <c r="S807" i="2"/>
  <c r="S1257" i="2"/>
  <c r="S1576" i="2"/>
  <c r="S968" i="2"/>
  <c r="S331" i="2"/>
  <c r="S664" i="2"/>
  <c r="S1621" i="2"/>
  <c r="S1451" i="2"/>
  <c r="S1538" i="2"/>
  <c r="S575" i="2"/>
  <c r="S1118" i="2"/>
  <c r="S562" i="2"/>
  <c r="S264" i="2"/>
  <c r="S849" i="2"/>
  <c r="S1762" i="2"/>
  <c r="S410" i="2"/>
  <c r="S1516" i="2"/>
  <c r="S1433" i="2"/>
  <c r="S716" i="2"/>
  <c r="S1334" i="2"/>
  <c r="S577" i="2"/>
  <c r="S1759" i="2"/>
  <c r="S1092" i="2"/>
  <c r="S1434" i="2"/>
  <c r="S1019" i="2"/>
  <c r="S1206" i="2"/>
  <c r="S1683" i="2"/>
  <c r="S786" i="2"/>
  <c r="S761" i="2"/>
  <c r="S1348" i="2"/>
  <c r="S1561" i="2"/>
  <c r="S944" i="2"/>
  <c r="S1181" i="2"/>
  <c r="S1601" i="2"/>
  <c r="S1477" i="2"/>
  <c r="S1303" i="2"/>
  <c r="S1080" i="2"/>
  <c r="S859" i="2"/>
  <c r="S243" i="2"/>
  <c r="S285" i="2"/>
  <c r="S1071" i="2"/>
  <c r="S707" i="2"/>
  <c r="S869" i="2"/>
  <c r="S29" i="2"/>
  <c r="S1509" i="2"/>
  <c r="S11" i="2"/>
  <c r="S647" i="2"/>
  <c r="S327" i="2"/>
  <c r="S1498" i="2"/>
  <c r="S767" i="2"/>
  <c r="S129" i="2"/>
  <c r="S62" i="2"/>
  <c r="S971" i="2"/>
  <c r="S1439" i="2"/>
  <c r="S259" i="2"/>
  <c r="S201" i="2"/>
  <c r="S987" i="2"/>
  <c r="S958" i="2"/>
  <c r="S338" i="2"/>
  <c r="S45" i="2"/>
  <c r="S1008" i="2"/>
  <c r="S537" i="2"/>
  <c r="S58" i="2"/>
  <c r="S812" i="2"/>
  <c r="S517" i="2"/>
  <c r="S1041" i="2"/>
  <c r="S702" i="2"/>
  <c r="S1252" i="2"/>
  <c r="S701" i="2"/>
  <c r="S1693" i="2"/>
  <c r="S1159" i="2"/>
  <c r="S1574" i="2"/>
  <c r="S1285" i="2"/>
  <c r="S31" i="2"/>
  <c r="S207" i="2"/>
  <c r="S1096" i="2"/>
  <c r="S1507" i="2"/>
  <c r="S1677" i="2"/>
  <c r="S64" i="2"/>
  <c r="S24" i="2"/>
  <c r="S1304" i="2"/>
  <c r="S1377" i="2"/>
  <c r="S703" i="2"/>
  <c r="S1613" i="2"/>
  <c r="S137" i="2"/>
  <c r="S492" i="2"/>
  <c r="S1362" i="2"/>
  <c r="S396" i="2"/>
  <c r="S726" i="2"/>
  <c r="S515" i="2"/>
  <c r="S1741" i="2"/>
  <c r="S1360" i="2"/>
  <c r="S877" i="2"/>
  <c r="S1457" i="2"/>
  <c r="S1403" i="2"/>
  <c r="S1033" i="2"/>
  <c r="S873" i="2"/>
  <c r="S729" i="2"/>
  <c r="S1276" i="2"/>
  <c r="S426" i="2"/>
  <c r="S863" i="2"/>
  <c r="S314" i="2"/>
  <c r="S740" i="2"/>
  <c r="S1508" i="2"/>
  <c r="S1343" i="2"/>
  <c r="S728" i="2"/>
  <c r="S450" i="2"/>
  <c r="S143" i="2"/>
  <c r="S1497" i="2"/>
  <c r="S418" i="2"/>
  <c r="S1270" i="2"/>
  <c r="S669" i="2"/>
  <c r="S474" i="2"/>
  <c r="S1271" i="2"/>
  <c r="S1156" i="2"/>
  <c r="S1369" i="2"/>
  <c r="S408" i="2"/>
  <c r="S766" i="2"/>
  <c r="S210" i="2"/>
  <c r="S274" i="2"/>
  <c r="S905" i="2"/>
  <c r="S1543" i="2"/>
  <c r="S1238" i="2"/>
  <c r="S748" i="2"/>
  <c r="S133" i="2"/>
  <c r="S512" i="2"/>
  <c r="S41" i="2"/>
  <c r="S996" i="2"/>
  <c r="S509" i="2"/>
  <c r="S1501" i="2"/>
  <c r="S810" i="2"/>
  <c r="S1281" i="2"/>
  <c r="S1221" i="2"/>
  <c r="S206" i="2"/>
  <c r="S884" i="2"/>
  <c r="S881" i="2"/>
  <c r="S1668" i="2"/>
  <c r="S1716" i="2"/>
  <c r="S1385" i="2"/>
  <c r="S1520" i="2"/>
  <c r="S1053" i="2"/>
  <c r="S833" i="2"/>
  <c r="S791" i="2"/>
  <c r="S71" i="2"/>
  <c r="S1469" i="2"/>
  <c r="S778" i="2"/>
  <c r="S1269" i="2"/>
  <c r="S1400" i="2"/>
  <c r="S984" i="2"/>
  <c r="S1622" i="2"/>
  <c r="S583" i="2"/>
  <c r="S1597" i="2"/>
  <c r="S1648" i="2"/>
  <c r="S964" i="2"/>
  <c r="S1436" i="2"/>
  <c r="S946" i="2"/>
  <c r="S1370" i="2"/>
  <c r="S1687" i="2"/>
  <c r="S1254" i="2"/>
  <c r="S892" i="2"/>
  <c r="S92" i="2"/>
  <c r="S746" i="2"/>
  <c r="S922" i="2"/>
  <c r="S1340" i="2"/>
  <c r="S1746" i="2"/>
  <c r="S524" i="2"/>
  <c r="S1504" i="2"/>
  <c r="S1054" i="2"/>
  <c r="S165" i="2"/>
  <c r="S1493" i="2"/>
  <c r="S192" i="2"/>
  <c r="S758" i="2"/>
  <c r="S1603" i="2"/>
  <c r="S906" i="2"/>
  <c r="S1678" i="2"/>
  <c r="S164" i="2"/>
  <c r="S460" i="2"/>
  <c r="S1630" i="2"/>
  <c r="S296" i="2"/>
  <c r="S599" i="2"/>
  <c r="S140" i="2"/>
  <c r="S1146" i="2"/>
  <c r="S1026" i="2"/>
  <c r="S650" i="2"/>
  <c r="S388" i="2"/>
  <c r="S768" i="2"/>
  <c r="S1321" i="2"/>
  <c r="S1102" i="2"/>
  <c r="S476" i="2"/>
  <c r="S7" i="2"/>
  <c r="S552" i="2"/>
  <c r="S1544" i="2"/>
  <c r="S743" i="2"/>
  <c r="S427" i="2"/>
  <c r="S373" i="2"/>
  <c r="S570" i="2"/>
  <c r="S602" i="2"/>
  <c r="S1539" i="2"/>
  <c r="S1152" i="2"/>
  <c r="S1002" i="2"/>
  <c r="S1140" i="2"/>
  <c r="S1351" i="2"/>
  <c r="S803" i="2"/>
  <c r="S93" i="2"/>
  <c r="S1291" i="2"/>
  <c r="S777" i="2"/>
  <c r="S594" i="2"/>
  <c r="S1563" i="2"/>
  <c r="S267" i="2"/>
  <c r="S1217" i="2"/>
  <c r="S1540" i="2"/>
  <c r="S1255" i="2"/>
  <c r="S1208" i="2"/>
  <c r="S440" i="2"/>
  <c r="S1595" i="2"/>
  <c r="S818" i="2"/>
  <c r="S1171" i="2"/>
  <c r="S1559" i="2"/>
  <c r="S1126" i="2"/>
  <c r="S529" i="2"/>
  <c r="S527" i="2"/>
  <c r="S384" i="2"/>
  <c r="S670" i="2"/>
  <c r="S956" i="2"/>
  <c r="S1649" i="2"/>
  <c r="S1290" i="2"/>
  <c r="S1368" i="2"/>
  <c r="S659" i="2"/>
  <c r="S21" i="2"/>
  <c r="S1216" i="2"/>
  <c r="S1464" i="2"/>
  <c r="S1077" i="2"/>
  <c r="S1554" i="2"/>
  <c r="S27" i="2"/>
  <c r="S1422" i="2"/>
  <c r="S127" i="2"/>
  <c r="S1664" i="2"/>
  <c r="S1566" i="2"/>
  <c r="S1085" i="2"/>
  <c r="S535" i="2"/>
  <c r="S12" i="2"/>
  <c r="S943" i="2"/>
  <c r="S808" i="2"/>
  <c r="S556" i="2"/>
  <c r="S324" i="2"/>
  <c r="S1235" i="2"/>
  <c r="S1115" i="2"/>
  <c r="S1038" i="2"/>
  <c r="S370" i="2"/>
  <c r="S1556" i="2"/>
  <c r="S1226" i="2"/>
  <c r="S1480" i="2"/>
  <c r="S107" i="2"/>
  <c r="S307" i="2"/>
  <c r="S309" i="2"/>
  <c r="S106" i="2"/>
  <c r="S1241" i="2"/>
  <c r="S1650" i="2"/>
  <c r="S1098" i="2"/>
  <c r="S1503" i="2"/>
  <c r="S836" i="2"/>
  <c r="S1122" i="2"/>
  <c r="S257" i="2"/>
  <c r="S1522" i="2"/>
  <c r="S424" i="2"/>
  <c r="S1679" i="2"/>
  <c r="S1356" i="2"/>
  <c r="S1706" i="2"/>
  <c r="S298" i="2"/>
  <c r="S81" i="2"/>
  <c r="S1794" i="2"/>
  <c r="S1024" i="2"/>
  <c r="S1179" i="2"/>
  <c r="S1748" i="2"/>
  <c r="S1594" i="2"/>
  <c r="S176" i="2"/>
  <c r="S1323" i="2"/>
  <c r="S840" i="2"/>
  <c r="S742" i="2"/>
  <c r="S591" i="2"/>
  <c r="S310" i="2"/>
  <c r="S1512" i="2"/>
  <c r="S464" i="2"/>
  <c r="S228" i="2"/>
  <c r="S1787" i="2"/>
  <c r="S817" i="2"/>
  <c r="S1487" i="2"/>
  <c r="S861" i="2"/>
  <c r="S1763" i="2"/>
  <c r="S499" i="2"/>
  <c r="S187" i="2"/>
  <c r="S505" i="2"/>
  <c r="S1755" i="2"/>
  <c r="S1382" i="2"/>
  <c r="S113" i="2"/>
  <c r="S54" i="2"/>
  <c r="S1407" i="2"/>
  <c r="S724" i="2"/>
  <c r="S829" i="2"/>
  <c r="S518" i="2"/>
  <c r="S614" i="2"/>
  <c r="S842" i="2"/>
  <c r="S1462" i="2"/>
  <c r="S1237" i="2"/>
  <c r="S239" i="2"/>
  <c r="S1399" i="2"/>
  <c r="S218" i="2"/>
  <c r="S72" i="2"/>
  <c r="S60" i="2"/>
  <c r="S1713" i="2"/>
  <c r="S1383" i="2"/>
  <c r="S251" i="2"/>
  <c r="S33" i="2"/>
  <c r="S860" i="2"/>
  <c r="S991" i="2"/>
  <c r="S1011" i="2"/>
  <c r="S1661" i="2"/>
  <c r="S1402" i="2"/>
  <c r="S865" i="2"/>
  <c r="S1790" i="2"/>
  <c r="S292" i="2"/>
  <c r="S169" i="2"/>
  <c r="S942" i="2"/>
  <c r="S1585" i="2"/>
  <c r="S1240" i="2"/>
  <c r="S744" i="2"/>
  <c r="S63" i="2"/>
  <c r="S1577" i="2"/>
  <c r="S890" i="2"/>
  <c r="S1198" i="2"/>
  <c r="S1490" i="2"/>
  <c r="S970" i="2"/>
  <c r="S1614" i="2"/>
  <c r="S1604" i="2"/>
  <c r="S1450" i="2"/>
  <c r="S1251" i="2"/>
  <c r="S1095" i="2"/>
  <c r="S536" i="2"/>
  <c r="S376" i="2"/>
  <c r="S447" i="2"/>
  <c r="S126" i="2"/>
  <c r="S1378" i="2"/>
  <c r="S1318" i="2"/>
  <c r="S84" i="2"/>
  <c r="S1643" i="2"/>
  <c r="S644" i="2"/>
  <c r="S1345" i="2"/>
  <c r="S731" i="2"/>
  <c r="S1475" i="2"/>
  <c r="S1162" i="2"/>
  <c r="S1447" i="2"/>
  <c r="S1292" i="2"/>
  <c r="S1611" i="2"/>
  <c r="S1185" i="2"/>
  <c r="S105" i="2"/>
  <c r="S477" i="2"/>
  <c r="S1016" i="2"/>
  <c r="S345" i="2"/>
  <c r="S765" i="2"/>
  <c r="S454" i="2"/>
  <c r="S486" i="2"/>
  <c r="S710" i="2"/>
  <c r="S1395" i="2"/>
  <c r="S917" i="2"/>
  <c r="S175" i="2"/>
  <c r="S1170" i="2"/>
  <c r="S1646" i="2"/>
  <c r="S1229" i="2"/>
  <c r="S359" i="2"/>
  <c r="S1569" i="2"/>
  <c r="S983" i="2"/>
  <c r="S1783" i="2"/>
  <c r="S26" i="2"/>
  <c r="S796" i="2"/>
  <c r="S1361" i="2"/>
  <c r="S962" i="2"/>
  <c r="S1689" i="2"/>
  <c r="S1548" i="2"/>
  <c r="S523" i="2"/>
  <c r="S851" i="2"/>
  <c r="S277" i="2"/>
  <c r="S1776" i="2"/>
  <c r="S506" i="2"/>
  <c r="S1708" i="2"/>
  <c r="S299" i="2"/>
  <c r="S1344" i="2"/>
  <c r="S741" i="2"/>
  <c r="S1749" i="2"/>
  <c r="S1312" i="2"/>
  <c r="S1261" i="2"/>
  <c r="S1676" i="2"/>
  <c r="S699" i="2"/>
  <c r="S665" i="2"/>
  <c r="S1571" i="2"/>
  <c r="S1773" i="2"/>
  <c r="S753" i="2"/>
  <c r="S128" i="2"/>
  <c r="S1231" i="2"/>
  <c r="S1061" i="2"/>
  <c r="S374" i="2"/>
  <c r="S405" i="2"/>
  <c r="S1623" i="2"/>
  <c r="S806" i="2"/>
  <c r="S302" i="2"/>
  <c r="S1657" i="2"/>
  <c r="S662" i="2"/>
  <c r="S1598" i="2"/>
  <c r="S1204" i="2"/>
  <c r="S1468" i="2"/>
  <c r="S395" i="2"/>
  <c r="S1558" i="2"/>
  <c r="S212" i="2"/>
  <c r="S1781" i="2"/>
  <c r="S160" i="2"/>
  <c r="S595" i="2"/>
  <c r="S362" i="2"/>
  <c r="S1775" i="2"/>
  <c r="S500" i="2"/>
  <c r="S1172" i="2"/>
  <c r="S429" i="2"/>
  <c r="S717" i="2"/>
  <c r="S1496" i="2"/>
  <c r="S843" i="2"/>
  <c r="S339" i="2"/>
  <c r="S158" i="2"/>
  <c r="S1680" i="2"/>
  <c r="S610" i="2"/>
  <c r="S845" i="2"/>
  <c r="S598" i="2"/>
  <c r="S1482" i="2"/>
  <c r="S1224" i="2"/>
  <c r="S1104" i="2"/>
  <c r="S705" i="2"/>
  <c r="S244" i="2"/>
  <c r="S1315" i="2"/>
  <c r="S1681" i="2"/>
  <c r="S687" i="2"/>
  <c r="S693" i="2"/>
  <c r="S287" i="2"/>
  <c r="S226" i="2"/>
  <c r="S1372" i="2"/>
  <c r="S1093" i="2"/>
  <c r="S902" i="2"/>
  <c r="S617" i="2"/>
  <c r="S1446" i="2"/>
  <c r="S1307" i="2"/>
  <c r="S1233" i="2"/>
  <c r="S928" i="2"/>
  <c r="S138" i="2"/>
  <c r="S801" i="2"/>
  <c r="S1437" i="2"/>
  <c r="S1419" i="2"/>
  <c r="S1715" i="2"/>
  <c r="S573" i="2"/>
  <c r="S103" i="2"/>
  <c r="S316" i="2"/>
  <c r="S1188" i="2"/>
  <c r="S909" i="2"/>
  <c r="S641" i="2"/>
  <c r="S425" i="2"/>
  <c r="S1295" i="2"/>
  <c r="S1015" i="2"/>
  <c r="S690" i="2"/>
  <c r="S513" i="2"/>
  <c r="S1032" i="2"/>
  <c r="S261" i="2"/>
  <c r="S542" i="2"/>
  <c r="S132" i="2"/>
  <c r="S876" i="2"/>
  <c r="S722" i="2"/>
  <c r="S344" i="2"/>
  <c r="S57" i="2"/>
  <c r="S633" i="2"/>
  <c r="S671" i="2"/>
  <c r="S1799" i="2"/>
  <c r="S1688" i="2"/>
  <c r="S697" i="2"/>
  <c r="S77" i="2"/>
  <c r="S166" i="2"/>
  <c r="S503" i="2"/>
  <c r="S684" i="2"/>
  <c r="S134" i="2"/>
  <c r="S407" i="2"/>
  <c r="S554" i="2"/>
  <c r="S35" i="2"/>
  <c r="S1149" i="2"/>
  <c r="S1022" i="2"/>
  <c r="S819" i="2"/>
  <c r="S1502" i="2"/>
  <c r="S1193" i="2"/>
  <c r="S793" i="2"/>
  <c r="S1792" i="2"/>
  <c r="S642" i="2"/>
  <c r="S969" i="2"/>
  <c r="S20" i="2"/>
  <c r="S491" i="2"/>
  <c r="S1006" i="2"/>
  <c r="S1242" i="2"/>
  <c r="S155" i="2"/>
  <c r="S1347" i="2"/>
  <c r="S363" i="2"/>
  <c r="S1202" i="2"/>
  <c r="S1626" i="2"/>
  <c r="S1698" i="2"/>
  <c r="S246" i="2"/>
  <c r="S908" i="2"/>
  <c r="S1333" i="2"/>
  <c r="S592" i="2"/>
  <c r="S1282" i="2"/>
  <c r="S1592" i="2"/>
  <c r="S16" i="2"/>
  <c r="S1048" i="2"/>
  <c r="S1330" i="2"/>
  <c r="S1642" i="2"/>
  <c r="S1570" i="2"/>
  <c r="S349" i="2"/>
  <c r="S220" i="2"/>
  <c r="S569" i="2"/>
  <c r="S798" i="2"/>
  <c r="S651" i="2"/>
  <c r="S1374" i="2"/>
  <c r="S1532" i="2"/>
  <c r="S117" i="2"/>
  <c r="S334" i="2"/>
  <c r="S116" i="2"/>
  <c r="S924" i="2"/>
  <c r="S965" i="2"/>
  <c r="S774" i="2"/>
  <c r="S763" i="2"/>
  <c r="S1702" i="2"/>
  <c r="S1719" i="2"/>
  <c r="S1608" i="2"/>
  <c r="S1018" i="2"/>
  <c r="S235" i="2"/>
  <c r="S1266" i="2"/>
  <c r="S1803" i="2"/>
  <c r="B10" i="12" s="1"/>
  <c r="S1793" i="2"/>
  <c r="S86" i="2"/>
  <c r="S487" i="2"/>
  <c r="S804" i="2"/>
  <c r="S713" i="2"/>
  <c r="S545" i="2"/>
  <c r="S628" i="2"/>
  <c r="S1454" i="2"/>
  <c r="S1471" i="2"/>
  <c r="S1488" i="2"/>
  <c r="S496" i="2"/>
  <c r="S69" i="2"/>
  <c r="S286" i="2"/>
  <c r="S196" i="2"/>
  <c r="S1132" i="2"/>
  <c r="S981" i="2"/>
  <c r="S982" i="2"/>
  <c r="S779" i="2"/>
  <c r="S1654" i="2"/>
  <c r="S1735" i="2"/>
  <c r="S1379" i="2"/>
  <c r="S1043" i="2"/>
  <c r="S461" i="2"/>
  <c r="S55" i="2"/>
  <c r="S18" i="2"/>
  <c r="S557" i="2"/>
  <c r="S279" i="2"/>
  <c r="S648" i="2"/>
  <c r="S416" i="2"/>
  <c r="S417" i="2"/>
  <c r="S17" i="2"/>
  <c r="S961" i="2"/>
  <c r="S887" i="2"/>
  <c r="S459" i="2"/>
  <c r="S224" i="2"/>
  <c r="S1107" i="2"/>
  <c r="S661" i="2"/>
  <c r="S772" i="2"/>
  <c r="S136" i="2"/>
  <c r="S507" i="2"/>
  <c r="S1695" i="2"/>
  <c r="S393" i="2"/>
  <c r="S1034" i="2"/>
  <c r="S1557" i="2"/>
  <c r="S1596" i="2"/>
  <c r="S341" i="2"/>
  <c r="S618" i="2"/>
  <c r="S1205" i="2"/>
  <c r="S532" i="2"/>
  <c r="S1575" i="2"/>
  <c r="S903" i="2"/>
  <c r="S1328" i="2"/>
  <c r="S866" i="2"/>
  <c r="S1641" i="2"/>
  <c r="S1633" i="2"/>
  <c r="S677" i="2"/>
  <c r="S630" i="2"/>
  <c r="S1117" i="2"/>
  <c r="S209" i="2"/>
  <c r="S282" i="2"/>
  <c r="S963" i="2"/>
  <c r="S546" i="2"/>
  <c r="S420" i="2"/>
  <c r="S882" i="2"/>
  <c r="S1513" i="2"/>
  <c r="S1788" i="2"/>
  <c r="S1652" i="2"/>
  <c r="S191" i="2"/>
  <c r="S1212" i="2"/>
  <c r="S1381" i="2"/>
  <c r="S1669" i="2"/>
  <c r="S181" i="2"/>
  <c r="S398" i="2"/>
  <c r="S180" i="2"/>
  <c r="S1116" i="2"/>
  <c r="S1546" i="2"/>
  <c r="S607" i="2"/>
  <c r="S629" i="2"/>
  <c r="S1288" i="2"/>
  <c r="S907" i="2"/>
  <c r="S553" i="2"/>
  <c r="S930" i="2"/>
  <c r="S329" i="2"/>
  <c r="S959" i="2"/>
  <c r="S53" i="2"/>
  <c r="S78" i="2"/>
  <c r="S223" i="2"/>
  <c r="S372" i="2"/>
  <c r="S1052" i="2"/>
  <c r="S704" i="2"/>
  <c r="S312" i="2"/>
  <c r="S1222" i="2"/>
  <c r="S827" i="2"/>
  <c r="S1510" i="2"/>
  <c r="S1207" i="2"/>
  <c r="S809" i="2"/>
  <c r="S1800" i="2"/>
  <c r="S799" i="2"/>
  <c r="S1083" i="2"/>
  <c r="S32" i="2"/>
  <c r="S1565" i="2"/>
  <c r="S1547" i="2"/>
  <c r="S1459" i="2"/>
  <c r="S317" i="2"/>
  <c r="S470" i="2"/>
  <c r="S615" i="2"/>
  <c r="S666" i="2"/>
  <c r="S67" i="2"/>
  <c r="S1101" i="2"/>
  <c r="S782" i="2"/>
  <c r="S177" i="2"/>
  <c r="S986" i="2"/>
  <c r="S458" i="2"/>
  <c r="S1663" i="2"/>
  <c r="S1424" i="2"/>
  <c r="S1042" i="2"/>
  <c r="S1338" i="2"/>
  <c r="S325" i="2"/>
  <c r="S414" i="2"/>
  <c r="S559" i="2"/>
  <c r="S593" i="2"/>
  <c r="S1388" i="2"/>
  <c r="S1045" i="2"/>
  <c r="S723" i="2"/>
  <c r="S65" i="2"/>
  <c r="S1000" i="2"/>
  <c r="S483" i="2"/>
  <c r="S1671" i="2"/>
  <c r="S1432" i="2"/>
  <c r="S1056" i="2"/>
  <c r="S1350" i="2"/>
  <c r="S333" i="2"/>
  <c r="S422" i="2"/>
  <c r="S567" i="2"/>
  <c r="S604" i="2"/>
  <c r="S621" i="2"/>
  <c r="S87" i="2"/>
  <c r="S236" i="2"/>
  <c r="S916" i="2"/>
  <c r="S619" i="2"/>
  <c r="S40" i="2"/>
  <c r="S1086" i="2"/>
  <c r="S683" i="2"/>
  <c r="S1267" i="2"/>
  <c r="S760" i="2"/>
  <c r="S1647" i="2"/>
  <c r="S1322" i="2"/>
  <c r="S794" i="2"/>
  <c r="S904" i="2"/>
  <c r="S1072" i="2"/>
  <c r="S455" i="2"/>
  <c r="S1284" i="2"/>
  <c r="S392" i="2"/>
  <c r="S738" i="2"/>
  <c r="S561" i="2"/>
  <c r="S1297" i="2"/>
  <c r="S979" i="2"/>
  <c r="S601" i="2"/>
  <c r="S1088" i="2"/>
  <c r="S1769" i="2"/>
  <c r="S1473" i="2"/>
  <c r="S157" i="2"/>
  <c r="S28" i="2"/>
  <c r="S19" i="2"/>
  <c r="S609" i="2"/>
  <c r="S875" i="2"/>
  <c r="S872" i="2"/>
  <c r="S1691" i="2"/>
  <c r="S174" i="2"/>
  <c r="S178" i="2"/>
  <c r="S162" i="2"/>
  <c r="S3" i="2"/>
  <c r="S4" i="2"/>
  <c r="S1405" i="2"/>
  <c r="S1394" i="2"/>
  <c r="S421" i="2"/>
  <c r="S1194" i="2"/>
  <c r="S1234" i="2"/>
  <c r="S1070" i="2"/>
  <c r="S1187" i="2"/>
  <c r="S1795" i="2"/>
  <c r="S1767" i="2"/>
  <c r="S1449" i="2"/>
  <c r="S1384" i="2"/>
  <c r="S1551" i="2"/>
  <c r="S1700" i="2"/>
  <c r="S646" i="2"/>
  <c r="S337" i="2"/>
  <c r="S245" i="2"/>
  <c r="S14" i="2"/>
  <c r="S526" i="2"/>
  <c r="S415" i="2"/>
  <c r="S308" i="2"/>
  <c r="S730" i="2"/>
  <c r="S1244" i="2"/>
  <c r="S631" i="2"/>
  <c r="S1157" i="2"/>
  <c r="S531" i="2"/>
  <c r="S1094" i="2"/>
  <c r="S289" i="2"/>
  <c r="S377" i="2"/>
  <c r="S1376" i="2"/>
  <c r="S433" i="2"/>
  <c r="S1397" i="2"/>
  <c r="S484" i="2"/>
  <c r="S1416" i="2"/>
  <c r="S488" i="2"/>
  <c r="S233" i="2"/>
  <c r="S1327" i="2"/>
  <c r="S1186" i="2"/>
  <c r="S1023" i="2"/>
  <c r="S960" i="2"/>
  <c r="S1629" i="2"/>
  <c r="S1610" i="2"/>
  <c r="S1740" i="2"/>
  <c r="S1587" i="2"/>
  <c r="S125" i="2"/>
  <c r="S637" i="2"/>
  <c r="S406" i="2"/>
  <c r="S295" i="2"/>
  <c r="S188" i="2"/>
  <c r="S579" i="2"/>
  <c r="S1124" i="2"/>
  <c r="S441" i="2"/>
  <c r="S1037" i="2"/>
  <c r="S328" i="2"/>
  <c r="S974" i="2"/>
  <c r="S49" i="2"/>
  <c r="S835" i="2"/>
  <c r="S1192" i="2"/>
  <c r="S1774" i="2"/>
  <c r="S1218" i="2"/>
  <c r="S1791" i="2"/>
  <c r="S1247" i="2"/>
  <c r="S1081" i="2"/>
  <c r="S1287" i="2"/>
  <c r="S1135" i="2"/>
  <c r="S994" i="2"/>
  <c r="S453" i="2"/>
  <c r="S222" i="2"/>
  <c r="S111" i="2"/>
  <c r="S623" i="2"/>
  <c r="S258" i="2"/>
  <c r="S940" i="2"/>
  <c r="S83" i="2"/>
  <c r="S853" i="2"/>
  <c r="S1365" i="2"/>
  <c r="S790" i="2"/>
  <c r="S1302" i="2"/>
  <c r="S638" i="2"/>
  <c r="S897" i="2"/>
  <c r="S1590" i="2"/>
  <c r="S923" i="2"/>
  <c r="S1607" i="2"/>
  <c r="S952" i="2"/>
  <c r="S1624" i="2"/>
  <c r="S953" i="2"/>
  <c r="S831" i="2"/>
  <c r="S643" i="2"/>
  <c r="S269" i="2"/>
  <c r="S38" i="2"/>
  <c r="S550" i="2"/>
  <c r="S439" i="2"/>
  <c r="S332" i="2"/>
  <c r="S756" i="2"/>
  <c r="S493" i="2"/>
  <c r="S326" i="2"/>
  <c r="S215" i="2"/>
  <c r="S108" i="2"/>
  <c r="S451" i="2"/>
  <c r="S1044" i="2"/>
  <c r="S291" i="2"/>
  <c r="S957" i="2"/>
  <c r="S168" i="2"/>
  <c r="S894" i="2"/>
  <c r="S10" i="2"/>
  <c r="S755" i="2"/>
  <c r="S1064" i="2"/>
  <c r="S1694" i="2"/>
  <c r="S1090" i="2"/>
  <c r="S1711" i="2"/>
  <c r="S1119" i="2"/>
  <c r="S1728" i="2"/>
  <c r="S1145" i="2"/>
  <c r="S1007" i="2"/>
  <c r="S864" i="2"/>
  <c r="S238" i="2"/>
  <c r="S348" i="2"/>
  <c r="S1412" i="2"/>
  <c r="S1325" i="2"/>
  <c r="S1262" i="2"/>
  <c r="S823" i="2"/>
  <c r="S856" i="2"/>
  <c r="S888" i="2"/>
  <c r="S889" i="2"/>
  <c r="S522" i="2"/>
  <c r="S769" i="2"/>
  <c r="S834" i="2"/>
  <c r="S1637" i="2"/>
  <c r="S1770" i="2"/>
  <c r="S1617" i="2"/>
  <c r="S1620" i="2"/>
  <c r="S430" i="2"/>
  <c r="S306" i="2"/>
  <c r="S275" i="2"/>
  <c r="S152" i="2"/>
  <c r="S121" i="2"/>
  <c r="S1050" i="2"/>
  <c r="S1079" i="2"/>
  <c r="S1105" i="2"/>
  <c r="S1120" i="2"/>
  <c r="S848" i="2"/>
  <c r="S931" i="2"/>
  <c r="S985" i="2"/>
  <c r="S1717" i="2"/>
  <c r="S1483" i="2"/>
  <c r="S1426" i="2"/>
  <c r="S1780" i="2"/>
  <c r="S438" i="2"/>
  <c r="S322" i="2"/>
  <c r="S355" i="2"/>
  <c r="S232" i="2"/>
  <c r="S74" i="2"/>
  <c r="S1114" i="2"/>
  <c r="S1143" i="2"/>
  <c r="S1169" i="2"/>
  <c r="S1195" i="2"/>
  <c r="S919" i="2"/>
  <c r="S945" i="2"/>
  <c r="S999" i="2"/>
  <c r="S1725" i="2"/>
  <c r="S1499" i="2"/>
  <c r="S1442" i="2"/>
  <c r="S1796" i="2"/>
  <c r="S446" i="2"/>
  <c r="S412" i="2"/>
  <c r="S371" i="2"/>
  <c r="S248" i="2"/>
  <c r="S90" i="2"/>
  <c r="S1128" i="2"/>
  <c r="S1154" i="2"/>
  <c r="S1183" i="2"/>
  <c r="S1209" i="2"/>
  <c r="S37" i="2"/>
  <c r="S15" i="2"/>
  <c r="S101" i="2"/>
  <c r="S79" i="2"/>
  <c r="S764" i="2"/>
  <c r="S667" i="2"/>
  <c r="S584" i="2"/>
  <c r="S353" i="2"/>
  <c r="S1414" i="2"/>
  <c r="S1431" i="2"/>
  <c r="S1448" i="2"/>
  <c r="S361" i="2"/>
  <c r="S1175" i="2"/>
  <c r="S1137" i="2"/>
  <c r="S1191" i="2"/>
  <c r="S1465" i="2"/>
  <c r="S1739" i="2"/>
  <c r="S1682" i="2"/>
  <c r="S502" i="2"/>
  <c r="S280" i="2"/>
  <c r="S508" i="2"/>
  <c r="S879" i="2"/>
  <c r="S368" i="2"/>
  <c r="S1391" i="2"/>
  <c r="S1667" i="2"/>
  <c r="S466" i="2"/>
  <c r="S688" i="2"/>
  <c r="S1656" i="2"/>
  <c r="S718" i="2"/>
  <c r="S1605" i="2"/>
  <c r="S1553" i="2"/>
  <c r="S100" i="2"/>
  <c r="S862" i="2"/>
  <c r="S1367" i="2"/>
  <c r="S330" i="2"/>
  <c r="S802" i="2"/>
  <c r="S1722" i="2"/>
  <c r="S1588" i="2"/>
  <c r="S1005" i="2"/>
  <c r="S1354" i="2"/>
  <c r="S858" i="2"/>
  <c r="S1073" i="2"/>
  <c r="S255" i="2"/>
  <c r="S678" i="2"/>
  <c r="S976" i="2"/>
  <c r="S1160" i="2"/>
  <c r="S627" i="2"/>
  <c r="S1562" i="2"/>
  <c r="S1411" i="2"/>
  <c r="S1168" i="2"/>
  <c r="S1685" i="2"/>
  <c r="S284" i="2"/>
  <c r="S1067" i="2"/>
  <c r="S1515" i="2"/>
  <c r="S811" i="2"/>
  <c r="S935" i="2"/>
  <c r="S318" i="2"/>
  <c r="S1568" i="2"/>
  <c r="S1578" i="2"/>
  <c r="S1525" i="2"/>
  <c r="S1750" i="2"/>
  <c r="S413" i="2"/>
  <c r="S1066" i="2"/>
  <c r="S1737" i="2"/>
  <c r="S1228" i="2"/>
  <c r="S698" i="2"/>
  <c r="S1660" i="2"/>
  <c r="S1534" i="2"/>
  <c r="S1517" i="2"/>
  <c r="S712" i="2"/>
  <c r="S624" i="2"/>
  <c r="S1723" i="2"/>
  <c r="S1010" i="2"/>
  <c r="S281" i="2"/>
  <c r="S399" i="2"/>
  <c r="S992" i="2"/>
  <c r="S1435" i="2"/>
  <c r="S1133" i="2"/>
  <c r="S171" i="2"/>
  <c r="S1458" i="2"/>
  <c r="S1511" i="2"/>
  <c r="S1131" i="2"/>
  <c r="S387" i="2"/>
  <c r="S1136" i="2"/>
  <c r="S1425" i="2"/>
  <c r="S1220" i="2"/>
  <c r="S1299" i="2"/>
  <c r="S1564" i="2"/>
  <c r="S950" i="2"/>
  <c r="S1112" i="2"/>
  <c r="S1651" i="2"/>
  <c r="S1440" i="2"/>
  <c r="S1530" i="2"/>
  <c r="S104" i="2"/>
  <c r="S681" i="2"/>
  <c r="S1666" i="2"/>
  <c r="S1634" i="2"/>
  <c r="S548" i="2"/>
  <c r="S8" i="2"/>
  <c r="S1329" i="2"/>
  <c r="S435" i="2"/>
  <c r="S391" i="2"/>
  <c r="S501" i="2"/>
  <c r="S270" i="2"/>
  <c r="S159" i="2"/>
  <c r="S52" i="2"/>
  <c r="S354" i="2"/>
  <c r="S988" i="2"/>
  <c r="S179" i="2"/>
  <c r="S901" i="2"/>
  <c r="S56" i="2"/>
  <c r="S838" i="2"/>
  <c r="S25" i="2"/>
  <c r="S692" i="2"/>
  <c r="S975" i="2"/>
  <c r="S1638" i="2"/>
  <c r="S1001" i="2"/>
  <c r="S1655" i="2"/>
  <c r="S1027" i="2"/>
  <c r="S1672" i="2"/>
  <c r="S1031" i="2"/>
  <c r="S915" i="2"/>
  <c r="S752" i="2"/>
  <c r="S473" i="2"/>
  <c r="S336" i="2"/>
  <c r="S1363" i="2"/>
  <c r="S1545" i="2"/>
  <c r="S1675" i="2"/>
  <c r="S1474" i="2"/>
  <c r="S1684" i="2"/>
  <c r="S381" i="2"/>
  <c r="S150" i="2"/>
  <c r="S39" i="2"/>
  <c r="S551" i="2"/>
  <c r="S114" i="2"/>
  <c r="S868" i="2"/>
  <c r="S1380" i="2"/>
  <c r="S781" i="2"/>
  <c r="S1293" i="2"/>
  <c r="S714" i="2"/>
  <c r="S1230" i="2"/>
  <c r="S528" i="2"/>
  <c r="S759" i="2"/>
  <c r="S1518" i="2"/>
  <c r="S792" i="2"/>
  <c r="S1535" i="2"/>
  <c r="S825" i="2"/>
  <c r="S1552" i="2"/>
  <c r="S826" i="2"/>
  <c r="S679" i="2"/>
  <c r="S419" i="2"/>
  <c r="S197" i="2"/>
  <c r="S709" i="2"/>
  <c r="S478" i="2"/>
  <c r="S367" i="2"/>
  <c r="S260" i="2"/>
  <c r="S675" i="2"/>
  <c r="S1196" i="2"/>
  <c r="S555" i="2"/>
  <c r="S1109" i="2"/>
  <c r="S456" i="2"/>
  <c r="S1046" i="2"/>
  <c r="S193" i="2"/>
  <c r="S185" i="2"/>
  <c r="S1306" i="2"/>
  <c r="S250" i="2"/>
  <c r="S1335" i="2"/>
  <c r="S315" i="2"/>
  <c r="S1358" i="2"/>
  <c r="S320" i="2"/>
  <c r="S1408" i="2"/>
  <c r="S1249" i="2"/>
  <c r="S13" i="2"/>
  <c r="S525" i="2"/>
  <c r="S294" i="2"/>
  <c r="S183" i="2"/>
  <c r="S76" i="2"/>
  <c r="S401" i="2"/>
  <c r="S237" i="2"/>
  <c r="S70" i="2"/>
  <c r="S582" i="2"/>
  <c r="S471" i="2"/>
  <c r="S364" i="2"/>
  <c r="S788" i="2"/>
  <c r="S1300" i="2"/>
  <c r="S695" i="2"/>
  <c r="S1213" i="2"/>
  <c r="S620" i="2"/>
  <c r="S1150" i="2"/>
  <c r="S400" i="2"/>
  <c r="S560" i="2"/>
  <c r="S1438" i="2"/>
  <c r="S611" i="2"/>
  <c r="S1455" i="2"/>
  <c r="S654" i="2"/>
  <c r="S1472" i="2"/>
  <c r="S655" i="2"/>
  <c r="S443" i="2"/>
  <c r="S80" i="2"/>
  <c r="S293" i="2"/>
  <c r="S271" i="2"/>
  <c r="S900" i="2"/>
  <c r="S813" i="2"/>
  <c r="S750" i="2"/>
  <c r="S578" i="2"/>
  <c r="S1550" i="2"/>
  <c r="S1567" i="2"/>
  <c r="S1584" i="2"/>
  <c r="S751" i="2"/>
  <c r="S1314" i="2"/>
  <c r="S1265" i="2"/>
  <c r="S1319" i="2"/>
  <c r="S1625" i="2"/>
  <c r="S1452" i="2"/>
  <c r="S1443" i="2"/>
  <c r="S485" i="2"/>
  <c r="S463" i="2"/>
  <c r="S1036" i="2"/>
  <c r="S949" i="2"/>
  <c r="S886" i="2"/>
  <c r="S747" i="2"/>
  <c r="S1686" i="2"/>
  <c r="S1703" i="2"/>
  <c r="S1720" i="2"/>
  <c r="S993" i="2"/>
  <c r="S91" i="2"/>
  <c r="S240" i="2"/>
  <c r="S1421" i="2"/>
  <c r="S1785" i="2"/>
  <c r="S1628" i="2"/>
  <c r="S1619" i="2"/>
  <c r="S533" i="2"/>
  <c r="S511" i="2"/>
  <c r="S1076" i="2"/>
  <c r="S989" i="2"/>
  <c r="S926" i="2"/>
  <c r="S787" i="2"/>
  <c r="S1726" i="2"/>
  <c r="S1743" i="2"/>
  <c r="S1760" i="2"/>
  <c r="S1057" i="2"/>
  <c r="S139" i="2"/>
  <c r="S272" i="2"/>
  <c r="S1429" i="2"/>
  <c r="S1777" i="2"/>
  <c r="S1644" i="2"/>
  <c r="S1635" i="2"/>
  <c r="S541" i="2"/>
  <c r="S519" i="2"/>
  <c r="S1084" i="2"/>
  <c r="S997" i="2"/>
  <c r="S934" i="2"/>
  <c r="S795" i="2"/>
  <c r="S1734" i="2"/>
  <c r="S1751" i="2"/>
  <c r="S732" i="2"/>
  <c r="S1087" i="2"/>
  <c r="S1555" i="2"/>
  <c r="S1494" i="2"/>
  <c r="S1445" i="2"/>
  <c r="S131" i="2"/>
  <c r="S800" i="2"/>
  <c r="S1697" i="2"/>
  <c r="S313" i="2"/>
  <c r="S1138" i="2"/>
  <c r="S229" i="2"/>
  <c r="S489" i="2"/>
  <c r="S754" i="2"/>
  <c r="S1732" i="2"/>
  <c r="S1423" i="2"/>
  <c r="S1733" i="2"/>
  <c r="S1141" i="2"/>
  <c r="S498" i="2"/>
  <c r="S1618" i="2"/>
  <c r="S346" i="2"/>
  <c r="S1541" i="2"/>
  <c r="S1444" i="2"/>
  <c r="S1778" i="2"/>
  <c r="S144" i="2"/>
  <c r="S1392" i="2"/>
  <c r="S145" i="2"/>
  <c r="S830" i="2"/>
  <c r="S1277" i="2"/>
  <c r="S516" i="2"/>
  <c r="S980" i="2"/>
  <c r="S82" i="2"/>
  <c r="S343" i="2"/>
  <c r="S262" i="2"/>
  <c r="S301" i="2"/>
  <c r="S146" i="2"/>
  <c r="S375" i="2"/>
  <c r="S358" i="2"/>
  <c r="S397" i="2"/>
  <c r="S444" i="2"/>
  <c r="S297" i="2"/>
  <c r="S1752" i="2"/>
  <c r="S841" i="2"/>
  <c r="S1415" i="2"/>
  <c r="S1718" i="2"/>
  <c r="S775" i="2"/>
  <c r="S321" i="2"/>
  <c r="S918" i="2"/>
  <c r="S1301" i="2"/>
  <c r="S649" i="2"/>
  <c r="S1068" i="2"/>
  <c r="S130" i="2"/>
  <c r="S431" i="2"/>
  <c r="S350" i="2"/>
  <c r="S389" i="2"/>
  <c r="S625" i="2"/>
  <c r="S265" i="2"/>
  <c r="S1744" i="2"/>
  <c r="S938" i="2"/>
  <c r="S1406" i="2"/>
  <c r="S1710" i="2"/>
  <c r="S883" i="2"/>
  <c r="S305" i="2"/>
  <c r="S910" i="2"/>
  <c r="S1357" i="2"/>
  <c r="S640" i="2"/>
  <c r="S1060" i="2"/>
  <c r="S242" i="2"/>
  <c r="S423" i="2"/>
  <c r="S342" i="2"/>
  <c r="S445" i="2"/>
  <c r="S1428" i="2"/>
  <c r="S1612" i="2"/>
  <c r="S1673" i="2"/>
  <c r="S1163" i="2"/>
  <c r="S920" i="2"/>
  <c r="S880" i="2"/>
  <c r="S660" i="2"/>
  <c r="S256" i="2"/>
  <c r="S1130" i="2"/>
  <c r="S1527" i="2"/>
  <c r="S186" i="2"/>
  <c r="S1075" i="2"/>
  <c r="S514" i="2"/>
  <c r="S1030" i="2"/>
  <c r="S184" i="2"/>
  <c r="S773" i="2"/>
  <c r="S1180" i="2"/>
  <c r="S465" i="2"/>
  <c r="S543" i="2"/>
  <c r="S462" i="2"/>
  <c r="S565" i="2"/>
  <c r="S797" i="2"/>
  <c r="S1375" i="2"/>
  <c r="S227" i="2"/>
  <c r="S1342" i="2"/>
  <c r="S1326" i="2"/>
  <c r="S1013" i="2"/>
  <c r="S1659" i="2"/>
  <c r="S1705" i="2"/>
  <c r="S1528" i="2"/>
  <c r="S1223" i="2"/>
  <c r="W1803" i="2"/>
  <c r="D10" i="12" s="1"/>
  <c r="H4" i="12" l="1"/>
  <c r="B4" i="12"/>
  <c r="D13" i="12" s="1"/>
  <c r="B7" i="12"/>
  <c r="B17" i="12"/>
  <c r="B20" i="1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<sst xmlns="http://schemas.openxmlformats.org/spreadsheetml/2006/main" count="1909" uniqueCount="80">
  <si>
    <t>ITEM</t>
  </si>
  <si>
    <t>VALUE</t>
  </si>
  <si>
    <t>UNIT</t>
  </si>
  <si>
    <t>Kerb Mass</t>
  </si>
  <si>
    <t>Test Mass</t>
  </si>
  <si>
    <t>Power</t>
  </si>
  <si>
    <t>kg</t>
  </si>
  <si>
    <t>Wheel Mass</t>
  </si>
  <si>
    <t>Wheel Rad</t>
  </si>
  <si>
    <t>Wheel Inertia</t>
  </si>
  <si>
    <t>m</t>
  </si>
  <si>
    <t>W</t>
  </si>
  <si>
    <t>Frontal Area</t>
  </si>
  <si>
    <t>m^2</t>
  </si>
  <si>
    <t>Cd</t>
  </si>
  <si>
    <t>s</t>
    <phoneticPr fontId="0"/>
  </si>
  <si>
    <t>m/s</t>
  </si>
  <si>
    <t>km/h</t>
  </si>
  <si>
    <t>Low</t>
    <phoneticPr fontId="0"/>
  </si>
  <si>
    <t>Middle</t>
    <phoneticPr fontId="0"/>
  </si>
  <si>
    <t>High</t>
    <phoneticPr fontId="0"/>
  </si>
  <si>
    <t>Extra-high</t>
    <phoneticPr fontId="0"/>
  </si>
  <si>
    <t>Vehicle Speed</t>
  </si>
  <si>
    <t>s</t>
  </si>
  <si>
    <t>Phase</t>
  </si>
  <si>
    <t>Air Density</t>
  </si>
  <si>
    <t>kg/m^3</t>
  </si>
  <si>
    <t>Vehicle Acc</t>
  </si>
  <si>
    <t>m/s^2</t>
  </si>
  <si>
    <t>Acc Res</t>
  </si>
  <si>
    <t>Aero Res</t>
  </si>
  <si>
    <t>Roll Res</t>
  </si>
  <si>
    <t>N</t>
  </si>
  <si>
    <t>Total Force</t>
  </si>
  <si>
    <t>Acc Force</t>
  </si>
  <si>
    <t>Decell Force</t>
  </si>
  <si>
    <t>Energy</t>
  </si>
  <si>
    <t>Tractive</t>
  </si>
  <si>
    <t>Braking</t>
  </si>
  <si>
    <t>kW</t>
  </si>
  <si>
    <r>
      <t>Phase</t>
    </r>
    <r>
      <rPr>
        <b/>
        <sz val="10"/>
        <rFont val="Arial"/>
        <family val="2"/>
      </rPr>
      <t xml:space="preserve"> Time</t>
    </r>
  </si>
  <si>
    <r>
      <t>Total</t>
    </r>
    <r>
      <rPr>
        <b/>
        <sz val="10"/>
        <rFont val="Arial"/>
        <family val="2"/>
      </rPr>
      <t xml:space="preserve"> Time</t>
    </r>
  </si>
  <si>
    <t>Cumulative</t>
  </si>
  <si>
    <t>kJ</t>
  </si>
  <si>
    <t>Maximum Braking Period</t>
  </si>
  <si>
    <t>Average Braking Period</t>
  </si>
  <si>
    <t>Maximum Braking per Period</t>
  </si>
  <si>
    <t>Average Braking per Period</t>
  </si>
  <si>
    <t>Energy (kJ)</t>
  </si>
  <si>
    <t>Lost Energy over WLTP</t>
  </si>
  <si>
    <t>Total Moment</t>
  </si>
  <si>
    <t>Generator Efficiency</t>
  </si>
  <si>
    <t>Lost Energy From Generator</t>
  </si>
  <si>
    <t>Power (kW)</t>
  </si>
  <si>
    <t>Generator Losses over WLTP</t>
  </si>
  <si>
    <t>Recovered Energy from WLTP</t>
  </si>
  <si>
    <t>Maximum Recovered Period</t>
  </si>
  <si>
    <t>Total Braking Time</t>
  </si>
  <si>
    <t>Seconds Braking</t>
  </si>
  <si>
    <t>No of Braking Events</t>
  </si>
  <si>
    <t>Average Event Time</t>
  </si>
  <si>
    <t>Power Required (kW)</t>
  </si>
  <si>
    <t>Max Cell Voltage</t>
  </si>
  <si>
    <t>System Vmax</t>
  </si>
  <si>
    <t>System Vmin</t>
  </si>
  <si>
    <t>Cells Required</t>
  </si>
  <si>
    <t>Supercapcitor Array Calculations</t>
  </si>
  <si>
    <t xml:space="preserve">Individual Capacitance </t>
  </si>
  <si>
    <t>Total Capacitance</t>
  </si>
  <si>
    <t>After Generator</t>
  </si>
  <si>
    <t>System Efficiencies</t>
  </si>
  <si>
    <t>Storage</t>
  </si>
  <si>
    <t>Contoller</t>
  </si>
  <si>
    <t>Motor</t>
  </si>
  <si>
    <t>Inverter</t>
  </si>
  <si>
    <t>Overall Efficiency</t>
  </si>
  <si>
    <t>After Generator Losses</t>
  </si>
  <si>
    <t>Returned (kW)</t>
  </si>
  <si>
    <t>Returned (kJ)</t>
  </si>
  <si>
    <t>Energy Returned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</si>
</sst>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0"/>
      <name val="Arial"/>
      <family val="2"/>
    </font>
    <font>
      <sz val="12"/>
      <color theme="2" tint="-0.499984740745262"/>
      <name val="Aptos Narrow"/>
      <family val="2"/>
      <scheme val="minor"/>
    </font>
    <font>
      <sz val="12"/>
      <color theme="1" tint="0.499984740745262"/>
      <name val="Aptos Narrow"/>
      <family val="2"/>
      <scheme val="minor"/>
    </font>
    <font>
      <sz val="12"/>
      <name val="Aptos Narrow"/>
      <family val="2"/>
      <scheme val="minor"/>
    </font>
    <font>
      <sz val="12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1" xfId="0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2" borderId="0" xfId="0" applyFill="1"/>
    <xf numFmtId="0" fontId="4" fillId="3" borderId="5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2" fontId="0" fillId="4" borderId="10" xfId="0" applyNumberForma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2" fontId="0" fillId="3" borderId="0" xfId="0" applyNumberFormat="1" applyFill="1" applyAlignment="1">
      <alignment horizontal="center" vertical="center"/>
    </xf>
    <xf numFmtId="2" fontId="0" fillId="3" borderId="10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2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/>
    </xf>
    <xf numFmtId="0" fontId="0" fillId="3" borderId="0" xfId="0" applyFill="1" applyBorder="1"/>
    <xf numFmtId="0" fontId="0" fillId="3" borderId="10" xfId="0" applyFill="1" applyBorder="1" applyAlignment="1">
      <alignment horizontal="center"/>
    </xf>
    <xf numFmtId="2" fontId="0" fillId="3" borderId="12" xfId="0" applyNumberFormat="1" applyFill="1" applyBorder="1" applyAlignment="1">
      <alignment horizontal="center"/>
    </xf>
    <xf numFmtId="2" fontId="0" fillId="3" borderId="10" xfId="0" applyNumberFormat="1" applyFill="1" applyBorder="1" applyAlignment="1">
      <alignment horizontal="center"/>
    </xf>
    <xf numFmtId="0" fontId="0" fillId="3" borderId="12" xfId="0" applyFill="1" applyBorder="1"/>
    <xf numFmtId="0" fontId="0" fillId="3" borderId="16" xfId="0" applyFill="1" applyBorder="1"/>
    <xf numFmtId="0" fontId="0" fillId="3" borderId="17" xfId="0" applyFill="1" applyBorder="1"/>
    <xf numFmtId="0" fontId="0" fillId="3" borderId="18" xfId="0" applyFill="1" applyBorder="1" applyAlignment="1">
      <alignment horizontal="center"/>
    </xf>
    <xf numFmtId="2" fontId="0" fillId="3" borderId="18" xfId="0" applyNumberForma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2" fontId="0" fillId="3" borderId="16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0" borderId="20" xfId="0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2" fontId="0" fillId="3" borderId="20" xfId="0" applyNumberFormat="1" applyFill="1" applyBorder="1" applyAlignment="1">
      <alignment horizontal="center"/>
    </xf>
    <xf numFmtId="0" fontId="2" fillId="2" borderId="19" xfId="0" applyFont="1" applyFill="1" applyBorder="1"/>
    <xf numFmtId="2" fontId="0" fillId="3" borderId="0" xfId="0" applyNumberForma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2" fontId="7" fillId="3" borderId="20" xfId="0" applyNumberFormat="1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9" fontId="0" fillId="3" borderId="16" xfId="0" applyNumberFormat="1" applyFill="1" applyBorder="1" applyAlignment="1">
      <alignment horizontal="center"/>
    </xf>
    <xf numFmtId="9" fontId="0" fillId="3" borderId="11" xfId="0" applyNumberFormat="1" applyFill="1" applyBorder="1" applyAlignment="1">
      <alignment horizontal="center"/>
    </xf>
    <xf numFmtId="9" fontId="0" fillId="3" borderId="20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2" fontId="0" fillId="4" borderId="0" xfId="0" applyNumberFormat="1" applyFill="1" applyBorder="1" applyAlignment="1">
      <alignment horizontal="center" vertical="center"/>
    </xf>
    <xf numFmtId="0" fontId="0" fillId="3" borderId="10" xfId="0" applyFill="1" applyBorder="1"/>
    <xf numFmtId="2" fontId="5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1">
    <dxf>
      <font>
        <color theme="2"/>
      </font>
    </dxf>
    <dxf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ill>
        <patternFill>
          <bgColor rgb="FFFFC7CE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fgColor auto="1"/>
          <bgColor rgb="FFFDD299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DD2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Calcs'!$U$1:$U$2</c:f>
              <c:strCache>
                <c:ptCount val="2"/>
                <c:pt idx="0">
                  <c:v>Braking</c:v>
                </c:pt>
                <c:pt idx="1">
                  <c:v>Cumulative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Calcs'!$U$3:$U$1827</c:f>
              <c:numCache>
                <c:formatCode>0.00</c:formatCode>
                <c:ptCount val="18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0.83874392482317406</c:v>
                </c:pt>
                <c:pt idx="37">
                  <c:v>2.8123055580150482</c:v>
                </c:pt>
                <c:pt idx="38">
                  <c:v>4.9786168687049912</c:v>
                </c:pt>
                <c:pt idx="39">
                  <c:v>6.7737635018325628</c:v>
                </c:pt>
                <c:pt idx="40">
                  <c:v>8.5343399872492292</c:v>
                </c:pt>
                <c:pt idx="41">
                  <c:v>10.703992386316873</c:v>
                </c:pt>
                <c:pt idx="42">
                  <c:v>12.896096275546553</c:v>
                </c:pt>
                <c:pt idx="43">
                  <c:v>14.348706654295267</c:v>
                </c:pt>
                <c:pt idx="44">
                  <c:v>14.902435733526234</c:v>
                </c:pt>
                <c:pt idx="45">
                  <c:v>15.015599347595163</c:v>
                </c:pt>
                <c:pt idx="46">
                  <c:v>15.153151985153034</c:v>
                </c:pt>
                <c:pt idx="47">
                  <c:v>15.330451204552467</c:v>
                </c:pt>
                <c:pt idx="48">
                  <c:v>15.330451204552467</c:v>
                </c:pt>
                <c:pt idx="49">
                  <c:v>15.330451204552467</c:v>
                </c:pt>
                <c:pt idx="50">
                  <c:v>15.345348447408693</c:v>
                </c:pt>
                <c:pt idx="51">
                  <c:v>15.809696485027649</c:v>
                </c:pt>
                <c:pt idx="52">
                  <c:v>16.389370167965534</c:v>
                </c:pt>
                <c:pt idx="53">
                  <c:v>16.616090170617927</c:v>
                </c:pt>
                <c:pt idx="54">
                  <c:v>16.616090170617927</c:v>
                </c:pt>
                <c:pt idx="55">
                  <c:v>16.616090170617927</c:v>
                </c:pt>
                <c:pt idx="56">
                  <c:v>16.616090170617927</c:v>
                </c:pt>
                <c:pt idx="57">
                  <c:v>16.616090170617927</c:v>
                </c:pt>
                <c:pt idx="58">
                  <c:v>16.616090170617927</c:v>
                </c:pt>
                <c:pt idx="59">
                  <c:v>16.616090170617927</c:v>
                </c:pt>
                <c:pt idx="60">
                  <c:v>16.616090170617927</c:v>
                </c:pt>
                <c:pt idx="61">
                  <c:v>16.616090170617927</c:v>
                </c:pt>
                <c:pt idx="62">
                  <c:v>16.616090170617927</c:v>
                </c:pt>
                <c:pt idx="63">
                  <c:v>16.616090170617927</c:v>
                </c:pt>
                <c:pt idx="64">
                  <c:v>16.616090170617927</c:v>
                </c:pt>
                <c:pt idx="65">
                  <c:v>16.616090170617927</c:v>
                </c:pt>
                <c:pt idx="66">
                  <c:v>16.616090170617927</c:v>
                </c:pt>
                <c:pt idx="67">
                  <c:v>16.616090170617927</c:v>
                </c:pt>
                <c:pt idx="68">
                  <c:v>16.616090170617927</c:v>
                </c:pt>
                <c:pt idx="69">
                  <c:v>16.616090170617927</c:v>
                </c:pt>
                <c:pt idx="70">
                  <c:v>16.616090170617927</c:v>
                </c:pt>
                <c:pt idx="71">
                  <c:v>16.616090170617927</c:v>
                </c:pt>
                <c:pt idx="72">
                  <c:v>16.616090170617927</c:v>
                </c:pt>
                <c:pt idx="73">
                  <c:v>16.616090170617927</c:v>
                </c:pt>
                <c:pt idx="74">
                  <c:v>16.616090170617927</c:v>
                </c:pt>
                <c:pt idx="75">
                  <c:v>16.616090170617927</c:v>
                </c:pt>
                <c:pt idx="76">
                  <c:v>16.616090170617927</c:v>
                </c:pt>
                <c:pt idx="77">
                  <c:v>16.616090170617927</c:v>
                </c:pt>
                <c:pt idx="78">
                  <c:v>16.616090170617927</c:v>
                </c:pt>
                <c:pt idx="79">
                  <c:v>16.616090170617927</c:v>
                </c:pt>
                <c:pt idx="80">
                  <c:v>16.616090170617927</c:v>
                </c:pt>
                <c:pt idx="81">
                  <c:v>16.654337319640561</c:v>
                </c:pt>
                <c:pt idx="82">
                  <c:v>16.654337319640561</c:v>
                </c:pt>
                <c:pt idx="83">
                  <c:v>16.654337319640561</c:v>
                </c:pt>
                <c:pt idx="84">
                  <c:v>16.654337319640561</c:v>
                </c:pt>
                <c:pt idx="85">
                  <c:v>16.654337319640561</c:v>
                </c:pt>
                <c:pt idx="86">
                  <c:v>16.654337319640561</c:v>
                </c:pt>
                <c:pt idx="87">
                  <c:v>16.871289580185827</c:v>
                </c:pt>
                <c:pt idx="88">
                  <c:v>18.423139402719908</c:v>
                </c:pt>
                <c:pt idx="89">
                  <c:v>21.336572831069958</c:v>
                </c:pt>
                <c:pt idx="90">
                  <c:v>24.420604647566229</c:v>
                </c:pt>
                <c:pt idx="91">
                  <c:v>26.639318329664995</c:v>
                </c:pt>
                <c:pt idx="92">
                  <c:v>27.829088952890302</c:v>
                </c:pt>
                <c:pt idx="93">
                  <c:v>28.556812753134643</c:v>
                </c:pt>
                <c:pt idx="94">
                  <c:v>29.224860547591948</c:v>
                </c:pt>
                <c:pt idx="95">
                  <c:v>29.735788789072142</c:v>
                </c:pt>
                <c:pt idx="96">
                  <c:v>29.981704704845033</c:v>
                </c:pt>
                <c:pt idx="97">
                  <c:v>30.08529998244277</c:v>
                </c:pt>
                <c:pt idx="98">
                  <c:v>30.124619197540508</c:v>
                </c:pt>
                <c:pt idx="99">
                  <c:v>30.124619197540508</c:v>
                </c:pt>
                <c:pt idx="100">
                  <c:v>30.124619197540508</c:v>
                </c:pt>
                <c:pt idx="101">
                  <c:v>30.124619197540508</c:v>
                </c:pt>
                <c:pt idx="102">
                  <c:v>30.124619197540508</c:v>
                </c:pt>
                <c:pt idx="103">
                  <c:v>30.124619197540508</c:v>
                </c:pt>
                <c:pt idx="104">
                  <c:v>30.124619197540508</c:v>
                </c:pt>
                <c:pt idx="105">
                  <c:v>30.124619197540508</c:v>
                </c:pt>
                <c:pt idx="106">
                  <c:v>30.124619197540508</c:v>
                </c:pt>
                <c:pt idx="107">
                  <c:v>30.124619197540508</c:v>
                </c:pt>
                <c:pt idx="108">
                  <c:v>30.124619197540508</c:v>
                </c:pt>
                <c:pt idx="109">
                  <c:v>30.124619197540508</c:v>
                </c:pt>
                <c:pt idx="110">
                  <c:v>30.124619197540508</c:v>
                </c:pt>
                <c:pt idx="111">
                  <c:v>30.124619197540508</c:v>
                </c:pt>
                <c:pt idx="112">
                  <c:v>30.124619197540508</c:v>
                </c:pt>
                <c:pt idx="113">
                  <c:v>30.124619197540508</c:v>
                </c:pt>
                <c:pt idx="114">
                  <c:v>30.124619197540508</c:v>
                </c:pt>
                <c:pt idx="115">
                  <c:v>30.124619197540508</c:v>
                </c:pt>
                <c:pt idx="116">
                  <c:v>30.124619197540508</c:v>
                </c:pt>
                <c:pt idx="117">
                  <c:v>30.124619197540508</c:v>
                </c:pt>
                <c:pt idx="118">
                  <c:v>30.124619197540508</c:v>
                </c:pt>
                <c:pt idx="119">
                  <c:v>30.124619197540508</c:v>
                </c:pt>
                <c:pt idx="120">
                  <c:v>30.124619197540508</c:v>
                </c:pt>
                <c:pt idx="121">
                  <c:v>30.124619197540508</c:v>
                </c:pt>
                <c:pt idx="122">
                  <c:v>30.124619197540508</c:v>
                </c:pt>
                <c:pt idx="123">
                  <c:v>30.124619197540508</c:v>
                </c:pt>
                <c:pt idx="124">
                  <c:v>30.124619197540508</c:v>
                </c:pt>
                <c:pt idx="125">
                  <c:v>30.124619197540508</c:v>
                </c:pt>
                <c:pt idx="126">
                  <c:v>30.124619197540508</c:v>
                </c:pt>
                <c:pt idx="127">
                  <c:v>30.124619197540508</c:v>
                </c:pt>
                <c:pt idx="128">
                  <c:v>30.124619197540508</c:v>
                </c:pt>
                <c:pt idx="129">
                  <c:v>30.124619197540508</c:v>
                </c:pt>
                <c:pt idx="130">
                  <c:v>30.124619197540508</c:v>
                </c:pt>
                <c:pt idx="131">
                  <c:v>30.124619197540508</c:v>
                </c:pt>
                <c:pt idx="132">
                  <c:v>30.124619197540508</c:v>
                </c:pt>
                <c:pt idx="133">
                  <c:v>30.124619197540508</c:v>
                </c:pt>
                <c:pt idx="134">
                  <c:v>30.124619197540508</c:v>
                </c:pt>
                <c:pt idx="135">
                  <c:v>30.124619197540508</c:v>
                </c:pt>
                <c:pt idx="136">
                  <c:v>30.124619197540508</c:v>
                </c:pt>
                <c:pt idx="137">
                  <c:v>30.124619197540508</c:v>
                </c:pt>
                <c:pt idx="138">
                  <c:v>30.124619197540508</c:v>
                </c:pt>
                <c:pt idx="139">
                  <c:v>30.124619197540508</c:v>
                </c:pt>
                <c:pt idx="140">
                  <c:v>30.124619197540508</c:v>
                </c:pt>
                <c:pt idx="141">
                  <c:v>30.124619197540508</c:v>
                </c:pt>
                <c:pt idx="142">
                  <c:v>30.124619197540508</c:v>
                </c:pt>
                <c:pt idx="143">
                  <c:v>30.124619197540508</c:v>
                </c:pt>
                <c:pt idx="144">
                  <c:v>30.124619197540508</c:v>
                </c:pt>
                <c:pt idx="145">
                  <c:v>30.124619197540508</c:v>
                </c:pt>
                <c:pt idx="146">
                  <c:v>30.124619197540508</c:v>
                </c:pt>
                <c:pt idx="147">
                  <c:v>30.124619197540508</c:v>
                </c:pt>
                <c:pt idx="148">
                  <c:v>30.124619197540508</c:v>
                </c:pt>
                <c:pt idx="149">
                  <c:v>30.124619197540508</c:v>
                </c:pt>
                <c:pt idx="150">
                  <c:v>30.124619197540508</c:v>
                </c:pt>
                <c:pt idx="151">
                  <c:v>31.446171196370241</c:v>
                </c:pt>
                <c:pt idx="152">
                  <c:v>33.898004950517617</c:v>
                </c:pt>
                <c:pt idx="153">
                  <c:v>36.288018697826644</c:v>
                </c:pt>
                <c:pt idx="154">
                  <c:v>37.680465281989456</c:v>
                </c:pt>
                <c:pt idx="155">
                  <c:v>38.037239642100694</c:v>
                </c:pt>
                <c:pt idx="156">
                  <c:v>38.037239642100694</c:v>
                </c:pt>
                <c:pt idx="157">
                  <c:v>38.037239642100694</c:v>
                </c:pt>
                <c:pt idx="158">
                  <c:v>38.037239642100694</c:v>
                </c:pt>
                <c:pt idx="159">
                  <c:v>38.037239642100694</c:v>
                </c:pt>
                <c:pt idx="160">
                  <c:v>38.037239642100694</c:v>
                </c:pt>
                <c:pt idx="161">
                  <c:v>38.037239642100694</c:v>
                </c:pt>
                <c:pt idx="162">
                  <c:v>38.037239642100694</c:v>
                </c:pt>
                <c:pt idx="163">
                  <c:v>38.037239642100694</c:v>
                </c:pt>
                <c:pt idx="164">
                  <c:v>38.037239642100694</c:v>
                </c:pt>
                <c:pt idx="165">
                  <c:v>38.037239642100694</c:v>
                </c:pt>
                <c:pt idx="166">
                  <c:v>38.037239642100694</c:v>
                </c:pt>
                <c:pt idx="167">
                  <c:v>38.037239642100694</c:v>
                </c:pt>
                <c:pt idx="168">
                  <c:v>38.037239642100694</c:v>
                </c:pt>
                <c:pt idx="169">
                  <c:v>38.037239642100694</c:v>
                </c:pt>
                <c:pt idx="170">
                  <c:v>38.037239642100694</c:v>
                </c:pt>
                <c:pt idx="171">
                  <c:v>39.635615541277645</c:v>
                </c:pt>
                <c:pt idx="172">
                  <c:v>42.325103078616891</c:v>
                </c:pt>
                <c:pt idx="173">
                  <c:v>44.628878160480959</c:v>
                </c:pt>
                <c:pt idx="174">
                  <c:v>45.603149912426048</c:v>
                </c:pt>
                <c:pt idx="175">
                  <c:v>45.603149912426048</c:v>
                </c:pt>
                <c:pt idx="176">
                  <c:v>45.603149912426048</c:v>
                </c:pt>
                <c:pt idx="177">
                  <c:v>45.603149912426048</c:v>
                </c:pt>
                <c:pt idx="178">
                  <c:v>45.603149912426048</c:v>
                </c:pt>
                <c:pt idx="179">
                  <c:v>45.603149912426048</c:v>
                </c:pt>
                <c:pt idx="180">
                  <c:v>45.603149912426048</c:v>
                </c:pt>
                <c:pt idx="181">
                  <c:v>45.603149912426048</c:v>
                </c:pt>
                <c:pt idx="182">
                  <c:v>45.927679105073295</c:v>
                </c:pt>
                <c:pt idx="183">
                  <c:v>46.914832385371646</c:v>
                </c:pt>
                <c:pt idx="184">
                  <c:v>48.191217722444051</c:v>
                </c:pt>
                <c:pt idx="185">
                  <c:v>49.355302072334744</c:v>
                </c:pt>
                <c:pt idx="186">
                  <c:v>50.238065519354421</c:v>
                </c:pt>
                <c:pt idx="187">
                  <c:v>50.847618898434284</c:v>
                </c:pt>
                <c:pt idx="188">
                  <c:v>51.254367871884646</c:v>
                </c:pt>
                <c:pt idx="189">
                  <c:v>51.502611034352498</c:v>
                </c:pt>
                <c:pt idx="190">
                  <c:v>51.63476895765497</c:v>
                </c:pt>
                <c:pt idx="191">
                  <c:v>51.685132229439951</c:v>
                </c:pt>
                <c:pt idx="192">
                  <c:v>51.685132229439951</c:v>
                </c:pt>
                <c:pt idx="193">
                  <c:v>51.685132229439951</c:v>
                </c:pt>
                <c:pt idx="194">
                  <c:v>51.685132229439951</c:v>
                </c:pt>
                <c:pt idx="195">
                  <c:v>51.685132229439951</c:v>
                </c:pt>
                <c:pt idx="196">
                  <c:v>51.685132229439951</c:v>
                </c:pt>
                <c:pt idx="197">
                  <c:v>51.685132229439951</c:v>
                </c:pt>
                <c:pt idx="198">
                  <c:v>51.685132229439951</c:v>
                </c:pt>
                <c:pt idx="199">
                  <c:v>51.685132229439951</c:v>
                </c:pt>
                <c:pt idx="200">
                  <c:v>51.685132229439951</c:v>
                </c:pt>
                <c:pt idx="201">
                  <c:v>51.685132229439951</c:v>
                </c:pt>
                <c:pt idx="202">
                  <c:v>51.685132229439951</c:v>
                </c:pt>
                <c:pt idx="203">
                  <c:v>51.685132229439951</c:v>
                </c:pt>
                <c:pt idx="204">
                  <c:v>51.685132229439951</c:v>
                </c:pt>
                <c:pt idx="205">
                  <c:v>51.685132229439951</c:v>
                </c:pt>
                <c:pt idx="206">
                  <c:v>51.685132229439951</c:v>
                </c:pt>
                <c:pt idx="207">
                  <c:v>51.685132229439951</c:v>
                </c:pt>
                <c:pt idx="208">
                  <c:v>51.685132229439951</c:v>
                </c:pt>
                <c:pt idx="209">
                  <c:v>51.685132229439951</c:v>
                </c:pt>
                <c:pt idx="210">
                  <c:v>51.685132229439951</c:v>
                </c:pt>
                <c:pt idx="211">
                  <c:v>51.685132229439951</c:v>
                </c:pt>
                <c:pt idx="212">
                  <c:v>51.685132229439951</c:v>
                </c:pt>
                <c:pt idx="213">
                  <c:v>51.685132229439951</c:v>
                </c:pt>
                <c:pt idx="214">
                  <c:v>51.685132229439951</c:v>
                </c:pt>
                <c:pt idx="215">
                  <c:v>51.685132229439951</c:v>
                </c:pt>
                <c:pt idx="216">
                  <c:v>51.685132229439951</c:v>
                </c:pt>
                <c:pt idx="217">
                  <c:v>51.685132229439951</c:v>
                </c:pt>
                <c:pt idx="218">
                  <c:v>51.685132229439951</c:v>
                </c:pt>
                <c:pt idx="219">
                  <c:v>51.685132229439951</c:v>
                </c:pt>
                <c:pt idx="220">
                  <c:v>51.685132229439951</c:v>
                </c:pt>
                <c:pt idx="221">
                  <c:v>51.685132229439951</c:v>
                </c:pt>
                <c:pt idx="222">
                  <c:v>51.685132229439951</c:v>
                </c:pt>
                <c:pt idx="223">
                  <c:v>51.685132229439951</c:v>
                </c:pt>
                <c:pt idx="224">
                  <c:v>51.685132229439951</c:v>
                </c:pt>
                <c:pt idx="225">
                  <c:v>51.685132229439951</c:v>
                </c:pt>
                <c:pt idx="226">
                  <c:v>51.685132229439951</c:v>
                </c:pt>
                <c:pt idx="227">
                  <c:v>51.685132229439951</c:v>
                </c:pt>
                <c:pt idx="228">
                  <c:v>51.685132229439951</c:v>
                </c:pt>
                <c:pt idx="229">
                  <c:v>51.685132229439951</c:v>
                </c:pt>
                <c:pt idx="230">
                  <c:v>51.685132229439951</c:v>
                </c:pt>
                <c:pt idx="231">
                  <c:v>51.685132229439951</c:v>
                </c:pt>
                <c:pt idx="232">
                  <c:v>51.999286560114463</c:v>
                </c:pt>
                <c:pt idx="233">
                  <c:v>53.231376375443681</c:v>
                </c:pt>
                <c:pt idx="234">
                  <c:v>54.401902599598131</c:v>
                </c:pt>
                <c:pt idx="235">
                  <c:v>54.820951385072668</c:v>
                </c:pt>
                <c:pt idx="236">
                  <c:v>54.820951385072668</c:v>
                </c:pt>
                <c:pt idx="237">
                  <c:v>54.836720841335527</c:v>
                </c:pt>
                <c:pt idx="238">
                  <c:v>55.78277313444574</c:v>
                </c:pt>
                <c:pt idx="239">
                  <c:v>57.728086847514795</c:v>
                </c:pt>
                <c:pt idx="240">
                  <c:v>59.834060548961553</c:v>
                </c:pt>
                <c:pt idx="241">
                  <c:v>61.595837374337712</c:v>
                </c:pt>
                <c:pt idx="242">
                  <c:v>63.310973488294117</c:v>
                </c:pt>
                <c:pt idx="243">
                  <c:v>65.000897074739584</c:v>
                </c:pt>
                <c:pt idx="244">
                  <c:v>66.761473560156247</c:v>
                </c:pt>
                <c:pt idx="245">
                  <c:v>68.931125959223891</c:v>
                </c:pt>
                <c:pt idx="246">
                  <c:v>71.123229848453576</c:v>
                </c:pt>
                <c:pt idx="247">
                  <c:v>72.575840227202292</c:v>
                </c:pt>
                <c:pt idx="248">
                  <c:v>73.129569306433254</c:v>
                </c:pt>
                <c:pt idx="249">
                  <c:v>73.242732920502178</c:v>
                </c:pt>
                <c:pt idx="250">
                  <c:v>73.380285558060052</c:v>
                </c:pt>
                <c:pt idx="251">
                  <c:v>73.557584777459482</c:v>
                </c:pt>
                <c:pt idx="252">
                  <c:v>73.557584777459482</c:v>
                </c:pt>
                <c:pt idx="253">
                  <c:v>73.557584777459482</c:v>
                </c:pt>
                <c:pt idx="254">
                  <c:v>73.572482020315704</c:v>
                </c:pt>
                <c:pt idx="255">
                  <c:v>73.880559614281111</c:v>
                </c:pt>
                <c:pt idx="256">
                  <c:v>73.987036050340777</c:v>
                </c:pt>
                <c:pt idx="257">
                  <c:v>73.987036050340777</c:v>
                </c:pt>
                <c:pt idx="258">
                  <c:v>73.987036050340777</c:v>
                </c:pt>
                <c:pt idx="259">
                  <c:v>73.987036050340777</c:v>
                </c:pt>
                <c:pt idx="260">
                  <c:v>73.987036050340777</c:v>
                </c:pt>
                <c:pt idx="261">
                  <c:v>73.987036050340777</c:v>
                </c:pt>
                <c:pt idx="262">
                  <c:v>73.987036050340777</c:v>
                </c:pt>
                <c:pt idx="263">
                  <c:v>73.987036050340777</c:v>
                </c:pt>
                <c:pt idx="264">
                  <c:v>73.987036050340777</c:v>
                </c:pt>
                <c:pt idx="265">
                  <c:v>73.987036050340777</c:v>
                </c:pt>
                <c:pt idx="266">
                  <c:v>73.987036050340777</c:v>
                </c:pt>
                <c:pt idx="267">
                  <c:v>73.987036050340777</c:v>
                </c:pt>
                <c:pt idx="268">
                  <c:v>73.987036050340777</c:v>
                </c:pt>
                <c:pt idx="269">
                  <c:v>73.987036050340777</c:v>
                </c:pt>
                <c:pt idx="270">
                  <c:v>73.987036050340777</c:v>
                </c:pt>
                <c:pt idx="271">
                  <c:v>73.987036050340777</c:v>
                </c:pt>
                <c:pt idx="272">
                  <c:v>73.987036050340777</c:v>
                </c:pt>
                <c:pt idx="273">
                  <c:v>74.921654994386557</c:v>
                </c:pt>
                <c:pt idx="274">
                  <c:v>76.98770272468812</c:v>
                </c:pt>
                <c:pt idx="275">
                  <c:v>79.491698862676799</c:v>
                </c:pt>
                <c:pt idx="276">
                  <c:v>82.188102258638736</c:v>
                </c:pt>
                <c:pt idx="277">
                  <c:v>85.221367579951107</c:v>
                </c:pt>
                <c:pt idx="278">
                  <c:v>88.362329695518241</c:v>
                </c:pt>
                <c:pt idx="279">
                  <c:v>90.471158293766052</c:v>
                </c:pt>
                <c:pt idx="280">
                  <c:v>90.701511511075722</c:v>
                </c:pt>
                <c:pt idx="281">
                  <c:v>90.701511511075722</c:v>
                </c:pt>
                <c:pt idx="282">
                  <c:v>90.701511511075722</c:v>
                </c:pt>
                <c:pt idx="283">
                  <c:v>90.701511511075722</c:v>
                </c:pt>
                <c:pt idx="284">
                  <c:v>90.701511511075722</c:v>
                </c:pt>
                <c:pt idx="285">
                  <c:v>90.701511511075722</c:v>
                </c:pt>
                <c:pt idx="286">
                  <c:v>90.701511511075722</c:v>
                </c:pt>
                <c:pt idx="287">
                  <c:v>90.701511511075722</c:v>
                </c:pt>
                <c:pt idx="288">
                  <c:v>90.701511511075722</c:v>
                </c:pt>
                <c:pt idx="289">
                  <c:v>90.701511511075722</c:v>
                </c:pt>
                <c:pt idx="290">
                  <c:v>90.701511511075722</c:v>
                </c:pt>
                <c:pt idx="291">
                  <c:v>90.701511511075722</c:v>
                </c:pt>
                <c:pt idx="292">
                  <c:v>90.701511511075722</c:v>
                </c:pt>
                <c:pt idx="293">
                  <c:v>90.701511511075722</c:v>
                </c:pt>
                <c:pt idx="294">
                  <c:v>90.701511511075722</c:v>
                </c:pt>
                <c:pt idx="295">
                  <c:v>90.701511511075722</c:v>
                </c:pt>
                <c:pt idx="296">
                  <c:v>90.701511511075722</c:v>
                </c:pt>
                <c:pt idx="297">
                  <c:v>90.701511511075722</c:v>
                </c:pt>
                <c:pt idx="298">
                  <c:v>90.701511511075722</c:v>
                </c:pt>
                <c:pt idx="299">
                  <c:v>90.701511511075722</c:v>
                </c:pt>
                <c:pt idx="300">
                  <c:v>90.701511511075722</c:v>
                </c:pt>
                <c:pt idx="301">
                  <c:v>90.701511511075722</c:v>
                </c:pt>
                <c:pt idx="302">
                  <c:v>90.701511511075722</c:v>
                </c:pt>
                <c:pt idx="303">
                  <c:v>90.97503452083653</c:v>
                </c:pt>
                <c:pt idx="304">
                  <c:v>91.638099758246511</c:v>
                </c:pt>
                <c:pt idx="305">
                  <c:v>92.30820834143195</c:v>
                </c:pt>
                <c:pt idx="306">
                  <c:v>92.538419241811326</c:v>
                </c:pt>
                <c:pt idx="307">
                  <c:v>92.538419241811326</c:v>
                </c:pt>
                <c:pt idx="308">
                  <c:v>92.538419241811326</c:v>
                </c:pt>
                <c:pt idx="309">
                  <c:v>92.538419241811326</c:v>
                </c:pt>
                <c:pt idx="310">
                  <c:v>92.538419241811326</c:v>
                </c:pt>
                <c:pt idx="311">
                  <c:v>92.538419241811326</c:v>
                </c:pt>
                <c:pt idx="312">
                  <c:v>92.869312341020432</c:v>
                </c:pt>
                <c:pt idx="313">
                  <c:v>93.517589539252171</c:v>
                </c:pt>
                <c:pt idx="314">
                  <c:v>94.283562910034064</c:v>
                </c:pt>
                <c:pt idx="315">
                  <c:v>94.961939654947898</c:v>
                </c:pt>
                <c:pt idx="316">
                  <c:v>95.623074217570064</c:v>
                </c:pt>
                <c:pt idx="317">
                  <c:v>96.482756290898251</c:v>
                </c:pt>
                <c:pt idx="318">
                  <c:v>97.493059256111735</c:v>
                </c:pt>
                <c:pt idx="319">
                  <c:v>98.209950303674745</c:v>
                </c:pt>
                <c:pt idx="320">
                  <c:v>98.398796024617383</c:v>
                </c:pt>
                <c:pt idx="321">
                  <c:v>98.398796024617383</c:v>
                </c:pt>
                <c:pt idx="322">
                  <c:v>98.398796024617383</c:v>
                </c:pt>
                <c:pt idx="323">
                  <c:v>98.398796024617383</c:v>
                </c:pt>
                <c:pt idx="324">
                  <c:v>98.398796024617383</c:v>
                </c:pt>
                <c:pt idx="325">
                  <c:v>98.398796024617383</c:v>
                </c:pt>
                <c:pt idx="326">
                  <c:v>98.398796024617383</c:v>
                </c:pt>
                <c:pt idx="327">
                  <c:v>98.594431060789574</c:v>
                </c:pt>
                <c:pt idx="328">
                  <c:v>99.568627884256003</c:v>
                </c:pt>
                <c:pt idx="329">
                  <c:v>100.53800868804329</c:v>
                </c:pt>
                <c:pt idx="330">
                  <c:v>100.79429040732056</c:v>
                </c:pt>
                <c:pt idx="331">
                  <c:v>100.79429040732056</c:v>
                </c:pt>
                <c:pt idx="332">
                  <c:v>100.79429040732056</c:v>
                </c:pt>
                <c:pt idx="333">
                  <c:v>100.79429040732056</c:v>
                </c:pt>
                <c:pt idx="334">
                  <c:v>100.79429040732056</c:v>
                </c:pt>
                <c:pt idx="335">
                  <c:v>100.79429040732056</c:v>
                </c:pt>
                <c:pt idx="336">
                  <c:v>100.79429040732056</c:v>
                </c:pt>
                <c:pt idx="337">
                  <c:v>100.79429040732056</c:v>
                </c:pt>
                <c:pt idx="338">
                  <c:v>100.79429040732056</c:v>
                </c:pt>
                <c:pt idx="339">
                  <c:v>100.79429040732056</c:v>
                </c:pt>
                <c:pt idx="340">
                  <c:v>100.79429040732056</c:v>
                </c:pt>
                <c:pt idx="341">
                  <c:v>100.79429040732056</c:v>
                </c:pt>
                <c:pt idx="342">
                  <c:v>100.79429040732056</c:v>
                </c:pt>
                <c:pt idx="343">
                  <c:v>100.79429040732056</c:v>
                </c:pt>
                <c:pt idx="344">
                  <c:v>100.79429040732056</c:v>
                </c:pt>
                <c:pt idx="345">
                  <c:v>100.79429040732056</c:v>
                </c:pt>
                <c:pt idx="346">
                  <c:v>100.79429040732056</c:v>
                </c:pt>
                <c:pt idx="347">
                  <c:v>100.79429040732056</c:v>
                </c:pt>
                <c:pt idx="348">
                  <c:v>100.79429040732056</c:v>
                </c:pt>
                <c:pt idx="349">
                  <c:v>100.79429040732056</c:v>
                </c:pt>
                <c:pt idx="350">
                  <c:v>100.79429040732056</c:v>
                </c:pt>
                <c:pt idx="351">
                  <c:v>100.79429040732056</c:v>
                </c:pt>
                <c:pt idx="352">
                  <c:v>100.79429040732056</c:v>
                </c:pt>
                <c:pt idx="353">
                  <c:v>100.79429040732056</c:v>
                </c:pt>
                <c:pt idx="354">
                  <c:v>100.79429040732056</c:v>
                </c:pt>
                <c:pt idx="355">
                  <c:v>100.79429040732056</c:v>
                </c:pt>
                <c:pt idx="356">
                  <c:v>100.79429040732056</c:v>
                </c:pt>
                <c:pt idx="357">
                  <c:v>100.79429040732056</c:v>
                </c:pt>
                <c:pt idx="358">
                  <c:v>101.1121115365258</c:v>
                </c:pt>
                <c:pt idx="359">
                  <c:v>101.86587436451578</c:v>
                </c:pt>
                <c:pt idx="360">
                  <c:v>102.60113768361943</c:v>
                </c:pt>
                <c:pt idx="361">
                  <c:v>103.04093247361106</c:v>
                </c:pt>
                <c:pt idx="362">
                  <c:v>103.17243368179329</c:v>
                </c:pt>
                <c:pt idx="363">
                  <c:v>103.17243368179329</c:v>
                </c:pt>
                <c:pt idx="364">
                  <c:v>103.17243368179329</c:v>
                </c:pt>
                <c:pt idx="365">
                  <c:v>103.17243368179329</c:v>
                </c:pt>
                <c:pt idx="366">
                  <c:v>103.17243368179329</c:v>
                </c:pt>
                <c:pt idx="367">
                  <c:v>103.17243368179329</c:v>
                </c:pt>
                <c:pt idx="368">
                  <c:v>103.17243368179329</c:v>
                </c:pt>
                <c:pt idx="369">
                  <c:v>103.17243368179329</c:v>
                </c:pt>
                <c:pt idx="370">
                  <c:v>103.17243368179329</c:v>
                </c:pt>
                <c:pt idx="371">
                  <c:v>103.36635424733149</c:v>
                </c:pt>
                <c:pt idx="372">
                  <c:v>104.43273914355383</c:v>
                </c:pt>
                <c:pt idx="373">
                  <c:v>105.89049999604225</c:v>
                </c:pt>
                <c:pt idx="374">
                  <c:v>107.08623985914988</c:v>
                </c:pt>
                <c:pt idx="375">
                  <c:v>107.82225892877437</c:v>
                </c:pt>
                <c:pt idx="376">
                  <c:v>108.21866896124608</c:v>
                </c:pt>
                <c:pt idx="377">
                  <c:v>108.42424223117921</c:v>
                </c:pt>
                <c:pt idx="378">
                  <c:v>108.52712832123837</c:v>
                </c:pt>
                <c:pt idx="379">
                  <c:v>108.60190897296161</c:v>
                </c:pt>
                <c:pt idx="380">
                  <c:v>108.69502771634831</c:v>
                </c:pt>
                <c:pt idx="381">
                  <c:v>108.79279665197394</c:v>
                </c:pt>
                <c:pt idx="382">
                  <c:v>108.87810905568408</c:v>
                </c:pt>
                <c:pt idx="383">
                  <c:v>108.94588123089628</c:v>
                </c:pt>
                <c:pt idx="384">
                  <c:v>108.98167844055742</c:v>
                </c:pt>
                <c:pt idx="385">
                  <c:v>108.98945326494977</c:v>
                </c:pt>
                <c:pt idx="386">
                  <c:v>108.98945326494977</c:v>
                </c:pt>
                <c:pt idx="387">
                  <c:v>108.98945326494977</c:v>
                </c:pt>
                <c:pt idx="388">
                  <c:v>108.98945326494977</c:v>
                </c:pt>
                <c:pt idx="389">
                  <c:v>108.98945326494977</c:v>
                </c:pt>
                <c:pt idx="390">
                  <c:v>108.98945326494977</c:v>
                </c:pt>
                <c:pt idx="391">
                  <c:v>108.98945326494977</c:v>
                </c:pt>
                <c:pt idx="392">
                  <c:v>108.98945326494977</c:v>
                </c:pt>
                <c:pt idx="393">
                  <c:v>108.98945326494977</c:v>
                </c:pt>
                <c:pt idx="394">
                  <c:v>108.98945326494977</c:v>
                </c:pt>
                <c:pt idx="395">
                  <c:v>108.98945326494977</c:v>
                </c:pt>
                <c:pt idx="396">
                  <c:v>108.98945326494977</c:v>
                </c:pt>
                <c:pt idx="397">
                  <c:v>108.98945326494977</c:v>
                </c:pt>
                <c:pt idx="398">
                  <c:v>108.98945326494977</c:v>
                </c:pt>
                <c:pt idx="399">
                  <c:v>108.98945326494977</c:v>
                </c:pt>
                <c:pt idx="400">
                  <c:v>108.98945326494977</c:v>
                </c:pt>
                <c:pt idx="401">
                  <c:v>109.0635342844553</c:v>
                </c:pt>
                <c:pt idx="402">
                  <c:v>109.58371334678812</c:v>
                </c:pt>
                <c:pt idx="403">
                  <c:v>110.21005656273783</c:v>
                </c:pt>
                <c:pt idx="404">
                  <c:v>110.73984773179005</c:v>
                </c:pt>
                <c:pt idx="405">
                  <c:v>111.249186319663</c:v>
                </c:pt>
                <c:pt idx="406">
                  <c:v>111.78499999163445</c:v>
                </c:pt>
                <c:pt idx="407">
                  <c:v>112.23269235954211</c:v>
                </c:pt>
                <c:pt idx="408">
                  <c:v>112.43689976690452</c:v>
                </c:pt>
                <c:pt idx="409">
                  <c:v>112.43689976690452</c:v>
                </c:pt>
                <c:pt idx="410">
                  <c:v>112.43689976690452</c:v>
                </c:pt>
                <c:pt idx="411">
                  <c:v>112.43689976690452</c:v>
                </c:pt>
                <c:pt idx="412">
                  <c:v>112.43689976690452</c:v>
                </c:pt>
                <c:pt idx="413">
                  <c:v>112.43689976690452</c:v>
                </c:pt>
                <c:pt idx="414">
                  <c:v>112.43689976690452</c:v>
                </c:pt>
                <c:pt idx="415">
                  <c:v>112.43689976690452</c:v>
                </c:pt>
                <c:pt idx="416">
                  <c:v>112.43689976690452</c:v>
                </c:pt>
                <c:pt idx="417">
                  <c:v>112.43689976690452</c:v>
                </c:pt>
                <c:pt idx="418">
                  <c:v>112.43689976690452</c:v>
                </c:pt>
                <c:pt idx="419">
                  <c:v>112.60529210403158</c:v>
                </c:pt>
                <c:pt idx="420">
                  <c:v>112.75995257397757</c:v>
                </c:pt>
                <c:pt idx="421">
                  <c:v>112.75995257397757</c:v>
                </c:pt>
                <c:pt idx="422">
                  <c:v>112.75995257397757</c:v>
                </c:pt>
                <c:pt idx="423">
                  <c:v>112.75995257397757</c:v>
                </c:pt>
                <c:pt idx="424">
                  <c:v>112.75995257397757</c:v>
                </c:pt>
                <c:pt idx="425">
                  <c:v>112.75995257397757</c:v>
                </c:pt>
                <c:pt idx="426">
                  <c:v>112.75995257397757</c:v>
                </c:pt>
                <c:pt idx="427">
                  <c:v>112.75995257397757</c:v>
                </c:pt>
                <c:pt idx="428">
                  <c:v>112.75995257397757</c:v>
                </c:pt>
                <c:pt idx="429">
                  <c:v>112.75995257397757</c:v>
                </c:pt>
                <c:pt idx="430">
                  <c:v>112.75995257397757</c:v>
                </c:pt>
                <c:pt idx="431">
                  <c:v>112.82489368595353</c:v>
                </c:pt>
                <c:pt idx="432">
                  <c:v>112.82489368595353</c:v>
                </c:pt>
                <c:pt idx="433">
                  <c:v>112.82489368595353</c:v>
                </c:pt>
                <c:pt idx="434">
                  <c:v>112.82489368595353</c:v>
                </c:pt>
                <c:pt idx="435">
                  <c:v>113.46863157113228</c:v>
                </c:pt>
                <c:pt idx="436">
                  <c:v>114.92723687396149</c:v>
                </c:pt>
                <c:pt idx="437">
                  <c:v>117.04202217138304</c:v>
                </c:pt>
                <c:pt idx="438">
                  <c:v>119.38100591908109</c:v>
                </c:pt>
                <c:pt idx="439">
                  <c:v>121.39304277667819</c:v>
                </c:pt>
                <c:pt idx="440">
                  <c:v>122.68961772566225</c:v>
                </c:pt>
                <c:pt idx="441">
                  <c:v>123.27088600404123</c:v>
                </c:pt>
                <c:pt idx="442">
                  <c:v>123.43761050730126</c:v>
                </c:pt>
                <c:pt idx="443">
                  <c:v>123.46115976582749</c:v>
                </c:pt>
                <c:pt idx="444">
                  <c:v>123.4614659111657</c:v>
                </c:pt>
                <c:pt idx="445">
                  <c:v>123.4614659111657</c:v>
                </c:pt>
                <c:pt idx="446">
                  <c:v>123.4614659111657</c:v>
                </c:pt>
                <c:pt idx="447">
                  <c:v>123.4614659111657</c:v>
                </c:pt>
                <c:pt idx="448">
                  <c:v>123.4614659111657</c:v>
                </c:pt>
                <c:pt idx="449">
                  <c:v>123.4614659111657</c:v>
                </c:pt>
                <c:pt idx="450">
                  <c:v>123.4614659111657</c:v>
                </c:pt>
                <c:pt idx="451">
                  <c:v>123.4614659111657</c:v>
                </c:pt>
                <c:pt idx="452">
                  <c:v>123.4614659111657</c:v>
                </c:pt>
                <c:pt idx="453">
                  <c:v>123.4614659111657</c:v>
                </c:pt>
                <c:pt idx="454">
                  <c:v>123.4614659111657</c:v>
                </c:pt>
                <c:pt idx="455">
                  <c:v>123.4614659111657</c:v>
                </c:pt>
                <c:pt idx="456">
                  <c:v>123.4614659111657</c:v>
                </c:pt>
                <c:pt idx="457">
                  <c:v>123.4614659111657</c:v>
                </c:pt>
                <c:pt idx="458">
                  <c:v>123.4614659111657</c:v>
                </c:pt>
                <c:pt idx="459">
                  <c:v>123.4614659111657</c:v>
                </c:pt>
                <c:pt idx="460">
                  <c:v>123.4614659111657</c:v>
                </c:pt>
                <c:pt idx="461">
                  <c:v>123.4614659111657</c:v>
                </c:pt>
                <c:pt idx="462">
                  <c:v>123.4614659111657</c:v>
                </c:pt>
                <c:pt idx="463">
                  <c:v>123.4614659111657</c:v>
                </c:pt>
                <c:pt idx="464">
                  <c:v>123.4614659111657</c:v>
                </c:pt>
                <c:pt idx="465">
                  <c:v>123.4614659111657</c:v>
                </c:pt>
                <c:pt idx="466">
                  <c:v>123.4614659111657</c:v>
                </c:pt>
                <c:pt idx="467">
                  <c:v>123.4614659111657</c:v>
                </c:pt>
                <c:pt idx="468">
                  <c:v>123.4614659111657</c:v>
                </c:pt>
                <c:pt idx="469">
                  <c:v>123.4614659111657</c:v>
                </c:pt>
                <c:pt idx="470">
                  <c:v>123.4614659111657</c:v>
                </c:pt>
                <c:pt idx="471">
                  <c:v>123.4614659111657</c:v>
                </c:pt>
                <c:pt idx="472">
                  <c:v>123.4614659111657</c:v>
                </c:pt>
                <c:pt idx="473">
                  <c:v>123.4614659111657</c:v>
                </c:pt>
                <c:pt idx="474">
                  <c:v>123.4614659111657</c:v>
                </c:pt>
                <c:pt idx="475">
                  <c:v>123.4614659111657</c:v>
                </c:pt>
                <c:pt idx="476">
                  <c:v>123.4614659111657</c:v>
                </c:pt>
                <c:pt idx="477">
                  <c:v>123.4614659111657</c:v>
                </c:pt>
                <c:pt idx="478">
                  <c:v>123.4614659111657</c:v>
                </c:pt>
                <c:pt idx="479">
                  <c:v>123.4614659111657</c:v>
                </c:pt>
                <c:pt idx="480">
                  <c:v>123.4614659111657</c:v>
                </c:pt>
                <c:pt idx="481">
                  <c:v>123.4614659111657</c:v>
                </c:pt>
                <c:pt idx="482">
                  <c:v>123.4614659111657</c:v>
                </c:pt>
                <c:pt idx="483">
                  <c:v>123.4614659111657</c:v>
                </c:pt>
                <c:pt idx="484">
                  <c:v>123.4614659111657</c:v>
                </c:pt>
                <c:pt idx="485">
                  <c:v>123.4614659111657</c:v>
                </c:pt>
                <c:pt idx="486">
                  <c:v>123.4614659111657</c:v>
                </c:pt>
                <c:pt idx="487">
                  <c:v>123.4614659111657</c:v>
                </c:pt>
                <c:pt idx="488">
                  <c:v>123.4614659111657</c:v>
                </c:pt>
                <c:pt idx="489">
                  <c:v>123.4614659111657</c:v>
                </c:pt>
                <c:pt idx="490">
                  <c:v>123.4614659111657</c:v>
                </c:pt>
                <c:pt idx="491">
                  <c:v>123.4614659111657</c:v>
                </c:pt>
                <c:pt idx="492">
                  <c:v>123.4614659111657</c:v>
                </c:pt>
                <c:pt idx="493">
                  <c:v>123.4614659111657</c:v>
                </c:pt>
                <c:pt idx="494">
                  <c:v>123.4614659111657</c:v>
                </c:pt>
                <c:pt idx="495">
                  <c:v>123.4614659111657</c:v>
                </c:pt>
                <c:pt idx="496">
                  <c:v>123.4614659111657</c:v>
                </c:pt>
                <c:pt idx="497">
                  <c:v>123.4614659111657</c:v>
                </c:pt>
                <c:pt idx="498">
                  <c:v>123.4614659111657</c:v>
                </c:pt>
                <c:pt idx="499">
                  <c:v>123.4614659111657</c:v>
                </c:pt>
                <c:pt idx="500">
                  <c:v>123.4614659111657</c:v>
                </c:pt>
                <c:pt idx="501">
                  <c:v>123.4614659111657</c:v>
                </c:pt>
                <c:pt idx="502">
                  <c:v>123.4614659111657</c:v>
                </c:pt>
                <c:pt idx="503">
                  <c:v>123.4614659111657</c:v>
                </c:pt>
                <c:pt idx="504">
                  <c:v>123.4614659111657</c:v>
                </c:pt>
                <c:pt idx="505">
                  <c:v>123.4614659111657</c:v>
                </c:pt>
                <c:pt idx="506">
                  <c:v>123.4614659111657</c:v>
                </c:pt>
                <c:pt idx="507">
                  <c:v>123.4614659111657</c:v>
                </c:pt>
                <c:pt idx="508">
                  <c:v>123.4614659111657</c:v>
                </c:pt>
                <c:pt idx="509">
                  <c:v>123.4614659111657</c:v>
                </c:pt>
                <c:pt idx="510">
                  <c:v>123.4614659111657</c:v>
                </c:pt>
                <c:pt idx="511">
                  <c:v>123.4614659111657</c:v>
                </c:pt>
                <c:pt idx="512">
                  <c:v>123.4614659111657</c:v>
                </c:pt>
                <c:pt idx="513">
                  <c:v>123.4614659111657</c:v>
                </c:pt>
                <c:pt idx="514">
                  <c:v>123.4614659111657</c:v>
                </c:pt>
                <c:pt idx="515">
                  <c:v>123.4614659111657</c:v>
                </c:pt>
                <c:pt idx="516">
                  <c:v>123.4614659111657</c:v>
                </c:pt>
                <c:pt idx="517">
                  <c:v>123.4614659111657</c:v>
                </c:pt>
                <c:pt idx="518">
                  <c:v>123.4614659111657</c:v>
                </c:pt>
                <c:pt idx="519">
                  <c:v>123.4614659111657</c:v>
                </c:pt>
                <c:pt idx="520">
                  <c:v>123.64627645095801</c:v>
                </c:pt>
                <c:pt idx="521">
                  <c:v>123.9519509987943</c:v>
                </c:pt>
                <c:pt idx="522">
                  <c:v>124.44807393435886</c:v>
                </c:pt>
                <c:pt idx="523">
                  <c:v>125.2890425923932</c:v>
                </c:pt>
                <c:pt idx="524">
                  <c:v>126.38436952521856</c:v>
                </c:pt>
                <c:pt idx="525">
                  <c:v>127.32454955371972</c:v>
                </c:pt>
                <c:pt idx="526">
                  <c:v>127.82010474676241</c:v>
                </c:pt>
                <c:pt idx="527">
                  <c:v>127.97558994545068</c:v>
                </c:pt>
                <c:pt idx="528">
                  <c:v>128.0093121684445</c:v>
                </c:pt>
                <c:pt idx="529">
                  <c:v>128.01581754357309</c:v>
                </c:pt>
                <c:pt idx="530">
                  <c:v>128.01581754357309</c:v>
                </c:pt>
                <c:pt idx="531">
                  <c:v>128.01581754357309</c:v>
                </c:pt>
                <c:pt idx="532">
                  <c:v>128.01581754357309</c:v>
                </c:pt>
                <c:pt idx="533">
                  <c:v>128.01581754357309</c:v>
                </c:pt>
                <c:pt idx="534">
                  <c:v>128.01581754357309</c:v>
                </c:pt>
                <c:pt idx="535">
                  <c:v>128.01581754357309</c:v>
                </c:pt>
                <c:pt idx="536">
                  <c:v>128.01581754357309</c:v>
                </c:pt>
                <c:pt idx="537">
                  <c:v>128.01581754357309</c:v>
                </c:pt>
                <c:pt idx="538">
                  <c:v>128.01581754357309</c:v>
                </c:pt>
                <c:pt idx="539">
                  <c:v>128.01581754357309</c:v>
                </c:pt>
                <c:pt idx="540">
                  <c:v>128.01581754357309</c:v>
                </c:pt>
                <c:pt idx="541">
                  <c:v>128.01581754357309</c:v>
                </c:pt>
                <c:pt idx="542">
                  <c:v>128.01581754357309</c:v>
                </c:pt>
                <c:pt idx="543">
                  <c:v>128.07685301783684</c:v>
                </c:pt>
                <c:pt idx="544">
                  <c:v>128.55992147735651</c:v>
                </c:pt>
                <c:pt idx="545">
                  <c:v>129.28852078758348</c:v>
                </c:pt>
                <c:pt idx="546">
                  <c:v>129.88344257475234</c:v>
                </c:pt>
                <c:pt idx="547">
                  <c:v>130.23340936154824</c:v>
                </c:pt>
                <c:pt idx="548">
                  <c:v>130.43191897916654</c:v>
                </c:pt>
                <c:pt idx="549">
                  <c:v>130.55362967433115</c:v>
                </c:pt>
                <c:pt idx="550">
                  <c:v>130.59659052306122</c:v>
                </c:pt>
                <c:pt idx="551">
                  <c:v>130.59659052306122</c:v>
                </c:pt>
                <c:pt idx="552">
                  <c:v>130.59659052306122</c:v>
                </c:pt>
                <c:pt idx="553">
                  <c:v>130.59659052306122</c:v>
                </c:pt>
                <c:pt idx="554">
                  <c:v>130.59659052306122</c:v>
                </c:pt>
                <c:pt idx="555">
                  <c:v>130.59659052306122</c:v>
                </c:pt>
                <c:pt idx="556">
                  <c:v>130.59659052306122</c:v>
                </c:pt>
                <c:pt idx="557">
                  <c:v>130.59659052306122</c:v>
                </c:pt>
                <c:pt idx="558">
                  <c:v>130.59659052306122</c:v>
                </c:pt>
                <c:pt idx="559">
                  <c:v>130.59659052306122</c:v>
                </c:pt>
                <c:pt idx="560">
                  <c:v>130.59659052306122</c:v>
                </c:pt>
                <c:pt idx="561">
                  <c:v>130.59659052306122</c:v>
                </c:pt>
                <c:pt idx="562">
                  <c:v>130.59659052306122</c:v>
                </c:pt>
                <c:pt idx="563">
                  <c:v>131.27669503118236</c:v>
                </c:pt>
                <c:pt idx="564">
                  <c:v>132.58635179509054</c:v>
                </c:pt>
                <c:pt idx="565">
                  <c:v>133.57476781919033</c:v>
                </c:pt>
                <c:pt idx="566">
                  <c:v>133.88218408261625</c:v>
                </c:pt>
                <c:pt idx="567">
                  <c:v>133.88218408261625</c:v>
                </c:pt>
                <c:pt idx="568">
                  <c:v>133.88218408261625</c:v>
                </c:pt>
                <c:pt idx="569">
                  <c:v>133.88218408261625</c:v>
                </c:pt>
                <c:pt idx="570">
                  <c:v>133.88218408261625</c:v>
                </c:pt>
                <c:pt idx="571">
                  <c:v>133.88218408261625</c:v>
                </c:pt>
                <c:pt idx="572">
                  <c:v>133.88218408261625</c:v>
                </c:pt>
                <c:pt idx="573">
                  <c:v>133.88218408261625</c:v>
                </c:pt>
                <c:pt idx="574">
                  <c:v>133.88218408261625</c:v>
                </c:pt>
                <c:pt idx="575">
                  <c:v>133.88218408261625</c:v>
                </c:pt>
                <c:pt idx="576">
                  <c:v>133.88218408261625</c:v>
                </c:pt>
                <c:pt idx="577">
                  <c:v>133.88218408261625</c:v>
                </c:pt>
                <c:pt idx="578">
                  <c:v>133.88218408261625</c:v>
                </c:pt>
                <c:pt idx="579">
                  <c:v>133.88218408261625</c:v>
                </c:pt>
                <c:pt idx="580">
                  <c:v>133.88218408261625</c:v>
                </c:pt>
                <c:pt idx="581">
                  <c:v>133.88218408261625</c:v>
                </c:pt>
                <c:pt idx="582">
                  <c:v>133.88218408261625</c:v>
                </c:pt>
                <c:pt idx="583">
                  <c:v>133.88218408261625</c:v>
                </c:pt>
                <c:pt idx="584">
                  <c:v>133.88218408261625</c:v>
                </c:pt>
                <c:pt idx="585">
                  <c:v>133.88218408261625</c:v>
                </c:pt>
                <c:pt idx="586">
                  <c:v>133.88218408261625</c:v>
                </c:pt>
                <c:pt idx="587">
                  <c:v>133.88218408261625</c:v>
                </c:pt>
                <c:pt idx="588">
                  <c:v>133.88218408261625</c:v>
                </c:pt>
                <c:pt idx="589">
                  <c:v>133.88218408261625</c:v>
                </c:pt>
                <c:pt idx="590">
                  <c:v>133.88218408261625</c:v>
                </c:pt>
                <c:pt idx="591">
                  <c:v>133.88218408261625</c:v>
                </c:pt>
                <c:pt idx="592">
                  <c:v>133.88218408261625</c:v>
                </c:pt>
                <c:pt idx="593">
                  <c:v>133.88218408261625</c:v>
                </c:pt>
                <c:pt idx="594">
                  <c:v>133.88218408261625</c:v>
                </c:pt>
                <c:pt idx="595">
                  <c:v>133.88218408261625</c:v>
                </c:pt>
                <c:pt idx="596">
                  <c:v>133.88218408261625</c:v>
                </c:pt>
                <c:pt idx="597">
                  <c:v>133.88218408261625</c:v>
                </c:pt>
                <c:pt idx="598">
                  <c:v>133.88218408261625</c:v>
                </c:pt>
                <c:pt idx="599">
                  <c:v>133.88218408261625</c:v>
                </c:pt>
                <c:pt idx="600">
                  <c:v>133.88218408261625</c:v>
                </c:pt>
                <c:pt idx="601">
                  <c:v>133.88218408261625</c:v>
                </c:pt>
                <c:pt idx="602">
                  <c:v>133.88218408261625</c:v>
                </c:pt>
                <c:pt idx="603">
                  <c:v>133.88218408261625</c:v>
                </c:pt>
                <c:pt idx="604">
                  <c:v>133.88218408261625</c:v>
                </c:pt>
                <c:pt idx="605">
                  <c:v>133.88218408261625</c:v>
                </c:pt>
                <c:pt idx="606">
                  <c:v>133.88218408261625</c:v>
                </c:pt>
                <c:pt idx="607">
                  <c:v>133.88218408261625</c:v>
                </c:pt>
                <c:pt idx="608">
                  <c:v>133.88218408261625</c:v>
                </c:pt>
                <c:pt idx="609">
                  <c:v>133.88218408261625</c:v>
                </c:pt>
                <c:pt idx="610">
                  <c:v>133.88218408261625</c:v>
                </c:pt>
                <c:pt idx="611">
                  <c:v>133.88218408261625</c:v>
                </c:pt>
                <c:pt idx="612">
                  <c:v>133.88218408261625</c:v>
                </c:pt>
                <c:pt idx="613">
                  <c:v>133.88218408261625</c:v>
                </c:pt>
                <c:pt idx="614">
                  <c:v>133.88218408261625</c:v>
                </c:pt>
                <c:pt idx="615">
                  <c:v>133.88218408261625</c:v>
                </c:pt>
                <c:pt idx="616">
                  <c:v>133.88218408261625</c:v>
                </c:pt>
                <c:pt idx="617">
                  <c:v>133.88218408261625</c:v>
                </c:pt>
                <c:pt idx="618">
                  <c:v>133.88218408261625</c:v>
                </c:pt>
                <c:pt idx="619">
                  <c:v>134.04369627051813</c:v>
                </c:pt>
                <c:pt idx="620">
                  <c:v>134.09468833950604</c:v>
                </c:pt>
                <c:pt idx="621">
                  <c:v>134.09468833950604</c:v>
                </c:pt>
                <c:pt idx="622">
                  <c:v>134.09468833950604</c:v>
                </c:pt>
                <c:pt idx="623">
                  <c:v>134.09468833950604</c:v>
                </c:pt>
                <c:pt idx="624">
                  <c:v>134.09468833950604</c:v>
                </c:pt>
                <c:pt idx="625">
                  <c:v>134.09468833950604</c:v>
                </c:pt>
                <c:pt idx="626">
                  <c:v>134.09468833950604</c:v>
                </c:pt>
                <c:pt idx="627">
                  <c:v>134.09468833950604</c:v>
                </c:pt>
                <c:pt idx="628">
                  <c:v>134.09468833950604</c:v>
                </c:pt>
                <c:pt idx="629">
                  <c:v>134.09468833950604</c:v>
                </c:pt>
                <c:pt idx="630">
                  <c:v>134.09468833950604</c:v>
                </c:pt>
                <c:pt idx="631">
                  <c:v>134.09468833950604</c:v>
                </c:pt>
                <c:pt idx="632">
                  <c:v>134.09468833950604</c:v>
                </c:pt>
                <c:pt idx="633">
                  <c:v>134.09468833950604</c:v>
                </c:pt>
                <c:pt idx="634">
                  <c:v>134.09468833950604</c:v>
                </c:pt>
                <c:pt idx="635">
                  <c:v>134.09468833950604</c:v>
                </c:pt>
                <c:pt idx="636">
                  <c:v>134.09468833950604</c:v>
                </c:pt>
                <c:pt idx="637">
                  <c:v>134.09468833950604</c:v>
                </c:pt>
                <c:pt idx="638">
                  <c:v>134.09468833950604</c:v>
                </c:pt>
                <c:pt idx="639">
                  <c:v>134.09468833950604</c:v>
                </c:pt>
                <c:pt idx="640">
                  <c:v>134.09468833950604</c:v>
                </c:pt>
                <c:pt idx="641">
                  <c:v>134.09468833950604</c:v>
                </c:pt>
                <c:pt idx="642">
                  <c:v>134.09468833950604</c:v>
                </c:pt>
                <c:pt idx="643">
                  <c:v>134.09468833950604</c:v>
                </c:pt>
                <c:pt idx="644">
                  <c:v>134.09468833950604</c:v>
                </c:pt>
                <c:pt idx="645">
                  <c:v>134.09468833950604</c:v>
                </c:pt>
                <c:pt idx="646">
                  <c:v>134.09468833950604</c:v>
                </c:pt>
                <c:pt idx="647">
                  <c:v>134.09468833950604</c:v>
                </c:pt>
                <c:pt idx="648">
                  <c:v>134.09468833950604</c:v>
                </c:pt>
                <c:pt idx="649">
                  <c:v>134.09468833950604</c:v>
                </c:pt>
                <c:pt idx="650">
                  <c:v>134.09468833950604</c:v>
                </c:pt>
                <c:pt idx="651">
                  <c:v>135.04437944412922</c:v>
                </c:pt>
                <c:pt idx="652">
                  <c:v>136.58309245225357</c:v>
                </c:pt>
                <c:pt idx="653">
                  <c:v>138.4697494256782</c:v>
                </c:pt>
                <c:pt idx="654">
                  <c:v>141.27096055087432</c:v>
                </c:pt>
                <c:pt idx="655">
                  <c:v>144.93666559884244</c:v>
                </c:pt>
                <c:pt idx="656">
                  <c:v>148.31493764979408</c:v>
                </c:pt>
                <c:pt idx="657">
                  <c:v>150.6299056099439</c:v>
                </c:pt>
                <c:pt idx="658">
                  <c:v>152.50046834310362</c:v>
                </c:pt>
                <c:pt idx="659">
                  <c:v>155.01274209653405</c:v>
                </c:pt>
                <c:pt idx="660">
                  <c:v>158.20198949072773</c:v>
                </c:pt>
                <c:pt idx="661">
                  <c:v>161.24749570614696</c:v>
                </c:pt>
                <c:pt idx="662">
                  <c:v>163.3336021855194</c:v>
                </c:pt>
                <c:pt idx="663">
                  <c:v>164.24958377510274</c:v>
                </c:pt>
                <c:pt idx="664">
                  <c:v>164.41510364850808</c:v>
                </c:pt>
                <c:pt idx="665">
                  <c:v>164.41510364850808</c:v>
                </c:pt>
                <c:pt idx="666">
                  <c:v>164.41510364850808</c:v>
                </c:pt>
                <c:pt idx="667">
                  <c:v>164.41510364850808</c:v>
                </c:pt>
                <c:pt idx="668">
                  <c:v>164.41510364850808</c:v>
                </c:pt>
                <c:pt idx="669">
                  <c:v>164.41510364850808</c:v>
                </c:pt>
                <c:pt idx="670">
                  <c:v>164.41510364850808</c:v>
                </c:pt>
                <c:pt idx="671">
                  <c:v>164.41510364850808</c:v>
                </c:pt>
                <c:pt idx="672">
                  <c:v>164.41510364850808</c:v>
                </c:pt>
                <c:pt idx="673">
                  <c:v>164.41510364850808</c:v>
                </c:pt>
                <c:pt idx="674">
                  <c:v>164.41510364850808</c:v>
                </c:pt>
                <c:pt idx="675">
                  <c:v>164.41510364850808</c:v>
                </c:pt>
                <c:pt idx="676">
                  <c:v>164.41510364850808</c:v>
                </c:pt>
                <c:pt idx="677">
                  <c:v>165.22993253696293</c:v>
                </c:pt>
                <c:pt idx="678">
                  <c:v>167.58108535553933</c:v>
                </c:pt>
                <c:pt idx="679">
                  <c:v>170.66108964761108</c:v>
                </c:pt>
                <c:pt idx="680">
                  <c:v>173.77044779546344</c:v>
                </c:pt>
                <c:pt idx="681">
                  <c:v>176.02224557537599</c:v>
                </c:pt>
                <c:pt idx="682">
                  <c:v>177.19449755994711</c:v>
                </c:pt>
                <c:pt idx="683">
                  <c:v>177.73109349764323</c:v>
                </c:pt>
                <c:pt idx="684">
                  <c:v>177.73109349764323</c:v>
                </c:pt>
                <c:pt idx="685">
                  <c:v>177.73109349764323</c:v>
                </c:pt>
                <c:pt idx="686">
                  <c:v>177.73109349764323</c:v>
                </c:pt>
                <c:pt idx="687">
                  <c:v>177.73109349764323</c:v>
                </c:pt>
                <c:pt idx="688">
                  <c:v>177.73109349764323</c:v>
                </c:pt>
                <c:pt idx="689">
                  <c:v>177.73109349764323</c:v>
                </c:pt>
                <c:pt idx="690">
                  <c:v>177.73109349764323</c:v>
                </c:pt>
                <c:pt idx="691">
                  <c:v>177.73109349764323</c:v>
                </c:pt>
                <c:pt idx="692">
                  <c:v>177.73109349764323</c:v>
                </c:pt>
                <c:pt idx="693">
                  <c:v>177.73109349764323</c:v>
                </c:pt>
                <c:pt idx="694">
                  <c:v>177.73109349764323</c:v>
                </c:pt>
                <c:pt idx="695">
                  <c:v>178.26902230060105</c:v>
                </c:pt>
                <c:pt idx="696">
                  <c:v>180.13259056581452</c:v>
                </c:pt>
                <c:pt idx="697">
                  <c:v>181.9092964628567</c:v>
                </c:pt>
                <c:pt idx="698">
                  <c:v>183.07789550446549</c:v>
                </c:pt>
                <c:pt idx="699">
                  <c:v>183.63301790171343</c:v>
                </c:pt>
                <c:pt idx="700">
                  <c:v>183.6726110530573</c:v>
                </c:pt>
                <c:pt idx="701">
                  <c:v>183.6726110530573</c:v>
                </c:pt>
                <c:pt idx="702">
                  <c:v>183.6726110530573</c:v>
                </c:pt>
                <c:pt idx="703">
                  <c:v>183.6726110530573</c:v>
                </c:pt>
                <c:pt idx="704">
                  <c:v>183.90835441186323</c:v>
                </c:pt>
                <c:pt idx="705">
                  <c:v>184.62212971793963</c:v>
                </c:pt>
                <c:pt idx="706">
                  <c:v>185.50577698156809</c:v>
                </c:pt>
                <c:pt idx="707">
                  <c:v>186.10802728236862</c:v>
                </c:pt>
                <c:pt idx="708">
                  <c:v>186.15632462012582</c:v>
                </c:pt>
                <c:pt idx="709">
                  <c:v>186.15632462012582</c:v>
                </c:pt>
                <c:pt idx="710">
                  <c:v>186.15632462012582</c:v>
                </c:pt>
                <c:pt idx="711">
                  <c:v>186.15632462012582</c:v>
                </c:pt>
                <c:pt idx="712">
                  <c:v>186.15632462012582</c:v>
                </c:pt>
                <c:pt idx="713">
                  <c:v>186.26274862544346</c:v>
                </c:pt>
                <c:pt idx="714">
                  <c:v>187.37916588644205</c:v>
                </c:pt>
                <c:pt idx="715">
                  <c:v>188.71193617999916</c:v>
                </c:pt>
                <c:pt idx="716">
                  <c:v>189.30692623067753</c:v>
                </c:pt>
                <c:pt idx="717">
                  <c:v>189.30692623067753</c:v>
                </c:pt>
                <c:pt idx="718">
                  <c:v>189.30692623067753</c:v>
                </c:pt>
                <c:pt idx="719">
                  <c:v>189.30692623067753</c:v>
                </c:pt>
                <c:pt idx="720">
                  <c:v>189.30692623067753</c:v>
                </c:pt>
                <c:pt idx="721">
                  <c:v>189.30692623067753</c:v>
                </c:pt>
                <c:pt idx="722">
                  <c:v>189.30692623067753</c:v>
                </c:pt>
                <c:pt idx="723">
                  <c:v>189.30692623067753</c:v>
                </c:pt>
                <c:pt idx="724">
                  <c:v>189.30692623067753</c:v>
                </c:pt>
                <c:pt idx="725">
                  <c:v>189.30692623067753</c:v>
                </c:pt>
                <c:pt idx="726">
                  <c:v>189.30692623067753</c:v>
                </c:pt>
                <c:pt idx="727">
                  <c:v>189.30692623067753</c:v>
                </c:pt>
                <c:pt idx="728">
                  <c:v>189.30692623067753</c:v>
                </c:pt>
                <c:pt idx="729">
                  <c:v>189.30692623067753</c:v>
                </c:pt>
                <c:pt idx="730">
                  <c:v>189.30692623067753</c:v>
                </c:pt>
                <c:pt idx="731">
                  <c:v>189.30692623067753</c:v>
                </c:pt>
                <c:pt idx="732">
                  <c:v>189.30692623067753</c:v>
                </c:pt>
                <c:pt idx="733">
                  <c:v>189.30692623067753</c:v>
                </c:pt>
                <c:pt idx="734">
                  <c:v>189.30692623067753</c:v>
                </c:pt>
                <c:pt idx="735">
                  <c:v>189.30692623067753</c:v>
                </c:pt>
                <c:pt idx="736">
                  <c:v>189.30692623067753</c:v>
                </c:pt>
                <c:pt idx="737">
                  <c:v>189.30692623067753</c:v>
                </c:pt>
                <c:pt idx="738">
                  <c:v>189.30692623067753</c:v>
                </c:pt>
                <c:pt idx="739">
                  <c:v>189.30692623067753</c:v>
                </c:pt>
                <c:pt idx="740">
                  <c:v>189.30692623067753</c:v>
                </c:pt>
                <c:pt idx="741">
                  <c:v>189.30692623067753</c:v>
                </c:pt>
                <c:pt idx="742">
                  <c:v>189.30692623067753</c:v>
                </c:pt>
                <c:pt idx="743">
                  <c:v>189.30692623067753</c:v>
                </c:pt>
                <c:pt idx="744">
                  <c:v>189.30692623067753</c:v>
                </c:pt>
                <c:pt idx="745">
                  <c:v>189.30692623067753</c:v>
                </c:pt>
                <c:pt idx="746">
                  <c:v>189.30692623067753</c:v>
                </c:pt>
                <c:pt idx="747">
                  <c:v>189.30692623067753</c:v>
                </c:pt>
                <c:pt idx="748">
                  <c:v>189.30692623067753</c:v>
                </c:pt>
                <c:pt idx="749">
                  <c:v>189.30692623067753</c:v>
                </c:pt>
                <c:pt idx="750">
                  <c:v>189.30692623067753</c:v>
                </c:pt>
                <c:pt idx="751">
                  <c:v>189.30692623067753</c:v>
                </c:pt>
                <c:pt idx="752">
                  <c:v>189.30692623067753</c:v>
                </c:pt>
                <c:pt idx="753">
                  <c:v>189.30692623067753</c:v>
                </c:pt>
                <c:pt idx="754">
                  <c:v>189.40706609877489</c:v>
                </c:pt>
                <c:pt idx="755">
                  <c:v>190.25448262237634</c:v>
                </c:pt>
                <c:pt idx="756">
                  <c:v>192.61610451229726</c:v>
                </c:pt>
                <c:pt idx="757">
                  <c:v>196.515282782404</c:v>
                </c:pt>
                <c:pt idx="758">
                  <c:v>200.90737966093087</c:v>
                </c:pt>
                <c:pt idx="759">
                  <c:v>204.92092875015092</c:v>
                </c:pt>
                <c:pt idx="760">
                  <c:v>208.3617348778001</c:v>
                </c:pt>
                <c:pt idx="761">
                  <c:v>211.00974905231141</c:v>
                </c:pt>
                <c:pt idx="762">
                  <c:v>212.61775056290168</c:v>
                </c:pt>
                <c:pt idx="763">
                  <c:v>213.18332162166581</c:v>
                </c:pt>
                <c:pt idx="764">
                  <c:v>213.18332162166581</c:v>
                </c:pt>
                <c:pt idx="765">
                  <c:v>213.18332162166581</c:v>
                </c:pt>
                <c:pt idx="766">
                  <c:v>213.18332162166581</c:v>
                </c:pt>
                <c:pt idx="767">
                  <c:v>213.18332162166581</c:v>
                </c:pt>
                <c:pt idx="768">
                  <c:v>213.18332162166581</c:v>
                </c:pt>
                <c:pt idx="769">
                  <c:v>213.18332162166581</c:v>
                </c:pt>
                <c:pt idx="770">
                  <c:v>213.18332162166581</c:v>
                </c:pt>
                <c:pt idx="771">
                  <c:v>213.18332162166581</c:v>
                </c:pt>
                <c:pt idx="772">
                  <c:v>213.18332162166581</c:v>
                </c:pt>
                <c:pt idx="773">
                  <c:v>213.18332162166581</c:v>
                </c:pt>
                <c:pt idx="774">
                  <c:v>213.18332162166581</c:v>
                </c:pt>
                <c:pt idx="775">
                  <c:v>213.18332162166581</c:v>
                </c:pt>
                <c:pt idx="776">
                  <c:v>213.18332162166581</c:v>
                </c:pt>
                <c:pt idx="777">
                  <c:v>213.18332162166581</c:v>
                </c:pt>
                <c:pt idx="778">
                  <c:v>213.18332162166581</c:v>
                </c:pt>
                <c:pt idx="779">
                  <c:v>213.18332162166581</c:v>
                </c:pt>
                <c:pt idx="780">
                  <c:v>213.18332162166581</c:v>
                </c:pt>
                <c:pt idx="781">
                  <c:v>213.18332162166581</c:v>
                </c:pt>
                <c:pt idx="782">
                  <c:v>213.18332162166581</c:v>
                </c:pt>
                <c:pt idx="783">
                  <c:v>213.18332162166581</c:v>
                </c:pt>
                <c:pt idx="784">
                  <c:v>213.18332162166581</c:v>
                </c:pt>
                <c:pt idx="785">
                  <c:v>213.18332162166581</c:v>
                </c:pt>
                <c:pt idx="786">
                  <c:v>213.18332162166581</c:v>
                </c:pt>
                <c:pt idx="787">
                  <c:v>213.18332162166581</c:v>
                </c:pt>
                <c:pt idx="788">
                  <c:v>213.18332162166581</c:v>
                </c:pt>
                <c:pt idx="789">
                  <c:v>213.18332162166581</c:v>
                </c:pt>
                <c:pt idx="790">
                  <c:v>213.18332162166581</c:v>
                </c:pt>
                <c:pt idx="791">
                  <c:v>213.18332162166581</c:v>
                </c:pt>
                <c:pt idx="792">
                  <c:v>213.18332162166581</c:v>
                </c:pt>
                <c:pt idx="793">
                  <c:v>214.8300265480965</c:v>
                </c:pt>
                <c:pt idx="794">
                  <c:v>219.28716016422948</c:v>
                </c:pt>
                <c:pt idx="795">
                  <c:v>225.39216638844823</c:v>
                </c:pt>
                <c:pt idx="796">
                  <c:v>231.40471765037273</c:v>
                </c:pt>
                <c:pt idx="797">
                  <c:v>235.84884150040168</c:v>
                </c:pt>
                <c:pt idx="798">
                  <c:v>238.09696304825727</c:v>
                </c:pt>
                <c:pt idx="799">
                  <c:v>238.4749897127538</c:v>
                </c:pt>
                <c:pt idx="800">
                  <c:v>238.4749897127538</c:v>
                </c:pt>
                <c:pt idx="801">
                  <c:v>238.4749897127538</c:v>
                </c:pt>
                <c:pt idx="802">
                  <c:v>238.4749897127538</c:v>
                </c:pt>
                <c:pt idx="803">
                  <c:v>238.4749897127538</c:v>
                </c:pt>
                <c:pt idx="804">
                  <c:v>238.4749897127538</c:v>
                </c:pt>
                <c:pt idx="805">
                  <c:v>238.4749897127538</c:v>
                </c:pt>
                <c:pt idx="806">
                  <c:v>238.4749897127538</c:v>
                </c:pt>
                <c:pt idx="807">
                  <c:v>238.4749897127538</c:v>
                </c:pt>
                <c:pt idx="808">
                  <c:v>238.7133810602943</c:v>
                </c:pt>
                <c:pt idx="809">
                  <c:v>239.76528209939215</c:v>
                </c:pt>
                <c:pt idx="810">
                  <c:v>241.91089277234417</c:v>
                </c:pt>
                <c:pt idx="811">
                  <c:v>245.20373721020746</c:v>
                </c:pt>
                <c:pt idx="812">
                  <c:v>248.94533195823021</c:v>
                </c:pt>
                <c:pt idx="813">
                  <c:v>252.61379775613403</c:v>
                </c:pt>
                <c:pt idx="814">
                  <c:v>256.13997962135392</c:v>
                </c:pt>
                <c:pt idx="815">
                  <c:v>259.34533384713836</c:v>
                </c:pt>
                <c:pt idx="816">
                  <c:v>261.92291924836974</c:v>
                </c:pt>
                <c:pt idx="817">
                  <c:v>263.49858884677832</c:v>
                </c:pt>
                <c:pt idx="818">
                  <c:v>263.83205193596297</c:v>
                </c:pt>
                <c:pt idx="819">
                  <c:v>263.83205193596297</c:v>
                </c:pt>
                <c:pt idx="820">
                  <c:v>263.83205193596297</c:v>
                </c:pt>
                <c:pt idx="821">
                  <c:v>263.83205193596297</c:v>
                </c:pt>
                <c:pt idx="822">
                  <c:v>263.83205193596297</c:v>
                </c:pt>
                <c:pt idx="823">
                  <c:v>263.83205193596297</c:v>
                </c:pt>
                <c:pt idx="824">
                  <c:v>263.83205193596297</c:v>
                </c:pt>
                <c:pt idx="825">
                  <c:v>263.83205193596297</c:v>
                </c:pt>
                <c:pt idx="826">
                  <c:v>263.83205193596297</c:v>
                </c:pt>
                <c:pt idx="827">
                  <c:v>263.83205193596297</c:v>
                </c:pt>
                <c:pt idx="828">
                  <c:v>263.83205193596297</c:v>
                </c:pt>
                <c:pt idx="829">
                  <c:v>263.83205193596297</c:v>
                </c:pt>
                <c:pt idx="830">
                  <c:v>263.83205193596297</c:v>
                </c:pt>
                <c:pt idx="831">
                  <c:v>263.83205193596297</c:v>
                </c:pt>
                <c:pt idx="832">
                  <c:v>263.83205193596297</c:v>
                </c:pt>
                <c:pt idx="833">
                  <c:v>263.83205193596297</c:v>
                </c:pt>
                <c:pt idx="834">
                  <c:v>263.83205193596297</c:v>
                </c:pt>
                <c:pt idx="835">
                  <c:v>263.83205193596297</c:v>
                </c:pt>
                <c:pt idx="836">
                  <c:v>263.83205193596297</c:v>
                </c:pt>
                <c:pt idx="837">
                  <c:v>263.83205193596297</c:v>
                </c:pt>
                <c:pt idx="838">
                  <c:v>263.83205193596297</c:v>
                </c:pt>
                <c:pt idx="839">
                  <c:v>263.83205193596297</c:v>
                </c:pt>
                <c:pt idx="840">
                  <c:v>263.83205193596297</c:v>
                </c:pt>
                <c:pt idx="841">
                  <c:v>263.83205193596297</c:v>
                </c:pt>
                <c:pt idx="842">
                  <c:v>263.83205193596297</c:v>
                </c:pt>
                <c:pt idx="843">
                  <c:v>263.83205193596297</c:v>
                </c:pt>
                <c:pt idx="844">
                  <c:v>263.83205193596297</c:v>
                </c:pt>
                <c:pt idx="845">
                  <c:v>263.83205193596297</c:v>
                </c:pt>
                <c:pt idx="846">
                  <c:v>263.83205193596297</c:v>
                </c:pt>
                <c:pt idx="847">
                  <c:v>263.83205193596297</c:v>
                </c:pt>
                <c:pt idx="848">
                  <c:v>263.83205193596297</c:v>
                </c:pt>
                <c:pt idx="849">
                  <c:v>263.83205193596297</c:v>
                </c:pt>
                <c:pt idx="850">
                  <c:v>263.83205193596297</c:v>
                </c:pt>
                <c:pt idx="851">
                  <c:v>263.83205193596297</c:v>
                </c:pt>
                <c:pt idx="852">
                  <c:v>263.83205193596297</c:v>
                </c:pt>
                <c:pt idx="853">
                  <c:v>263.83205193596297</c:v>
                </c:pt>
                <c:pt idx="854">
                  <c:v>263.83205193596297</c:v>
                </c:pt>
                <c:pt idx="855">
                  <c:v>263.83205193596297</c:v>
                </c:pt>
                <c:pt idx="856">
                  <c:v>263.83205193596297</c:v>
                </c:pt>
                <c:pt idx="857">
                  <c:v>263.83205193596297</c:v>
                </c:pt>
                <c:pt idx="858">
                  <c:v>263.83205193596297</c:v>
                </c:pt>
                <c:pt idx="859">
                  <c:v>263.83205193596297</c:v>
                </c:pt>
                <c:pt idx="860">
                  <c:v>263.83205193596297</c:v>
                </c:pt>
                <c:pt idx="861">
                  <c:v>263.83205193596297</c:v>
                </c:pt>
                <c:pt idx="862">
                  <c:v>263.83205193596297</c:v>
                </c:pt>
                <c:pt idx="863">
                  <c:v>263.83205193596297</c:v>
                </c:pt>
                <c:pt idx="864">
                  <c:v>263.83205193596297</c:v>
                </c:pt>
                <c:pt idx="865">
                  <c:v>263.83205193596297</c:v>
                </c:pt>
                <c:pt idx="866">
                  <c:v>263.83205193596297</c:v>
                </c:pt>
                <c:pt idx="867">
                  <c:v>263.83205193596297</c:v>
                </c:pt>
                <c:pt idx="868">
                  <c:v>263.83205193596297</c:v>
                </c:pt>
                <c:pt idx="869">
                  <c:v>263.83205193596297</c:v>
                </c:pt>
                <c:pt idx="870">
                  <c:v>263.83205193596297</c:v>
                </c:pt>
                <c:pt idx="871">
                  <c:v>263.83205193596297</c:v>
                </c:pt>
                <c:pt idx="872">
                  <c:v>263.83205193596297</c:v>
                </c:pt>
                <c:pt idx="873">
                  <c:v>263.83205193596297</c:v>
                </c:pt>
                <c:pt idx="874">
                  <c:v>263.83205193596297</c:v>
                </c:pt>
                <c:pt idx="875">
                  <c:v>263.83205193596297</c:v>
                </c:pt>
                <c:pt idx="876">
                  <c:v>263.83205193596297</c:v>
                </c:pt>
                <c:pt idx="877">
                  <c:v>263.83205193596297</c:v>
                </c:pt>
                <c:pt idx="878">
                  <c:v>263.83205193596297</c:v>
                </c:pt>
                <c:pt idx="879">
                  <c:v>263.83205193596297</c:v>
                </c:pt>
                <c:pt idx="880">
                  <c:v>263.83205193596297</c:v>
                </c:pt>
                <c:pt idx="881">
                  <c:v>263.83205193596297</c:v>
                </c:pt>
                <c:pt idx="882">
                  <c:v>263.83205193596297</c:v>
                </c:pt>
                <c:pt idx="883">
                  <c:v>263.83205193596297</c:v>
                </c:pt>
                <c:pt idx="884">
                  <c:v>263.83205193596297</c:v>
                </c:pt>
                <c:pt idx="885">
                  <c:v>263.83205193596297</c:v>
                </c:pt>
                <c:pt idx="886">
                  <c:v>263.83205193596297</c:v>
                </c:pt>
                <c:pt idx="887">
                  <c:v>263.83205193596297</c:v>
                </c:pt>
                <c:pt idx="888">
                  <c:v>263.83205193596297</c:v>
                </c:pt>
                <c:pt idx="889">
                  <c:v>263.83205193596297</c:v>
                </c:pt>
                <c:pt idx="890">
                  <c:v>263.83205193596297</c:v>
                </c:pt>
                <c:pt idx="891">
                  <c:v>263.83205193596297</c:v>
                </c:pt>
                <c:pt idx="892">
                  <c:v>263.95633050641692</c:v>
                </c:pt>
                <c:pt idx="893">
                  <c:v>263.99126300109282</c:v>
                </c:pt>
                <c:pt idx="894">
                  <c:v>263.99126300109282</c:v>
                </c:pt>
                <c:pt idx="895">
                  <c:v>263.99126300109282</c:v>
                </c:pt>
                <c:pt idx="896">
                  <c:v>263.99126300109282</c:v>
                </c:pt>
                <c:pt idx="897">
                  <c:v>263.99126300109282</c:v>
                </c:pt>
                <c:pt idx="898">
                  <c:v>263.99126300109282</c:v>
                </c:pt>
                <c:pt idx="899">
                  <c:v>263.99126300109282</c:v>
                </c:pt>
                <c:pt idx="900">
                  <c:v>263.99126300109282</c:v>
                </c:pt>
                <c:pt idx="901">
                  <c:v>265.54717540083237</c:v>
                </c:pt>
                <c:pt idx="902">
                  <c:v>270.54861937464602</c:v>
                </c:pt>
                <c:pt idx="903">
                  <c:v>276.56117063657052</c:v>
                </c:pt>
                <c:pt idx="904">
                  <c:v>281.00529448659944</c:v>
                </c:pt>
                <c:pt idx="905">
                  <c:v>283.25341603445503</c:v>
                </c:pt>
                <c:pt idx="906">
                  <c:v>283.63144269895156</c:v>
                </c:pt>
                <c:pt idx="907">
                  <c:v>283.63144269895156</c:v>
                </c:pt>
                <c:pt idx="908">
                  <c:v>283.63144269895156</c:v>
                </c:pt>
                <c:pt idx="909">
                  <c:v>283.63144269895156</c:v>
                </c:pt>
                <c:pt idx="910">
                  <c:v>283.63144269895156</c:v>
                </c:pt>
                <c:pt idx="911">
                  <c:v>283.63144269895156</c:v>
                </c:pt>
                <c:pt idx="912">
                  <c:v>283.63144269895156</c:v>
                </c:pt>
                <c:pt idx="913">
                  <c:v>283.63144269895156</c:v>
                </c:pt>
                <c:pt idx="914">
                  <c:v>283.63144269895156</c:v>
                </c:pt>
                <c:pt idx="915">
                  <c:v>283.63144269895156</c:v>
                </c:pt>
                <c:pt idx="916">
                  <c:v>283.63144269895156</c:v>
                </c:pt>
                <c:pt idx="917">
                  <c:v>283.63144269895156</c:v>
                </c:pt>
                <c:pt idx="918">
                  <c:v>283.63144269895156</c:v>
                </c:pt>
                <c:pt idx="919">
                  <c:v>283.63144269895156</c:v>
                </c:pt>
                <c:pt idx="920">
                  <c:v>283.63144269895156</c:v>
                </c:pt>
                <c:pt idx="921">
                  <c:v>283.63144269895156</c:v>
                </c:pt>
                <c:pt idx="922">
                  <c:v>283.63144269895156</c:v>
                </c:pt>
                <c:pt idx="923">
                  <c:v>283.63144269895156</c:v>
                </c:pt>
                <c:pt idx="924">
                  <c:v>283.63144269895156</c:v>
                </c:pt>
                <c:pt idx="925">
                  <c:v>283.63144269895156</c:v>
                </c:pt>
                <c:pt idx="926">
                  <c:v>283.63144269895156</c:v>
                </c:pt>
                <c:pt idx="927">
                  <c:v>283.63144269895156</c:v>
                </c:pt>
                <c:pt idx="928">
                  <c:v>283.63144269895156</c:v>
                </c:pt>
                <c:pt idx="929">
                  <c:v>283.63144269895156</c:v>
                </c:pt>
                <c:pt idx="930">
                  <c:v>283.63144269895156</c:v>
                </c:pt>
                <c:pt idx="931">
                  <c:v>283.63144269895156</c:v>
                </c:pt>
                <c:pt idx="932">
                  <c:v>283.63144269895156</c:v>
                </c:pt>
                <c:pt idx="933">
                  <c:v>283.63144269895156</c:v>
                </c:pt>
                <c:pt idx="934">
                  <c:v>283.63144269895156</c:v>
                </c:pt>
                <c:pt idx="935">
                  <c:v>283.63144269895156</c:v>
                </c:pt>
                <c:pt idx="936">
                  <c:v>283.63144269895156</c:v>
                </c:pt>
                <c:pt idx="937">
                  <c:v>283.63144269895156</c:v>
                </c:pt>
                <c:pt idx="938">
                  <c:v>283.63144269895156</c:v>
                </c:pt>
                <c:pt idx="939">
                  <c:v>283.63144269895156</c:v>
                </c:pt>
                <c:pt idx="940">
                  <c:v>283.63144269895156</c:v>
                </c:pt>
                <c:pt idx="941">
                  <c:v>283.63144269895156</c:v>
                </c:pt>
                <c:pt idx="942">
                  <c:v>283.63144269895156</c:v>
                </c:pt>
                <c:pt idx="943">
                  <c:v>283.63144269895156</c:v>
                </c:pt>
                <c:pt idx="944">
                  <c:v>283.63144269895156</c:v>
                </c:pt>
                <c:pt idx="945">
                  <c:v>283.63144269895156</c:v>
                </c:pt>
                <c:pt idx="946">
                  <c:v>283.63144269895156</c:v>
                </c:pt>
                <c:pt idx="947">
                  <c:v>283.63144269895156</c:v>
                </c:pt>
                <c:pt idx="948">
                  <c:v>283.63144269895156</c:v>
                </c:pt>
                <c:pt idx="949">
                  <c:v>283.63144269895156</c:v>
                </c:pt>
                <c:pt idx="950">
                  <c:v>283.78621190612427</c:v>
                </c:pt>
                <c:pt idx="951">
                  <c:v>286.10541119717686</c:v>
                </c:pt>
                <c:pt idx="952">
                  <c:v>290.56667544404223</c:v>
                </c:pt>
                <c:pt idx="953">
                  <c:v>295.98596780708237</c:v>
                </c:pt>
                <c:pt idx="954">
                  <c:v>301.16321075884423</c:v>
                </c:pt>
                <c:pt idx="955">
                  <c:v>305.72422470083239</c:v>
                </c:pt>
                <c:pt idx="956">
                  <c:v>309.02405275276141</c:v>
                </c:pt>
                <c:pt idx="957">
                  <c:v>310.1866458033337</c:v>
                </c:pt>
                <c:pt idx="958">
                  <c:v>310.1866458033337</c:v>
                </c:pt>
                <c:pt idx="959">
                  <c:v>310.1866458033337</c:v>
                </c:pt>
                <c:pt idx="960">
                  <c:v>310.1866458033337</c:v>
                </c:pt>
                <c:pt idx="961">
                  <c:v>310.1866458033337</c:v>
                </c:pt>
                <c:pt idx="962">
                  <c:v>310.1866458033337</c:v>
                </c:pt>
                <c:pt idx="963">
                  <c:v>310.1866458033337</c:v>
                </c:pt>
                <c:pt idx="964">
                  <c:v>310.1866458033337</c:v>
                </c:pt>
                <c:pt idx="965">
                  <c:v>310.1866458033337</c:v>
                </c:pt>
                <c:pt idx="966">
                  <c:v>310.1866458033337</c:v>
                </c:pt>
                <c:pt idx="967">
                  <c:v>310.1866458033337</c:v>
                </c:pt>
                <c:pt idx="968">
                  <c:v>310.1866458033337</c:v>
                </c:pt>
                <c:pt idx="969">
                  <c:v>310.1866458033337</c:v>
                </c:pt>
                <c:pt idx="970">
                  <c:v>311.51487187503187</c:v>
                </c:pt>
                <c:pt idx="971">
                  <c:v>314.86098788000874</c:v>
                </c:pt>
                <c:pt idx="972">
                  <c:v>319.69922855220523</c:v>
                </c:pt>
                <c:pt idx="973">
                  <c:v>324.58930353264503</c:v>
                </c:pt>
                <c:pt idx="974">
                  <c:v>328.85033232642076</c:v>
                </c:pt>
                <c:pt idx="975">
                  <c:v>332.47560277403198</c:v>
                </c:pt>
                <c:pt idx="976">
                  <c:v>335.15999239562404</c:v>
                </c:pt>
                <c:pt idx="977">
                  <c:v>336.75056561911617</c:v>
                </c:pt>
                <c:pt idx="978">
                  <c:v>337.70257170578026</c:v>
                </c:pt>
                <c:pt idx="979">
                  <c:v>338.34260168314006</c:v>
                </c:pt>
                <c:pt idx="980">
                  <c:v>338.7417184662998</c:v>
                </c:pt>
                <c:pt idx="981">
                  <c:v>339.00390761665989</c:v>
                </c:pt>
                <c:pt idx="982">
                  <c:v>339.23011653578925</c:v>
                </c:pt>
                <c:pt idx="983">
                  <c:v>339.41910182469741</c:v>
                </c:pt>
                <c:pt idx="984">
                  <c:v>339.51099620378051</c:v>
                </c:pt>
                <c:pt idx="985">
                  <c:v>339.52753636516809</c:v>
                </c:pt>
                <c:pt idx="986">
                  <c:v>339.52753636516809</c:v>
                </c:pt>
                <c:pt idx="987">
                  <c:v>339.52753636516809</c:v>
                </c:pt>
                <c:pt idx="988">
                  <c:v>339.52753636516809</c:v>
                </c:pt>
                <c:pt idx="989">
                  <c:v>339.52753636516809</c:v>
                </c:pt>
                <c:pt idx="990">
                  <c:v>339.52753636516809</c:v>
                </c:pt>
                <c:pt idx="991">
                  <c:v>339.52753636516809</c:v>
                </c:pt>
                <c:pt idx="992">
                  <c:v>339.52753636516809</c:v>
                </c:pt>
                <c:pt idx="993">
                  <c:v>339.52753636516809</c:v>
                </c:pt>
                <c:pt idx="994">
                  <c:v>339.52753636516809</c:v>
                </c:pt>
                <c:pt idx="995">
                  <c:v>339.52753636516809</c:v>
                </c:pt>
                <c:pt idx="996">
                  <c:v>339.52753636516809</c:v>
                </c:pt>
                <c:pt idx="997">
                  <c:v>339.52753636516809</c:v>
                </c:pt>
                <c:pt idx="998">
                  <c:v>339.52753636516809</c:v>
                </c:pt>
                <c:pt idx="999">
                  <c:v>339.52753636516809</c:v>
                </c:pt>
                <c:pt idx="1000">
                  <c:v>339.52753636516809</c:v>
                </c:pt>
                <c:pt idx="1001">
                  <c:v>339.52753636516809</c:v>
                </c:pt>
                <c:pt idx="1002">
                  <c:v>339.52753636516809</c:v>
                </c:pt>
                <c:pt idx="1003">
                  <c:v>339.52753636516809</c:v>
                </c:pt>
                <c:pt idx="1004">
                  <c:v>339.52753636516809</c:v>
                </c:pt>
                <c:pt idx="1005">
                  <c:v>339.52753636516809</c:v>
                </c:pt>
                <c:pt idx="1006">
                  <c:v>339.52753636516809</c:v>
                </c:pt>
                <c:pt idx="1007">
                  <c:v>339.52753636516809</c:v>
                </c:pt>
                <c:pt idx="1008">
                  <c:v>339.52753636516809</c:v>
                </c:pt>
                <c:pt idx="1009">
                  <c:v>339.52753636516809</c:v>
                </c:pt>
                <c:pt idx="1010">
                  <c:v>339.52753636516809</c:v>
                </c:pt>
                <c:pt idx="1011">
                  <c:v>339.52753636516809</c:v>
                </c:pt>
                <c:pt idx="1012">
                  <c:v>339.52753636516809</c:v>
                </c:pt>
                <c:pt idx="1013">
                  <c:v>339.52753636516809</c:v>
                </c:pt>
                <c:pt idx="1014">
                  <c:v>339.52753636516809</c:v>
                </c:pt>
                <c:pt idx="1015">
                  <c:v>339.52753636516809</c:v>
                </c:pt>
                <c:pt idx="1016">
                  <c:v>339.52753636516809</c:v>
                </c:pt>
                <c:pt idx="1017">
                  <c:v>339.52753636516809</c:v>
                </c:pt>
                <c:pt idx="1018">
                  <c:v>339.52753636516809</c:v>
                </c:pt>
                <c:pt idx="1019">
                  <c:v>339.52753636516809</c:v>
                </c:pt>
                <c:pt idx="1020">
                  <c:v>339.52753636516809</c:v>
                </c:pt>
                <c:pt idx="1021">
                  <c:v>339.52753636516809</c:v>
                </c:pt>
                <c:pt idx="1022">
                  <c:v>339.52753636516809</c:v>
                </c:pt>
                <c:pt idx="1023">
                  <c:v>339.52753636516809</c:v>
                </c:pt>
                <c:pt idx="1024">
                  <c:v>339.52753636516809</c:v>
                </c:pt>
                <c:pt idx="1025">
                  <c:v>339.52753636516809</c:v>
                </c:pt>
                <c:pt idx="1026">
                  <c:v>339.52753636516809</c:v>
                </c:pt>
                <c:pt idx="1027">
                  <c:v>339.52753636516809</c:v>
                </c:pt>
                <c:pt idx="1028">
                  <c:v>339.52753636516809</c:v>
                </c:pt>
                <c:pt idx="1029">
                  <c:v>339.52753636516809</c:v>
                </c:pt>
                <c:pt idx="1030">
                  <c:v>339.52753636516809</c:v>
                </c:pt>
                <c:pt idx="1031">
                  <c:v>339.52753636516809</c:v>
                </c:pt>
                <c:pt idx="1032">
                  <c:v>339.52753636516809</c:v>
                </c:pt>
                <c:pt idx="1033">
                  <c:v>339.52753636516809</c:v>
                </c:pt>
                <c:pt idx="1034">
                  <c:v>339.52753636516809</c:v>
                </c:pt>
                <c:pt idx="1035">
                  <c:v>339.52753636516809</c:v>
                </c:pt>
                <c:pt idx="1036">
                  <c:v>339.52753636516809</c:v>
                </c:pt>
                <c:pt idx="1037">
                  <c:v>339.52753636516809</c:v>
                </c:pt>
                <c:pt idx="1038">
                  <c:v>339.52753636516809</c:v>
                </c:pt>
                <c:pt idx="1039">
                  <c:v>339.52753636516809</c:v>
                </c:pt>
                <c:pt idx="1040">
                  <c:v>339.52753636516809</c:v>
                </c:pt>
                <c:pt idx="1041">
                  <c:v>339.52753636516809</c:v>
                </c:pt>
                <c:pt idx="1042">
                  <c:v>339.52753636516809</c:v>
                </c:pt>
                <c:pt idx="1043">
                  <c:v>339.52753636516809</c:v>
                </c:pt>
                <c:pt idx="1044">
                  <c:v>339.52753636516809</c:v>
                </c:pt>
                <c:pt idx="1045">
                  <c:v>339.52753636516809</c:v>
                </c:pt>
                <c:pt idx="1046">
                  <c:v>339.52753636516809</c:v>
                </c:pt>
                <c:pt idx="1047">
                  <c:v>339.52753636516809</c:v>
                </c:pt>
                <c:pt idx="1048">
                  <c:v>339.52753636516809</c:v>
                </c:pt>
                <c:pt idx="1049">
                  <c:v>339.52753636516809</c:v>
                </c:pt>
                <c:pt idx="1050">
                  <c:v>340.28430178174153</c:v>
                </c:pt>
                <c:pt idx="1051">
                  <c:v>341.69204894317738</c:v>
                </c:pt>
                <c:pt idx="1052">
                  <c:v>343.58925071812592</c:v>
                </c:pt>
                <c:pt idx="1053">
                  <c:v>346.06950263189907</c:v>
                </c:pt>
                <c:pt idx="1054">
                  <c:v>349.25682192107087</c:v>
                </c:pt>
                <c:pt idx="1055">
                  <c:v>353.1131158566547</c:v>
                </c:pt>
                <c:pt idx="1056">
                  <c:v>357.20275471912896</c:v>
                </c:pt>
                <c:pt idx="1057">
                  <c:v>360.73547540182574</c:v>
                </c:pt>
                <c:pt idx="1058">
                  <c:v>363.37169848506903</c:v>
                </c:pt>
                <c:pt idx="1059">
                  <c:v>365.25156285789569</c:v>
                </c:pt>
                <c:pt idx="1060">
                  <c:v>366.3539859003854</c:v>
                </c:pt>
                <c:pt idx="1061">
                  <c:v>366.70766716756003</c:v>
                </c:pt>
                <c:pt idx="1062">
                  <c:v>366.70766716756003</c:v>
                </c:pt>
                <c:pt idx="1063">
                  <c:v>366.70766716756003</c:v>
                </c:pt>
                <c:pt idx="1064">
                  <c:v>366.70766716756003</c:v>
                </c:pt>
                <c:pt idx="1065">
                  <c:v>366.70766716756003</c:v>
                </c:pt>
                <c:pt idx="1066">
                  <c:v>366.70766716756003</c:v>
                </c:pt>
                <c:pt idx="1067">
                  <c:v>366.70766716756003</c:v>
                </c:pt>
                <c:pt idx="1068">
                  <c:v>366.70766716756003</c:v>
                </c:pt>
                <c:pt idx="1069">
                  <c:v>366.70766716756003</c:v>
                </c:pt>
                <c:pt idx="1070">
                  <c:v>366.70766716756003</c:v>
                </c:pt>
                <c:pt idx="1071">
                  <c:v>366.70766716756003</c:v>
                </c:pt>
                <c:pt idx="1072">
                  <c:v>366.70766716756003</c:v>
                </c:pt>
                <c:pt idx="1073">
                  <c:v>366.70766716756003</c:v>
                </c:pt>
                <c:pt idx="1074">
                  <c:v>366.70766716756003</c:v>
                </c:pt>
                <c:pt idx="1075">
                  <c:v>366.70766716756003</c:v>
                </c:pt>
                <c:pt idx="1076">
                  <c:v>366.70766716756003</c:v>
                </c:pt>
                <c:pt idx="1077">
                  <c:v>366.70766716756003</c:v>
                </c:pt>
                <c:pt idx="1078">
                  <c:v>366.70766716756003</c:v>
                </c:pt>
                <c:pt idx="1079">
                  <c:v>366.70766716756003</c:v>
                </c:pt>
                <c:pt idx="1080">
                  <c:v>366.70766716756003</c:v>
                </c:pt>
                <c:pt idx="1081">
                  <c:v>366.70766716756003</c:v>
                </c:pt>
                <c:pt idx="1082">
                  <c:v>366.70766716756003</c:v>
                </c:pt>
                <c:pt idx="1083">
                  <c:v>367.03810965485104</c:v>
                </c:pt>
                <c:pt idx="1084">
                  <c:v>367.50831752824672</c:v>
                </c:pt>
                <c:pt idx="1085">
                  <c:v>367.50831752824672</c:v>
                </c:pt>
                <c:pt idx="1086">
                  <c:v>367.50831752824672</c:v>
                </c:pt>
                <c:pt idx="1087">
                  <c:v>367.50831752824672</c:v>
                </c:pt>
                <c:pt idx="1088">
                  <c:v>367.50831752824672</c:v>
                </c:pt>
                <c:pt idx="1089">
                  <c:v>367.50831752824672</c:v>
                </c:pt>
                <c:pt idx="1090">
                  <c:v>367.50831752824672</c:v>
                </c:pt>
                <c:pt idx="1091">
                  <c:v>367.50831752824672</c:v>
                </c:pt>
                <c:pt idx="1092">
                  <c:v>367.50831752824672</c:v>
                </c:pt>
                <c:pt idx="1093">
                  <c:v>367.50831752824672</c:v>
                </c:pt>
                <c:pt idx="1094">
                  <c:v>367.50831752824672</c:v>
                </c:pt>
                <c:pt idx="1095">
                  <c:v>367.50831752824672</c:v>
                </c:pt>
                <c:pt idx="1096">
                  <c:v>367.50831752824672</c:v>
                </c:pt>
                <c:pt idx="1097">
                  <c:v>367.50831752824672</c:v>
                </c:pt>
                <c:pt idx="1098">
                  <c:v>367.57988908335216</c:v>
                </c:pt>
                <c:pt idx="1099">
                  <c:v>368.49256395654533</c:v>
                </c:pt>
                <c:pt idx="1100">
                  <c:v>368.89235415105088</c:v>
                </c:pt>
                <c:pt idx="1101">
                  <c:v>368.89235415105088</c:v>
                </c:pt>
                <c:pt idx="1102">
                  <c:v>368.89235415105088</c:v>
                </c:pt>
                <c:pt idx="1103">
                  <c:v>368.89235415105088</c:v>
                </c:pt>
                <c:pt idx="1104">
                  <c:v>368.89235415105088</c:v>
                </c:pt>
                <c:pt idx="1105">
                  <c:v>368.89235415105088</c:v>
                </c:pt>
                <c:pt idx="1106">
                  <c:v>368.89235415105088</c:v>
                </c:pt>
                <c:pt idx="1107">
                  <c:v>368.89235415105088</c:v>
                </c:pt>
                <c:pt idx="1108">
                  <c:v>368.89235415105088</c:v>
                </c:pt>
                <c:pt idx="1109">
                  <c:v>368.9315327675954</c:v>
                </c:pt>
                <c:pt idx="1110">
                  <c:v>368.9315327675954</c:v>
                </c:pt>
                <c:pt idx="1111">
                  <c:v>368.9315327675954</c:v>
                </c:pt>
                <c:pt idx="1112">
                  <c:v>368.9315327675954</c:v>
                </c:pt>
                <c:pt idx="1113">
                  <c:v>368.9315327675954</c:v>
                </c:pt>
                <c:pt idx="1114">
                  <c:v>368.9315327675954</c:v>
                </c:pt>
                <c:pt idx="1115">
                  <c:v>368.9315327675954</c:v>
                </c:pt>
                <c:pt idx="1116">
                  <c:v>368.9315327675954</c:v>
                </c:pt>
                <c:pt idx="1117">
                  <c:v>368.9315327675954</c:v>
                </c:pt>
                <c:pt idx="1118">
                  <c:v>368.9315327675954</c:v>
                </c:pt>
                <c:pt idx="1119">
                  <c:v>368.9315327675954</c:v>
                </c:pt>
                <c:pt idx="1120">
                  <c:v>368.9315327675954</c:v>
                </c:pt>
                <c:pt idx="1121">
                  <c:v>368.9315327675954</c:v>
                </c:pt>
                <c:pt idx="1122">
                  <c:v>368.9315327675954</c:v>
                </c:pt>
                <c:pt idx="1123">
                  <c:v>370.00447873498547</c:v>
                </c:pt>
                <c:pt idx="1124">
                  <c:v>373.2511552910297</c:v>
                </c:pt>
                <c:pt idx="1125">
                  <c:v>378.5493881066547</c:v>
                </c:pt>
                <c:pt idx="1126">
                  <c:v>384.75605393267062</c:v>
                </c:pt>
                <c:pt idx="1127">
                  <c:v>390.67824495913669</c:v>
                </c:pt>
                <c:pt idx="1128">
                  <c:v>395.58254063719738</c:v>
                </c:pt>
                <c:pt idx="1129">
                  <c:v>399.16623739334449</c:v>
                </c:pt>
                <c:pt idx="1130">
                  <c:v>401.80026437555256</c:v>
                </c:pt>
                <c:pt idx="1131">
                  <c:v>404.01161094056027</c:v>
                </c:pt>
                <c:pt idx="1132">
                  <c:v>406.0975575037354</c:v>
                </c:pt>
                <c:pt idx="1133">
                  <c:v>408.11006716929609</c:v>
                </c:pt>
                <c:pt idx="1134">
                  <c:v>409.84162624247637</c:v>
                </c:pt>
                <c:pt idx="1135">
                  <c:v>411.0210365668591</c:v>
                </c:pt>
                <c:pt idx="1136">
                  <c:v>411.54057073572483</c:v>
                </c:pt>
                <c:pt idx="1137">
                  <c:v>411.55356302634982</c:v>
                </c:pt>
                <c:pt idx="1138">
                  <c:v>411.55356302634982</c:v>
                </c:pt>
                <c:pt idx="1139">
                  <c:v>411.55356302634982</c:v>
                </c:pt>
                <c:pt idx="1140">
                  <c:v>411.55356302634982</c:v>
                </c:pt>
                <c:pt idx="1141">
                  <c:v>411.55356302634982</c:v>
                </c:pt>
                <c:pt idx="1142">
                  <c:v>411.55356302634982</c:v>
                </c:pt>
                <c:pt idx="1143">
                  <c:v>411.55356302634982</c:v>
                </c:pt>
                <c:pt idx="1144">
                  <c:v>411.55356302634982</c:v>
                </c:pt>
                <c:pt idx="1145">
                  <c:v>411.55356302634982</c:v>
                </c:pt>
                <c:pt idx="1146">
                  <c:v>412.62184146961113</c:v>
                </c:pt>
                <c:pt idx="1147">
                  <c:v>414.57046803204042</c:v>
                </c:pt>
                <c:pt idx="1148">
                  <c:v>415.94326159008443</c:v>
                </c:pt>
                <c:pt idx="1149">
                  <c:v>416.41807213557053</c:v>
                </c:pt>
                <c:pt idx="1150">
                  <c:v>416.41807213557053</c:v>
                </c:pt>
                <c:pt idx="1151">
                  <c:v>416.41807213557053</c:v>
                </c:pt>
                <c:pt idx="1152">
                  <c:v>416.41807213557053</c:v>
                </c:pt>
                <c:pt idx="1153">
                  <c:v>416.41807213557053</c:v>
                </c:pt>
                <c:pt idx="1154">
                  <c:v>416.41807213557053</c:v>
                </c:pt>
                <c:pt idx="1155">
                  <c:v>416.41807213557053</c:v>
                </c:pt>
                <c:pt idx="1156">
                  <c:v>416.41807213557053</c:v>
                </c:pt>
                <c:pt idx="1157">
                  <c:v>416.41807213557053</c:v>
                </c:pt>
                <c:pt idx="1158">
                  <c:v>416.41807213557053</c:v>
                </c:pt>
                <c:pt idx="1159">
                  <c:v>416.41807213557053</c:v>
                </c:pt>
                <c:pt idx="1160">
                  <c:v>416.41807213557053</c:v>
                </c:pt>
                <c:pt idx="1161">
                  <c:v>416.41807213557053</c:v>
                </c:pt>
                <c:pt idx="1162">
                  <c:v>416.41807213557053</c:v>
                </c:pt>
                <c:pt idx="1163">
                  <c:v>416.41807213557053</c:v>
                </c:pt>
                <c:pt idx="1164">
                  <c:v>416.41807213557053</c:v>
                </c:pt>
                <c:pt idx="1165">
                  <c:v>416.41807213557053</c:v>
                </c:pt>
                <c:pt idx="1166">
                  <c:v>416.41807213557053</c:v>
                </c:pt>
                <c:pt idx="1167">
                  <c:v>416.41807213557053</c:v>
                </c:pt>
                <c:pt idx="1168">
                  <c:v>416.41807213557053</c:v>
                </c:pt>
                <c:pt idx="1169">
                  <c:v>416.41807213557053</c:v>
                </c:pt>
                <c:pt idx="1170">
                  <c:v>416.41807213557053</c:v>
                </c:pt>
                <c:pt idx="1171">
                  <c:v>416.41807213557053</c:v>
                </c:pt>
                <c:pt idx="1172">
                  <c:v>416.41807213557053</c:v>
                </c:pt>
                <c:pt idx="1173">
                  <c:v>416.41807213557053</c:v>
                </c:pt>
                <c:pt idx="1174">
                  <c:v>416.41807213557053</c:v>
                </c:pt>
                <c:pt idx="1175">
                  <c:v>416.41807213557053</c:v>
                </c:pt>
                <c:pt idx="1176">
                  <c:v>416.41807213557053</c:v>
                </c:pt>
                <c:pt idx="1177">
                  <c:v>416.41807213557053</c:v>
                </c:pt>
                <c:pt idx="1178">
                  <c:v>416.41807213557053</c:v>
                </c:pt>
                <c:pt idx="1179">
                  <c:v>416.41807213557053</c:v>
                </c:pt>
                <c:pt idx="1180">
                  <c:v>416.41807213557053</c:v>
                </c:pt>
                <c:pt idx="1181">
                  <c:v>416.41807213557053</c:v>
                </c:pt>
                <c:pt idx="1182">
                  <c:v>416.41807213557053</c:v>
                </c:pt>
                <c:pt idx="1183">
                  <c:v>416.41807213557053</c:v>
                </c:pt>
                <c:pt idx="1184">
                  <c:v>416.41807213557053</c:v>
                </c:pt>
                <c:pt idx="1185">
                  <c:v>416.41807213557053</c:v>
                </c:pt>
                <c:pt idx="1186">
                  <c:v>416.41807213557053</c:v>
                </c:pt>
                <c:pt idx="1187">
                  <c:v>416.41807213557053</c:v>
                </c:pt>
                <c:pt idx="1188">
                  <c:v>416.41807213557053</c:v>
                </c:pt>
                <c:pt idx="1189">
                  <c:v>416.41807213557053</c:v>
                </c:pt>
                <c:pt idx="1190">
                  <c:v>416.41807213557053</c:v>
                </c:pt>
                <c:pt idx="1191">
                  <c:v>416.41807213557053</c:v>
                </c:pt>
                <c:pt idx="1192">
                  <c:v>416.41807213557053</c:v>
                </c:pt>
                <c:pt idx="1193">
                  <c:v>416.41807213557053</c:v>
                </c:pt>
                <c:pt idx="1194">
                  <c:v>416.41807213557053</c:v>
                </c:pt>
                <c:pt idx="1195">
                  <c:v>416.41807213557053</c:v>
                </c:pt>
                <c:pt idx="1196">
                  <c:v>416.41807213557053</c:v>
                </c:pt>
                <c:pt idx="1197">
                  <c:v>416.41807213557053</c:v>
                </c:pt>
                <c:pt idx="1198">
                  <c:v>416.41807213557053</c:v>
                </c:pt>
                <c:pt idx="1199">
                  <c:v>416.41807213557053</c:v>
                </c:pt>
                <c:pt idx="1200">
                  <c:v>416.41807213557053</c:v>
                </c:pt>
                <c:pt idx="1201">
                  <c:v>416.41807213557053</c:v>
                </c:pt>
                <c:pt idx="1202">
                  <c:v>416.41807213557053</c:v>
                </c:pt>
                <c:pt idx="1203">
                  <c:v>416.41807213557053</c:v>
                </c:pt>
                <c:pt idx="1204">
                  <c:v>416.41807213557053</c:v>
                </c:pt>
                <c:pt idx="1205">
                  <c:v>416.41807213557053</c:v>
                </c:pt>
                <c:pt idx="1206">
                  <c:v>416.41807213557053</c:v>
                </c:pt>
                <c:pt idx="1207">
                  <c:v>416.41807213557053</c:v>
                </c:pt>
                <c:pt idx="1208">
                  <c:v>416.41807213557053</c:v>
                </c:pt>
                <c:pt idx="1209">
                  <c:v>416.41807213557053</c:v>
                </c:pt>
                <c:pt idx="1210">
                  <c:v>416.41807213557053</c:v>
                </c:pt>
                <c:pt idx="1211">
                  <c:v>416.41807213557053</c:v>
                </c:pt>
                <c:pt idx="1212">
                  <c:v>416.41807213557053</c:v>
                </c:pt>
                <c:pt idx="1213">
                  <c:v>416.41807213557053</c:v>
                </c:pt>
                <c:pt idx="1214">
                  <c:v>416.41807213557053</c:v>
                </c:pt>
                <c:pt idx="1215">
                  <c:v>416.41807213557053</c:v>
                </c:pt>
                <c:pt idx="1216">
                  <c:v>416.41807213557053</c:v>
                </c:pt>
                <c:pt idx="1217">
                  <c:v>416.41807213557053</c:v>
                </c:pt>
                <c:pt idx="1218">
                  <c:v>416.41807213557053</c:v>
                </c:pt>
                <c:pt idx="1219">
                  <c:v>416.41807213557053</c:v>
                </c:pt>
                <c:pt idx="1220">
                  <c:v>416.41807213557053</c:v>
                </c:pt>
                <c:pt idx="1221">
                  <c:v>416.41807213557053</c:v>
                </c:pt>
                <c:pt idx="1222">
                  <c:v>416.41807213557053</c:v>
                </c:pt>
                <c:pt idx="1223">
                  <c:v>416.41807213557053</c:v>
                </c:pt>
                <c:pt idx="1224">
                  <c:v>416.41807213557053</c:v>
                </c:pt>
                <c:pt idx="1225">
                  <c:v>416.41807213557053</c:v>
                </c:pt>
                <c:pt idx="1226">
                  <c:v>416.41807213557053</c:v>
                </c:pt>
                <c:pt idx="1227">
                  <c:v>416.41807213557053</c:v>
                </c:pt>
                <c:pt idx="1228">
                  <c:v>416.41807213557053</c:v>
                </c:pt>
                <c:pt idx="1229">
                  <c:v>416.41807213557053</c:v>
                </c:pt>
                <c:pt idx="1230">
                  <c:v>416.41807213557053</c:v>
                </c:pt>
                <c:pt idx="1231">
                  <c:v>416.41807213557053</c:v>
                </c:pt>
                <c:pt idx="1232">
                  <c:v>416.41807213557053</c:v>
                </c:pt>
                <c:pt idx="1233">
                  <c:v>416.41807213557053</c:v>
                </c:pt>
                <c:pt idx="1234">
                  <c:v>416.41807213557053</c:v>
                </c:pt>
                <c:pt idx="1235">
                  <c:v>416.41807213557053</c:v>
                </c:pt>
                <c:pt idx="1236">
                  <c:v>416.41807213557053</c:v>
                </c:pt>
                <c:pt idx="1237">
                  <c:v>416.41807213557053</c:v>
                </c:pt>
                <c:pt idx="1238">
                  <c:v>416.41807213557053</c:v>
                </c:pt>
                <c:pt idx="1239">
                  <c:v>416.41807213557053</c:v>
                </c:pt>
                <c:pt idx="1240">
                  <c:v>416.41807213557053</c:v>
                </c:pt>
                <c:pt idx="1241">
                  <c:v>416.41807213557053</c:v>
                </c:pt>
                <c:pt idx="1242">
                  <c:v>416.41807213557053</c:v>
                </c:pt>
                <c:pt idx="1243">
                  <c:v>416.41807213557053</c:v>
                </c:pt>
                <c:pt idx="1244">
                  <c:v>416.41807213557053</c:v>
                </c:pt>
                <c:pt idx="1245">
                  <c:v>416.41807213557053</c:v>
                </c:pt>
                <c:pt idx="1246">
                  <c:v>416.41807213557053</c:v>
                </c:pt>
                <c:pt idx="1247">
                  <c:v>416.41807213557053</c:v>
                </c:pt>
                <c:pt idx="1248">
                  <c:v>416.41807213557053</c:v>
                </c:pt>
                <c:pt idx="1249">
                  <c:v>416.41807213557053</c:v>
                </c:pt>
                <c:pt idx="1250">
                  <c:v>416.41807213557053</c:v>
                </c:pt>
                <c:pt idx="1251">
                  <c:v>416.41807213557053</c:v>
                </c:pt>
                <c:pt idx="1252">
                  <c:v>416.41807213557053</c:v>
                </c:pt>
                <c:pt idx="1253">
                  <c:v>416.41807213557053</c:v>
                </c:pt>
                <c:pt idx="1254">
                  <c:v>416.41807213557053</c:v>
                </c:pt>
                <c:pt idx="1255">
                  <c:v>416.41807213557053</c:v>
                </c:pt>
                <c:pt idx="1256">
                  <c:v>416.41807213557053</c:v>
                </c:pt>
                <c:pt idx="1257">
                  <c:v>416.41807213557053</c:v>
                </c:pt>
                <c:pt idx="1258">
                  <c:v>416.41807213557053</c:v>
                </c:pt>
                <c:pt idx="1259">
                  <c:v>416.41807213557053</c:v>
                </c:pt>
                <c:pt idx="1260">
                  <c:v>416.41807213557053</c:v>
                </c:pt>
                <c:pt idx="1261">
                  <c:v>416.41807213557053</c:v>
                </c:pt>
                <c:pt idx="1262">
                  <c:v>416.41807213557053</c:v>
                </c:pt>
                <c:pt idx="1263">
                  <c:v>416.41807213557053</c:v>
                </c:pt>
                <c:pt idx="1264">
                  <c:v>416.41807213557053</c:v>
                </c:pt>
                <c:pt idx="1265">
                  <c:v>416.41807213557053</c:v>
                </c:pt>
                <c:pt idx="1266">
                  <c:v>416.41807213557053</c:v>
                </c:pt>
                <c:pt idx="1267">
                  <c:v>416.41807213557053</c:v>
                </c:pt>
                <c:pt idx="1268">
                  <c:v>416.41807213557053</c:v>
                </c:pt>
                <c:pt idx="1269">
                  <c:v>416.41807213557053</c:v>
                </c:pt>
                <c:pt idx="1270">
                  <c:v>416.41807213557053</c:v>
                </c:pt>
                <c:pt idx="1271">
                  <c:v>416.41807213557053</c:v>
                </c:pt>
                <c:pt idx="1272">
                  <c:v>416.41807213557053</c:v>
                </c:pt>
                <c:pt idx="1273">
                  <c:v>416.41807213557053</c:v>
                </c:pt>
                <c:pt idx="1274">
                  <c:v>416.41807213557053</c:v>
                </c:pt>
                <c:pt idx="1275">
                  <c:v>416.41807213557053</c:v>
                </c:pt>
                <c:pt idx="1276">
                  <c:v>416.41807213557053</c:v>
                </c:pt>
                <c:pt idx="1277">
                  <c:v>416.41807213557053</c:v>
                </c:pt>
                <c:pt idx="1278">
                  <c:v>416.41807213557053</c:v>
                </c:pt>
                <c:pt idx="1279">
                  <c:v>416.41807213557053</c:v>
                </c:pt>
                <c:pt idx="1280">
                  <c:v>416.41807213557053</c:v>
                </c:pt>
                <c:pt idx="1281">
                  <c:v>416.41807213557053</c:v>
                </c:pt>
                <c:pt idx="1282">
                  <c:v>416.41807213557053</c:v>
                </c:pt>
                <c:pt idx="1283">
                  <c:v>416.41807213557053</c:v>
                </c:pt>
                <c:pt idx="1284">
                  <c:v>416.41807213557053</c:v>
                </c:pt>
                <c:pt idx="1285">
                  <c:v>416.41807213557053</c:v>
                </c:pt>
                <c:pt idx="1286">
                  <c:v>416.41807213557053</c:v>
                </c:pt>
                <c:pt idx="1287">
                  <c:v>416.41807213557053</c:v>
                </c:pt>
                <c:pt idx="1288">
                  <c:v>416.41807213557053</c:v>
                </c:pt>
                <c:pt idx="1289">
                  <c:v>416.41807213557053</c:v>
                </c:pt>
                <c:pt idx="1290">
                  <c:v>416.41807213557053</c:v>
                </c:pt>
                <c:pt idx="1291">
                  <c:v>416.41807213557053</c:v>
                </c:pt>
                <c:pt idx="1292">
                  <c:v>416.41807213557053</c:v>
                </c:pt>
                <c:pt idx="1293">
                  <c:v>416.41807213557053</c:v>
                </c:pt>
                <c:pt idx="1294">
                  <c:v>416.41807213557053</c:v>
                </c:pt>
                <c:pt idx="1295">
                  <c:v>416.41807213557053</c:v>
                </c:pt>
                <c:pt idx="1296">
                  <c:v>416.41807213557053</c:v>
                </c:pt>
                <c:pt idx="1297">
                  <c:v>416.41807213557053</c:v>
                </c:pt>
                <c:pt idx="1298">
                  <c:v>416.41807213557053</c:v>
                </c:pt>
                <c:pt idx="1299">
                  <c:v>416.41807213557053</c:v>
                </c:pt>
                <c:pt idx="1300">
                  <c:v>416.41807213557053</c:v>
                </c:pt>
                <c:pt idx="1301">
                  <c:v>416.41807213557053</c:v>
                </c:pt>
                <c:pt idx="1302">
                  <c:v>416.41807213557053</c:v>
                </c:pt>
                <c:pt idx="1303">
                  <c:v>416.41807213557053</c:v>
                </c:pt>
                <c:pt idx="1304">
                  <c:v>416.41807213557053</c:v>
                </c:pt>
                <c:pt idx="1305">
                  <c:v>416.41807213557053</c:v>
                </c:pt>
                <c:pt idx="1306">
                  <c:v>416.41807213557053</c:v>
                </c:pt>
                <c:pt idx="1307">
                  <c:v>416.41807213557053</c:v>
                </c:pt>
                <c:pt idx="1308">
                  <c:v>416.41807213557053</c:v>
                </c:pt>
                <c:pt idx="1309">
                  <c:v>416.41807213557053</c:v>
                </c:pt>
                <c:pt idx="1310">
                  <c:v>416.41807213557053</c:v>
                </c:pt>
                <c:pt idx="1311">
                  <c:v>416.41807213557053</c:v>
                </c:pt>
                <c:pt idx="1312">
                  <c:v>416.41807213557053</c:v>
                </c:pt>
                <c:pt idx="1313">
                  <c:v>416.41807213557053</c:v>
                </c:pt>
                <c:pt idx="1314">
                  <c:v>416.41807213557053</c:v>
                </c:pt>
                <c:pt idx="1315">
                  <c:v>416.41807213557053</c:v>
                </c:pt>
                <c:pt idx="1316">
                  <c:v>416.41807213557053</c:v>
                </c:pt>
                <c:pt idx="1317">
                  <c:v>416.41807213557053</c:v>
                </c:pt>
                <c:pt idx="1318">
                  <c:v>416.41807213557053</c:v>
                </c:pt>
                <c:pt idx="1319">
                  <c:v>416.41807213557053</c:v>
                </c:pt>
                <c:pt idx="1320">
                  <c:v>416.41807213557053</c:v>
                </c:pt>
                <c:pt idx="1321">
                  <c:v>416.41807213557053</c:v>
                </c:pt>
                <c:pt idx="1322">
                  <c:v>416.41807213557053</c:v>
                </c:pt>
                <c:pt idx="1323">
                  <c:v>416.41807213557053</c:v>
                </c:pt>
                <c:pt idx="1324">
                  <c:v>416.41807213557053</c:v>
                </c:pt>
                <c:pt idx="1325">
                  <c:v>416.41807213557053</c:v>
                </c:pt>
                <c:pt idx="1326">
                  <c:v>416.41807213557053</c:v>
                </c:pt>
                <c:pt idx="1327">
                  <c:v>416.41807213557053</c:v>
                </c:pt>
                <c:pt idx="1328">
                  <c:v>416.41807213557053</c:v>
                </c:pt>
                <c:pt idx="1329">
                  <c:v>416.41807213557053</c:v>
                </c:pt>
                <c:pt idx="1330">
                  <c:v>416.41807213557053</c:v>
                </c:pt>
                <c:pt idx="1331">
                  <c:v>416.41807213557053</c:v>
                </c:pt>
                <c:pt idx="1332">
                  <c:v>416.41807213557053</c:v>
                </c:pt>
                <c:pt idx="1333">
                  <c:v>416.41807213557053</c:v>
                </c:pt>
                <c:pt idx="1334">
                  <c:v>416.41807213557053</c:v>
                </c:pt>
                <c:pt idx="1335">
                  <c:v>416.41807213557053</c:v>
                </c:pt>
                <c:pt idx="1336">
                  <c:v>416.41807213557053</c:v>
                </c:pt>
                <c:pt idx="1337">
                  <c:v>416.41807213557053</c:v>
                </c:pt>
                <c:pt idx="1338">
                  <c:v>416.41807213557053</c:v>
                </c:pt>
                <c:pt idx="1339">
                  <c:v>416.41807213557053</c:v>
                </c:pt>
                <c:pt idx="1340">
                  <c:v>416.41807213557053</c:v>
                </c:pt>
                <c:pt idx="1341">
                  <c:v>416.41807213557053</c:v>
                </c:pt>
                <c:pt idx="1342">
                  <c:v>416.41807213557053</c:v>
                </c:pt>
                <c:pt idx="1343">
                  <c:v>416.41807213557053</c:v>
                </c:pt>
                <c:pt idx="1344">
                  <c:v>416.41807213557053</c:v>
                </c:pt>
                <c:pt idx="1345">
                  <c:v>416.41807213557053</c:v>
                </c:pt>
                <c:pt idx="1346">
                  <c:v>416.41807213557053</c:v>
                </c:pt>
                <c:pt idx="1347">
                  <c:v>416.41807213557053</c:v>
                </c:pt>
                <c:pt idx="1348">
                  <c:v>416.41807213557053</c:v>
                </c:pt>
                <c:pt idx="1349">
                  <c:v>416.41807213557053</c:v>
                </c:pt>
                <c:pt idx="1350">
                  <c:v>416.41807213557053</c:v>
                </c:pt>
                <c:pt idx="1351">
                  <c:v>416.41807213557053</c:v>
                </c:pt>
                <c:pt idx="1352">
                  <c:v>416.41807213557053</c:v>
                </c:pt>
                <c:pt idx="1353">
                  <c:v>416.49393596948255</c:v>
                </c:pt>
                <c:pt idx="1354">
                  <c:v>416.80105250385753</c:v>
                </c:pt>
                <c:pt idx="1355">
                  <c:v>417.48718034088813</c:v>
                </c:pt>
                <c:pt idx="1356">
                  <c:v>418.5920418121201</c:v>
                </c:pt>
                <c:pt idx="1357">
                  <c:v>419.99661572555891</c:v>
                </c:pt>
                <c:pt idx="1358">
                  <c:v>421.68012920880221</c:v>
                </c:pt>
                <c:pt idx="1359">
                  <c:v>423.57761637924972</c:v>
                </c:pt>
                <c:pt idx="1360">
                  <c:v>425.1401055475946</c:v>
                </c:pt>
                <c:pt idx="1361">
                  <c:v>425.5511631067381</c:v>
                </c:pt>
                <c:pt idx="1362">
                  <c:v>425.5511631067381</c:v>
                </c:pt>
                <c:pt idx="1363">
                  <c:v>425.5511631067381</c:v>
                </c:pt>
                <c:pt idx="1364">
                  <c:v>425.5511631067381</c:v>
                </c:pt>
                <c:pt idx="1365">
                  <c:v>425.5511631067381</c:v>
                </c:pt>
                <c:pt idx="1366">
                  <c:v>425.5511631067381</c:v>
                </c:pt>
                <c:pt idx="1367">
                  <c:v>425.5511631067381</c:v>
                </c:pt>
                <c:pt idx="1368">
                  <c:v>426.29288587614718</c:v>
                </c:pt>
                <c:pt idx="1369">
                  <c:v>426.87062026320996</c:v>
                </c:pt>
                <c:pt idx="1370">
                  <c:v>426.87062026320996</c:v>
                </c:pt>
                <c:pt idx="1371">
                  <c:v>426.87062026320996</c:v>
                </c:pt>
                <c:pt idx="1372">
                  <c:v>426.87062026320996</c:v>
                </c:pt>
                <c:pt idx="1373">
                  <c:v>426.87062026320996</c:v>
                </c:pt>
                <c:pt idx="1374">
                  <c:v>427.03942676042573</c:v>
                </c:pt>
                <c:pt idx="1375">
                  <c:v>428.72606965515308</c:v>
                </c:pt>
                <c:pt idx="1376">
                  <c:v>432.53632383973383</c:v>
                </c:pt>
                <c:pt idx="1377">
                  <c:v>437.90409429042825</c:v>
                </c:pt>
                <c:pt idx="1378">
                  <c:v>443.35072883802343</c:v>
                </c:pt>
                <c:pt idx="1379">
                  <c:v>448.19426365362273</c:v>
                </c:pt>
                <c:pt idx="1380">
                  <c:v>451.77544461079867</c:v>
                </c:pt>
                <c:pt idx="1381">
                  <c:v>452.8921921131103</c:v>
                </c:pt>
                <c:pt idx="1382">
                  <c:v>452.8921921131103</c:v>
                </c:pt>
                <c:pt idx="1383">
                  <c:v>452.8921921131103</c:v>
                </c:pt>
                <c:pt idx="1384">
                  <c:v>452.8921921131103</c:v>
                </c:pt>
                <c:pt idx="1385">
                  <c:v>452.8921921131103</c:v>
                </c:pt>
                <c:pt idx="1386">
                  <c:v>452.8921921131103</c:v>
                </c:pt>
                <c:pt idx="1387">
                  <c:v>452.8921921131103</c:v>
                </c:pt>
                <c:pt idx="1388">
                  <c:v>452.8921921131103</c:v>
                </c:pt>
                <c:pt idx="1389">
                  <c:v>452.8921921131103</c:v>
                </c:pt>
                <c:pt idx="1390">
                  <c:v>452.8921921131103</c:v>
                </c:pt>
                <c:pt idx="1391">
                  <c:v>452.8921921131103</c:v>
                </c:pt>
                <c:pt idx="1392">
                  <c:v>452.8921921131103</c:v>
                </c:pt>
                <c:pt idx="1393">
                  <c:v>452.8921921131103</c:v>
                </c:pt>
                <c:pt idx="1394">
                  <c:v>452.8921921131103</c:v>
                </c:pt>
                <c:pt idx="1395">
                  <c:v>452.8921921131103</c:v>
                </c:pt>
                <c:pt idx="1396">
                  <c:v>452.8921921131103</c:v>
                </c:pt>
                <c:pt idx="1397">
                  <c:v>452.8921921131103</c:v>
                </c:pt>
                <c:pt idx="1398">
                  <c:v>453.1186630274139</c:v>
                </c:pt>
                <c:pt idx="1399">
                  <c:v>453.73397528707505</c:v>
                </c:pt>
                <c:pt idx="1400">
                  <c:v>454.64920480829096</c:v>
                </c:pt>
                <c:pt idx="1401">
                  <c:v>455.8753472109305</c:v>
                </c:pt>
                <c:pt idx="1402">
                  <c:v>457.83658389743385</c:v>
                </c:pt>
                <c:pt idx="1403">
                  <c:v>461.18601466246088</c:v>
                </c:pt>
                <c:pt idx="1404">
                  <c:v>465.65008953157741</c:v>
                </c:pt>
                <c:pt idx="1405">
                  <c:v>469.67871401933462</c:v>
                </c:pt>
                <c:pt idx="1406">
                  <c:v>471.92989618634851</c:v>
                </c:pt>
                <c:pt idx="1407">
                  <c:v>472.32145572330518</c:v>
                </c:pt>
                <c:pt idx="1408">
                  <c:v>472.32145572330518</c:v>
                </c:pt>
                <c:pt idx="1409">
                  <c:v>472.32145572330518</c:v>
                </c:pt>
                <c:pt idx="1410">
                  <c:v>472.32145572330518</c:v>
                </c:pt>
                <c:pt idx="1411">
                  <c:v>472.32145572330518</c:v>
                </c:pt>
                <c:pt idx="1412">
                  <c:v>472.32145572330518</c:v>
                </c:pt>
                <c:pt idx="1413">
                  <c:v>472.32145572330518</c:v>
                </c:pt>
                <c:pt idx="1414">
                  <c:v>472.32145572330518</c:v>
                </c:pt>
                <c:pt idx="1415">
                  <c:v>472.32145572330518</c:v>
                </c:pt>
                <c:pt idx="1416">
                  <c:v>472.32145572330518</c:v>
                </c:pt>
                <c:pt idx="1417">
                  <c:v>472.32145572330518</c:v>
                </c:pt>
                <c:pt idx="1418">
                  <c:v>472.32145572330518</c:v>
                </c:pt>
                <c:pt idx="1419">
                  <c:v>472.32145572330518</c:v>
                </c:pt>
                <c:pt idx="1420">
                  <c:v>472.36231432680955</c:v>
                </c:pt>
                <c:pt idx="1421">
                  <c:v>473.99028939581035</c:v>
                </c:pt>
                <c:pt idx="1422">
                  <c:v>475.73054751376304</c:v>
                </c:pt>
                <c:pt idx="1423">
                  <c:v>476.18238401558597</c:v>
                </c:pt>
                <c:pt idx="1424">
                  <c:v>476.18238401558597</c:v>
                </c:pt>
                <c:pt idx="1425">
                  <c:v>476.18238401558597</c:v>
                </c:pt>
                <c:pt idx="1426">
                  <c:v>476.18238401558597</c:v>
                </c:pt>
                <c:pt idx="1427">
                  <c:v>476.18238401558597</c:v>
                </c:pt>
                <c:pt idx="1428">
                  <c:v>476.18238401558597</c:v>
                </c:pt>
                <c:pt idx="1429">
                  <c:v>476.18238401558597</c:v>
                </c:pt>
                <c:pt idx="1430">
                  <c:v>477.4715350624835</c:v>
                </c:pt>
                <c:pt idx="1431">
                  <c:v>480.43059723171251</c:v>
                </c:pt>
                <c:pt idx="1432">
                  <c:v>484.37993371085344</c:v>
                </c:pt>
                <c:pt idx="1433">
                  <c:v>488.16840991197228</c:v>
                </c:pt>
                <c:pt idx="1434">
                  <c:v>490.73947502955843</c:v>
                </c:pt>
                <c:pt idx="1435">
                  <c:v>491.53145375008631</c:v>
                </c:pt>
                <c:pt idx="1436">
                  <c:v>491.53145375008631</c:v>
                </c:pt>
                <c:pt idx="1437">
                  <c:v>491.53145375008631</c:v>
                </c:pt>
                <c:pt idx="1438">
                  <c:v>491.53145375008631</c:v>
                </c:pt>
                <c:pt idx="1439">
                  <c:v>491.53145375008631</c:v>
                </c:pt>
                <c:pt idx="1440">
                  <c:v>491.62521327772907</c:v>
                </c:pt>
                <c:pt idx="1441">
                  <c:v>492.08316076511977</c:v>
                </c:pt>
                <c:pt idx="1442">
                  <c:v>492.4009168792723</c:v>
                </c:pt>
                <c:pt idx="1443">
                  <c:v>492.4009168792723</c:v>
                </c:pt>
                <c:pt idx="1444">
                  <c:v>492.4009168792723</c:v>
                </c:pt>
                <c:pt idx="1445">
                  <c:v>492.4009168792723</c:v>
                </c:pt>
                <c:pt idx="1446">
                  <c:v>492.59162749592292</c:v>
                </c:pt>
                <c:pt idx="1447">
                  <c:v>493.61639840080011</c:v>
                </c:pt>
                <c:pt idx="1448">
                  <c:v>494.99996322990893</c:v>
                </c:pt>
                <c:pt idx="1449">
                  <c:v>495.90232812845574</c:v>
                </c:pt>
                <c:pt idx="1450">
                  <c:v>496.18115565090301</c:v>
                </c:pt>
                <c:pt idx="1451">
                  <c:v>496.2111430923382</c:v>
                </c:pt>
                <c:pt idx="1452">
                  <c:v>496.2111430923382</c:v>
                </c:pt>
                <c:pt idx="1453">
                  <c:v>496.2111430923382</c:v>
                </c:pt>
                <c:pt idx="1454">
                  <c:v>496.2111430923382</c:v>
                </c:pt>
                <c:pt idx="1455">
                  <c:v>496.2111430923382</c:v>
                </c:pt>
                <c:pt idx="1456">
                  <c:v>496.2111430923382</c:v>
                </c:pt>
                <c:pt idx="1457">
                  <c:v>496.2111430923382</c:v>
                </c:pt>
                <c:pt idx="1458">
                  <c:v>496.2111430923382</c:v>
                </c:pt>
                <c:pt idx="1459">
                  <c:v>496.2111430923382</c:v>
                </c:pt>
                <c:pt idx="1460">
                  <c:v>496.2111430923382</c:v>
                </c:pt>
                <c:pt idx="1461">
                  <c:v>496.2111430923382</c:v>
                </c:pt>
                <c:pt idx="1462">
                  <c:v>496.2111430923382</c:v>
                </c:pt>
                <c:pt idx="1463">
                  <c:v>496.2111430923382</c:v>
                </c:pt>
                <c:pt idx="1464">
                  <c:v>496.2111430923382</c:v>
                </c:pt>
                <c:pt idx="1465">
                  <c:v>496.2111430923382</c:v>
                </c:pt>
                <c:pt idx="1466">
                  <c:v>496.2111430923382</c:v>
                </c:pt>
                <c:pt idx="1467">
                  <c:v>496.2111430923382</c:v>
                </c:pt>
                <c:pt idx="1468">
                  <c:v>496.2111430923382</c:v>
                </c:pt>
                <c:pt idx="1469">
                  <c:v>496.2111430923382</c:v>
                </c:pt>
                <c:pt idx="1470">
                  <c:v>496.2111430923382</c:v>
                </c:pt>
                <c:pt idx="1471">
                  <c:v>496.2111430923382</c:v>
                </c:pt>
                <c:pt idx="1472">
                  <c:v>496.2111430923382</c:v>
                </c:pt>
                <c:pt idx="1473">
                  <c:v>496.2111430923382</c:v>
                </c:pt>
                <c:pt idx="1474">
                  <c:v>496.2111430923382</c:v>
                </c:pt>
                <c:pt idx="1475">
                  <c:v>496.2111430923382</c:v>
                </c:pt>
                <c:pt idx="1476">
                  <c:v>496.2111430923382</c:v>
                </c:pt>
                <c:pt idx="1477">
                  <c:v>496.2111430923382</c:v>
                </c:pt>
                <c:pt idx="1478">
                  <c:v>496.2111430923382</c:v>
                </c:pt>
                <c:pt idx="1479">
                  <c:v>496.2111430923382</c:v>
                </c:pt>
                <c:pt idx="1480">
                  <c:v>496.2111430923382</c:v>
                </c:pt>
                <c:pt idx="1481">
                  <c:v>496.2111430923382</c:v>
                </c:pt>
                <c:pt idx="1482">
                  <c:v>496.2111430923382</c:v>
                </c:pt>
                <c:pt idx="1483">
                  <c:v>496.2111430923382</c:v>
                </c:pt>
                <c:pt idx="1484">
                  <c:v>496.2111430923382</c:v>
                </c:pt>
                <c:pt idx="1485">
                  <c:v>496.2111430923382</c:v>
                </c:pt>
                <c:pt idx="1486">
                  <c:v>496.2111430923382</c:v>
                </c:pt>
                <c:pt idx="1487">
                  <c:v>496.2111430923382</c:v>
                </c:pt>
                <c:pt idx="1488">
                  <c:v>496.2111430923382</c:v>
                </c:pt>
                <c:pt idx="1489">
                  <c:v>496.2111430923382</c:v>
                </c:pt>
                <c:pt idx="1490">
                  <c:v>496.2111430923382</c:v>
                </c:pt>
                <c:pt idx="1491">
                  <c:v>496.2111430923382</c:v>
                </c:pt>
                <c:pt idx="1492">
                  <c:v>496.2111430923382</c:v>
                </c:pt>
                <c:pt idx="1493">
                  <c:v>496.2111430923382</c:v>
                </c:pt>
                <c:pt idx="1494">
                  <c:v>496.2111430923382</c:v>
                </c:pt>
                <c:pt idx="1495">
                  <c:v>496.2111430923382</c:v>
                </c:pt>
                <c:pt idx="1496">
                  <c:v>496.2111430923382</c:v>
                </c:pt>
                <c:pt idx="1497">
                  <c:v>496.2111430923382</c:v>
                </c:pt>
                <c:pt idx="1498">
                  <c:v>496.2111430923382</c:v>
                </c:pt>
                <c:pt idx="1499">
                  <c:v>496.2111430923382</c:v>
                </c:pt>
                <c:pt idx="1500">
                  <c:v>496.2111430923382</c:v>
                </c:pt>
                <c:pt idx="1501">
                  <c:v>496.2111430923382</c:v>
                </c:pt>
                <c:pt idx="1502">
                  <c:v>496.2111430923382</c:v>
                </c:pt>
                <c:pt idx="1503">
                  <c:v>496.2111430923382</c:v>
                </c:pt>
                <c:pt idx="1504">
                  <c:v>496.2111430923382</c:v>
                </c:pt>
                <c:pt idx="1505">
                  <c:v>496.2111430923382</c:v>
                </c:pt>
                <c:pt idx="1506">
                  <c:v>496.2111430923382</c:v>
                </c:pt>
                <c:pt idx="1507">
                  <c:v>496.2111430923382</c:v>
                </c:pt>
                <c:pt idx="1508">
                  <c:v>496.2111430923382</c:v>
                </c:pt>
                <c:pt idx="1509">
                  <c:v>496.2111430923382</c:v>
                </c:pt>
                <c:pt idx="1510">
                  <c:v>496.2111430923382</c:v>
                </c:pt>
                <c:pt idx="1511">
                  <c:v>496.2111430923382</c:v>
                </c:pt>
                <c:pt idx="1512">
                  <c:v>496.2111430923382</c:v>
                </c:pt>
                <c:pt idx="1513">
                  <c:v>496.2111430923382</c:v>
                </c:pt>
                <c:pt idx="1514">
                  <c:v>496.2111430923382</c:v>
                </c:pt>
                <c:pt idx="1515">
                  <c:v>496.2111430923382</c:v>
                </c:pt>
                <c:pt idx="1516">
                  <c:v>496.2111430923382</c:v>
                </c:pt>
                <c:pt idx="1517">
                  <c:v>496.2111430923382</c:v>
                </c:pt>
                <c:pt idx="1518">
                  <c:v>496.2111430923382</c:v>
                </c:pt>
                <c:pt idx="1519">
                  <c:v>496.2111430923382</c:v>
                </c:pt>
                <c:pt idx="1520">
                  <c:v>496.2111430923382</c:v>
                </c:pt>
                <c:pt idx="1521">
                  <c:v>496.2111430923382</c:v>
                </c:pt>
                <c:pt idx="1522">
                  <c:v>496.2111430923382</c:v>
                </c:pt>
                <c:pt idx="1523">
                  <c:v>496.2111430923382</c:v>
                </c:pt>
                <c:pt idx="1524">
                  <c:v>496.2111430923382</c:v>
                </c:pt>
                <c:pt idx="1525">
                  <c:v>496.88924060191255</c:v>
                </c:pt>
                <c:pt idx="1526">
                  <c:v>498.52614686698456</c:v>
                </c:pt>
                <c:pt idx="1527">
                  <c:v>500.54330846402672</c:v>
                </c:pt>
                <c:pt idx="1528">
                  <c:v>502.30633314446652</c:v>
                </c:pt>
                <c:pt idx="1529">
                  <c:v>503.41517402491274</c:v>
                </c:pt>
                <c:pt idx="1530">
                  <c:v>503.67381435648423</c:v>
                </c:pt>
                <c:pt idx="1531">
                  <c:v>503.67381435648423</c:v>
                </c:pt>
                <c:pt idx="1532">
                  <c:v>503.67381435648423</c:v>
                </c:pt>
                <c:pt idx="1533">
                  <c:v>503.67381435648423</c:v>
                </c:pt>
                <c:pt idx="1534">
                  <c:v>503.67381435648423</c:v>
                </c:pt>
                <c:pt idx="1535">
                  <c:v>503.67381435648423</c:v>
                </c:pt>
                <c:pt idx="1536">
                  <c:v>503.67381435648423</c:v>
                </c:pt>
                <c:pt idx="1537">
                  <c:v>503.67381435648423</c:v>
                </c:pt>
                <c:pt idx="1538">
                  <c:v>503.67381435648423</c:v>
                </c:pt>
                <c:pt idx="1539">
                  <c:v>503.67381435648423</c:v>
                </c:pt>
                <c:pt idx="1540">
                  <c:v>503.67381435648423</c:v>
                </c:pt>
                <c:pt idx="1541">
                  <c:v>503.67381435648423</c:v>
                </c:pt>
                <c:pt idx="1542">
                  <c:v>503.67381435648423</c:v>
                </c:pt>
                <c:pt idx="1543">
                  <c:v>503.67381435648423</c:v>
                </c:pt>
                <c:pt idx="1544">
                  <c:v>503.67381435648423</c:v>
                </c:pt>
                <c:pt idx="1545">
                  <c:v>503.67381435648423</c:v>
                </c:pt>
                <c:pt idx="1546">
                  <c:v>503.67381435648423</c:v>
                </c:pt>
                <c:pt idx="1547">
                  <c:v>503.67381435648423</c:v>
                </c:pt>
                <c:pt idx="1548">
                  <c:v>503.67381435648423</c:v>
                </c:pt>
                <c:pt idx="1549">
                  <c:v>503.67381435648423</c:v>
                </c:pt>
                <c:pt idx="1550">
                  <c:v>503.67381435648423</c:v>
                </c:pt>
                <c:pt idx="1551">
                  <c:v>503.67381435648423</c:v>
                </c:pt>
                <c:pt idx="1552">
                  <c:v>503.67381435648423</c:v>
                </c:pt>
                <c:pt idx="1553">
                  <c:v>503.67381435648423</c:v>
                </c:pt>
                <c:pt idx="1554">
                  <c:v>503.67381435648423</c:v>
                </c:pt>
                <c:pt idx="1555">
                  <c:v>503.67381435648423</c:v>
                </c:pt>
                <c:pt idx="1556">
                  <c:v>503.67381435648423</c:v>
                </c:pt>
                <c:pt idx="1557">
                  <c:v>503.67381435648423</c:v>
                </c:pt>
                <c:pt idx="1558">
                  <c:v>503.67381435648423</c:v>
                </c:pt>
                <c:pt idx="1559">
                  <c:v>503.67381435648423</c:v>
                </c:pt>
                <c:pt idx="1560">
                  <c:v>503.67381435648423</c:v>
                </c:pt>
                <c:pt idx="1561">
                  <c:v>503.67381435648423</c:v>
                </c:pt>
                <c:pt idx="1562">
                  <c:v>503.67381435648423</c:v>
                </c:pt>
                <c:pt idx="1563">
                  <c:v>503.67381435648423</c:v>
                </c:pt>
                <c:pt idx="1564">
                  <c:v>503.67381435648423</c:v>
                </c:pt>
                <c:pt idx="1565">
                  <c:v>503.67381435648423</c:v>
                </c:pt>
                <c:pt idx="1566">
                  <c:v>503.67381435648423</c:v>
                </c:pt>
                <c:pt idx="1567">
                  <c:v>503.67381435648423</c:v>
                </c:pt>
                <c:pt idx="1568">
                  <c:v>503.67381435648423</c:v>
                </c:pt>
                <c:pt idx="1569">
                  <c:v>503.67381435648423</c:v>
                </c:pt>
                <c:pt idx="1570">
                  <c:v>503.67381435648423</c:v>
                </c:pt>
                <c:pt idx="1571">
                  <c:v>503.67381435648423</c:v>
                </c:pt>
                <c:pt idx="1572">
                  <c:v>503.67381435648423</c:v>
                </c:pt>
                <c:pt idx="1573">
                  <c:v>503.67381435648423</c:v>
                </c:pt>
                <c:pt idx="1574">
                  <c:v>503.67381435648423</c:v>
                </c:pt>
                <c:pt idx="1575">
                  <c:v>503.67381435648423</c:v>
                </c:pt>
                <c:pt idx="1576">
                  <c:v>503.67381435648423</c:v>
                </c:pt>
                <c:pt idx="1577">
                  <c:v>503.67381435648423</c:v>
                </c:pt>
                <c:pt idx="1578">
                  <c:v>503.67381435648423</c:v>
                </c:pt>
                <c:pt idx="1579">
                  <c:v>503.67381435648423</c:v>
                </c:pt>
                <c:pt idx="1580">
                  <c:v>503.67381435648423</c:v>
                </c:pt>
                <c:pt idx="1581">
                  <c:v>503.67381435648423</c:v>
                </c:pt>
                <c:pt idx="1582">
                  <c:v>503.67381435648423</c:v>
                </c:pt>
                <c:pt idx="1583">
                  <c:v>503.67381435648423</c:v>
                </c:pt>
                <c:pt idx="1584">
                  <c:v>503.67381435648423</c:v>
                </c:pt>
                <c:pt idx="1585">
                  <c:v>503.67381435648423</c:v>
                </c:pt>
                <c:pt idx="1586">
                  <c:v>503.67381435648423</c:v>
                </c:pt>
                <c:pt idx="1587">
                  <c:v>503.67381435648423</c:v>
                </c:pt>
                <c:pt idx="1588">
                  <c:v>503.67381435648423</c:v>
                </c:pt>
                <c:pt idx="1589">
                  <c:v>503.67381435648423</c:v>
                </c:pt>
                <c:pt idx="1590">
                  <c:v>503.67381435648423</c:v>
                </c:pt>
                <c:pt idx="1591">
                  <c:v>503.67381435648423</c:v>
                </c:pt>
                <c:pt idx="1592">
                  <c:v>503.67381435648423</c:v>
                </c:pt>
                <c:pt idx="1593">
                  <c:v>503.67381435648423</c:v>
                </c:pt>
                <c:pt idx="1594">
                  <c:v>503.67381435648423</c:v>
                </c:pt>
                <c:pt idx="1595">
                  <c:v>503.67381435648423</c:v>
                </c:pt>
                <c:pt idx="1596">
                  <c:v>503.67381435648423</c:v>
                </c:pt>
                <c:pt idx="1597">
                  <c:v>503.67381435648423</c:v>
                </c:pt>
                <c:pt idx="1598">
                  <c:v>503.67381435648423</c:v>
                </c:pt>
                <c:pt idx="1599">
                  <c:v>503.67381435648423</c:v>
                </c:pt>
                <c:pt idx="1600">
                  <c:v>503.67381435648423</c:v>
                </c:pt>
                <c:pt idx="1601">
                  <c:v>503.67381435648423</c:v>
                </c:pt>
                <c:pt idx="1602">
                  <c:v>503.67381435648423</c:v>
                </c:pt>
                <c:pt idx="1603">
                  <c:v>503.67381435648423</c:v>
                </c:pt>
                <c:pt idx="1604">
                  <c:v>503.67381435648423</c:v>
                </c:pt>
                <c:pt idx="1605">
                  <c:v>503.67381435648423</c:v>
                </c:pt>
                <c:pt idx="1606">
                  <c:v>503.67381435648423</c:v>
                </c:pt>
                <c:pt idx="1607">
                  <c:v>503.67381435648423</c:v>
                </c:pt>
                <c:pt idx="1608">
                  <c:v>503.67381435648423</c:v>
                </c:pt>
                <c:pt idx="1609">
                  <c:v>503.67381435648423</c:v>
                </c:pt>
                <c:pt idx="1610">
                  <c:v>503.67381435648423</c:v>
                </c:pt>
                <c:pt idx="1611">
                  <c:v>503.67381435648423</c:v>
                </c:pt>
                <c:pt idx="1612">
                  <c:v>503.67381435648423</c:v>
                </c:pt>
                <c:pt idx="1613">
                  <c:v>503.67381435648423</c:v>
                </c:pt>
                <c:pt idx="1614">
                  <c:v>503.67381435648423</c:v>
                </c:pt>
                <c:pt idx="1615">
                  <c:v>503.67381435648423</c:v>
                </c:pt>
                <c:pt idx="1616">
                  <c:v>503.67381435648423</c:v>
                </c:pt>
                <c:pt idx="1617">
                  <c:v>503.67381435648423</c:v>
                </c:pt>
                <c:pt idx="1618">
                  <c:v>503.67381435648423</c:v>
                </c:pt>
                <c:pt idx="1619">
                  <c:v>503.67381435648423</c:v>
                </c:pt>
                <c:pt idx="1620">
                  <c:v>503.67381435648423</c:v>
                </c:pt>
                <c:pt idx="1621">
                  <c:v>503.67381435648423</c:v>
                </c:pt>
                <c:pt idx="1622">
                  <c:v>503.67381435648423</c:v>
                </c:pt>
                <c:pt idx="1623">
                  <c:v>503.67381435648423</c:v>
                </c:pt>
                <c:pt idx="1624">
                  <c:v>503.67381435648423</c:v>
                </c:pt>
                <c:pt idx="1625">
                  <c:v>503.67381435648423</c:v>
                </c:pt>
                <c:pt idx="1626">
                  <c:v>503.67381435648423</c:v>
                </c:pt>
                <c:pt idx="1627">
                  <c:v>503.67381435648423</c:v>
                </c:pt>
                <c:pt idx="1628">
                  <c:v>503.67381435648423</c:v>
                </c:pt>
                <c:pt idx="1629">
                  <c:v>503.67381435648423</c:v>
                </c:pt>
                <c:pt idx="1630">
                  <c:v>503.67381435648423</c:v>
                </c:pt>
                <c:pt idx="1631">
                  <c:v>503.67381435648423</c:v>
                </c:pt>
                <c:pt idx="1632">
                  <c:v>503.67381435648423</c:v>
                </c:pt>
                <c:pt idx="1633">
                  <c:v>503.67381435648423</c:v>
                </c:pt>
                <c:pt idx="1634">
                  <c:v>503.67381435648423</c:v>
                </c:pt>
                <c:pt idx="1635">
                  <c:v>503.67381435648423</c:v>
                </c:pt>
                <c:pt idx="1636">
                  <c:v>503.67381435648423</c:v>
                </c:pt>
                <c:pt idx="1637">
                  <c:v>503.67381435648423</c:v>
                </c:pt>
                <c:pt idx="1638">
                  <c:v>503.67381435648423</c:v>
                </c:pt>
                <c:pt idx="1639">
                  <c:v>503.67381435648423</c:v>
                </c:pt>
                <c:pt idx="1640">
                  <c:v>503.67381435648423</c:v>
                </c:pt>
                <c:pt idx="1641">
                  <c:v>503.67381435648423</c:v>
                </c:pt>
                <c:pt idx="1642">
                  <c:v>503.67381435648423</c:v>
                </c:pt>
                <c:pt idx="1643">
                  <c:v>503.67381435648423</c:v>
                </c:pt>
                <c:pt idx="1644">
                  <c:v>503.67381435648423</c:v>
                </c:pt>
                <c:pt idx="1645">
                  <c:v>503.67381435648423</c:v>
                </c:pt>
                <c:pt idx="1646">
                  <c:v>503.67381435648423</c:v>
                </c:pt>
                <c:pt idx="1647">
                  <c:v>503.67381435648423</c:v>
                </c:pt>
                <c:pt idx="1648">
                  <c:v>503.67381435648423</c:v>
                </c:pt>
                <c:pt idx="1649">
                  <c:v>503.67381435648423</c:v>
                </c:pt>
                <c:pt idx="1650">
                  <c:v>503.67381435648423</c:v>
                </c:pt>
                <c:pt idx="1651">
                  <c:v>503.67381435648423</c:v>
                </c:pt>
                <c:pt idx="1652">
                  <c:v>503.67381435648423</c:v>
                </c:pt>
                <c:pt idx="1653">
                  <c:v>503.67381435648423</c:v>
                </c:pt>
                <c:pt idx="1654">
                  <c:v>503.67381435648423</c:v>
                </c:pt>
                <c:pt idx="1655">
                  <c:v>503.67381435648423</c:v>
                </c:pt>
                <c:pt idx="1656">
                  <c:v>503.67381435648423</c:v>
                </c:pt>
                <c:pt idx="1657">
                  <c:v>503.67381435648423</c:v>
                </c:pt>
                <c:pt idx="1658">
                  <c:v>503.67381435648423</c:v>
                </c:pt>
                <c:pt idx="1659">
                  <c:v>503.67381435648423</c:v>
                </c:pt>
                <c:pt idx="1660">
                  <c:v>503.67381435648423</c:v>
                </c:pt>
                <c:pt idx="1661">
                  <c:v>503.67381435648423</c:v>
                </c:pt>
                <c:pt idx="1662">
                  <c:v>503.67381435648423</c:v>
                </c:pt>
                <c:pt idx="1663">
                  <c:v>503.67381435648423</c:v>
                </c:pt>
                <c:pt idx="1664">
                  <c:v>503.67381435648423</c:v>
                </c:pt>
                <c:pt idx="1665">
                  <c:v>503.67381435648423</c:v>
                </c:pt>
                <c:pt idx="1666">
                  <c:v>503.67381435648423</c:v>
                </c:pt>
                <c:pt idx="1667">
                  <c:v>503.67381435648423</c:v>
                </c:pt>
                <c:pt idx="1668">
                  <c:v>503.67381435648423</c:v>
                </c:pt>
                <c:pt idx="1669">
                  <c:v>503.67381435648423</c:v>
                </c:pt>
                <c:pt idx="1670">
                  <c:v>503.67381435648423</c:v>
                </c:pt>
                <c:pt idx="1671">
                  <c:v>503.67381435648423</c:v>
                </c:pt>
                <c:pt idx="1672">
                  <c:v>503.67381435648423</c:v>
                </c:pt>
                <c:pt idx="1673">
                  <c:v>503.67381435648423</c:v>
                </c:pt>
                <c:pt idx="1674">
                  <c:v>503.67381435648423</c:v>
                </c:pt>
                <c:pt idx="1675">
                  <c:v>503.67381435648423</c:v>
                </c:pt>
                <c:pt idx="1676">
                  <c:v>503.67381435648423</c:v>
                </c:pt>
                <c:pt idx="1677">
                  <c:v>503.67381435648423</c:v>
                </c:pt>
                <c:pt idx="1678">
                  <c:v>503.67381435648423</c:v>
                </c:pt>
                <c:pt idx="1679">
                  <c:v>503.67381435648423</c:v>
                </c:pt>
                <c:pt idx="1680">
                  <c:v>503.67381435648423</c:v>
                </c:pt>
                <c:pt idx="1681">
                  <c:v>503.67381435648423</c:v>
                </c:pt>
                <c:pt idx="1682">
                  <c:v>503.67381435648423</c:v>
                </c:pt>
                <c:pt idx="1683">
                  <c:v>503.67381435648423</c:v>
                </c:pt>
                <c:pt idx="1684">
                  <c:v>503.67381435648423</c:v>
                </c:pt>
                <c:pt idx="1685">
                  <c:v>503.67381435648423</c:v>
                </c:pt>
                <c:pt idx="1686">
                  <c:v>503.67381435648423</c:v>
                </c:pt>
                <c:pt idx="1687">
                  <c:v>503.67381435648423</c:v>
                </c:pt>
                <c:pt idx="1688">
                  <c:v>503.67381435648423</c:v>
                </c:pt>
                <c:pt idx="1689">
                  <c:v>503.67381435648423</c:v>
                </c:pt>
                <c:pt idx="1690">
                  <c:v>503.67381435648423</c:v>
                </c:pt>
                <c:pt idx="1691">
                  <c:v>503.67381435648423</c:v>
                </c:pt>
                <c:pt idx="1692">
                  <c:v>503.67381435648423</c:v>
                </c:pt>
                <c:pt idx="1693">
                  <c:v>503.67381435648423</c:v>
                </c:pt>
                <c:pt idx="1694">
                  <c:v>503.67381435648423</c:v>
                </c:pt>
                <c:pt idx="1695">
                  <c:v>503.67381435648423</c:v>
                </c:pt>
                <c:pt idx="1696">
                  <c:v>503.67381435648423</c:v>
                </c:pt>
                <c:pt idx="1697">
                  <c:v>503.67381435648423</c:v>
                </c:pt>
                <c:pt idx="1698">
                  <c:v>503.67381435648423</c:v>
                </c:pt>
                <c:pt idx="1699">
                  <c:v>503.67381435648423</c:v>
                </c:pt>
                <c:pt idx="1700">
                  <c:v>503.67381435648423</c:v>
                </c:pt>
                <c:pt idx="1701">
                  <c:v>503.67381435648423</c:v>
                </c:pt>
                <c:pt idx="1702">
                  <c:v>503.67381435648423</c:v>
                </c:pt>
                <c:pt idx="1703">
                  <c:v>503.67381435648423</c:v>
                </c:pt>
                <c:pt idx="1704">
                  <c:v>503.67381435648423</c:v>
                </c:pt>
                <c:pt idx="1705">
                  <c:v>503.67381435648423</c:v>
                </c:pt>
                <c:pt idx="1706">
                  <c:v>503.67381435648423</c:v>
                </c:pt>
                <c:pt idx="1707">
                  <c:v>503.67381435648423</c:v>
                </c:pt>
                <c:pt idx="1708">
                  <c:v>503.67381435648423</c:v>
                </c:pt>
                <c:pt idx="1709">
                  <c:v>503.67381435648423</c:v>
                </c:pt>
                <c:pt idx="1710">
                  <c:v>503.67381435648423</c:v>
                </c:pt>
                <c:pt idx="1711">
                  <c:v>503.67381435648423</c:v>
                </c:pt>
                <c:pt idx="1712">
                  <c:v>503.67381435648423</c:v>
                </c:pt>
                <c:pt idx="1713">
                  <c:v>503.67381435648423</c:v>
                </c:pt>
                <c:pt idx="1714">
                  <c:v>503.67381435648423</c:v>
                </c:pt>
                <c:pt idx="1715">
                  <c:v>503.67381435648423</c:v>
                </c:pt>
                <c:pt idx="1716">
                  <c:v>503.67381435648423</c:v>
                </c:pt>
                <c:pt idx="1717">
                  <c:v>503.67381435648423</c:v>
                </c:pt>
                <c:pt idx="1718">
                  <c:v>503.67381435648423</c:v>
                </c:pt>
                <c:pt idx="1719">
                  <c:v>503.67381435648423</c:v>
                </c:pt>
                <c:pt idx="1720">
                  <c:v>503.67381435648423</c:v>
                </c:pt>
                <c:pt idx="1721">
                  <c:v>503.67381435648423</c:v>
                </c:pt>
                <c:pt idx="1722">
                  <c:v>503.67381435648423</c:v>
                </c:pt>
                <c:pt idx="1723">
                  <c:v>503.67381435648423</c:v>
                </c:pt>
                <c:pt idx="1724">
                  <c:v>503.67381435648423</c:v>
                </c:pt>
                <c:pt idx="1725">
                  <c:v>503.67381435648423</c:v>
                </c:pt>
                <c:pt idx="1726">
                  <c:v>503.67381435648423</c:v>
                </c:pt>
                <c:pt idx="1727">
                  <c:v>503.67381435648423</c:v>
                </c:pt>
                <c:pt idx="1728">
                  <c:v>503.67381435648423</c:v>
                </c:pt>
                <c:pt idx="1729">
                  <c:v>503.67381435648423</c:v>
                </c:pt>
                <c:pt idx="1730">
                  <c:v>503.67381435648423</c:v>
                </c:pt>
                <c:pt idx="1731">
                  <c:v>503.67381435648423</c:v>
                </c:pt>
                <c:pt idx="1732">
                  <c:v>503.67381435648423</c:v>
                </c:pt>
                <c:pt idx="1733">
                  <c:v>503.67381435648423</c:v>
                </c:pt>
                <c:pt idx="1734">
                  <c:v>503.67381435648423</c:v>
                </c:pt>
                <c:pt idx="1735">
                  <c:v>503.67381435648423</c:v>
                </c:pt>
                <c:pt idx="1736">
                  <c:v>503.67381435648423</c:v>
                </c:pt>
                <c:pt idx="1737">
                  <c:v>503.79790944942727</c:v>
                </c:pt>
                <c:pt idx="1738">
                  <c:v>503.91947841935394</c:v>
                </c:pt>
                <c:pt idx="1739">
                  <c:v>503.91947841935394</c:v>
                </c:pt>
                <c:pt idx="1740">
                  <c:v>503.91947841935394</c:v>
                </c:pt>
                <c:pt idx="1741">
                  <c:v>503.91947841935394</c:v>
                </c:pt>
                <c:pt idx="1742">
                  <c:v>503.91947841935394</c:v>
                </c:pt>
                <c:pt idx="1743">
                  <c:v>503.91947841935394</c:v>
                </c:pt>
                <c:pt idx="1744">
                  <c:v>503.91947841935394</c:v>
                </c:pt>
                <c:pt idx="1745">
                  <c:v>503.91947841935394</c:v>
                </c:pt>
                <c:pt idx="1746">
                  <c:v>503.91947841935394</c:v>
                </c:pt>
                <c:pt idx="1747">
                  <c:v>503.91947841935394</c:v>
                </c:pt>
                <c:pt idx="1748">
                  <c:v>503.91947841935394</c:v>
                </c:pt>
                <c:pt idx="1749">
                  <c:v>503.91947841935394</c:v>
                </c:pt>
                <c:pt idx="1750">
                  <c:v>503.91947841935394</c:v>
                </c:pt>
                <c:pt idx="1751">
                  <c:v>503.91947841935394</c:v>
                </c:pt>
                <c:pt idx="1752">
                  <c:v>503.91947841935394</c:v>
                </c:pt>
                <c:pt idx="1753">
                  <c:v>503.91947841935394</c:v>
                </c:pt>
                <c:pt idx="1754">
                  <c:v>503.91947841935394</c:v>
                </c:pt>
                <c:pt idx="1755">
                  <c:v>503.91947841935394</c:v>
                </c:pt>
                <c:pt idx="1756">
                  <c:v>503.91947841935394</c:v>
                </c:pt>
                <c:pt idx="1757">
                  <c:v>503.91947841935394</c:v>
                </c:pt>
                <c:pt idx="1758">
                  <c:v>503.91947841935394</c:v>
                </c:pt>
                <c:pt idx="1759">
                  <c:v>503.91947841935394</c:v>
                </c:pt>
                <c:pt idx="1760">
                  <c:v>503.91947841935394</c:v>
                </c:pt>
                <c:pt idx="1761">
                  <c:v>503.91947841935394</c:v>
                </c:pt>
                <c:pt idx="1762">
                  <c:v>503.91947841935394</c:v>
                </c:pt>
                <c:pt idx="1763">
                  <c:v>503.91947841935394</c:v>
                </c:pt>
                <c:pt idx="1764">
                  <c:v>503.91947841935394</c:v>
                </c:pt>
                <c:pt idx="1765">
                  <c:v>503.91947841935394</c:v>
                </c:pt>
                <c:pt idx="1766">
                  <c:v>503.91947841935394</c:v>
                </c:pt>
                <c:pt idx="1767">
                  <c:v>504.48667258029786</c:v>
                </c:pt>
                <c:pt idx="1768">
                  <c:v>506.27802341116529</c:v>
                </c:pt>
                <c:pt idx="1769">
                  <c:v>509.18085045227576</c:v>
                </c:pt>
                <c:pt idx="1770">
                  <c:v>512.7575446309537</c:v>
                </c:pt>
                <c:pt idx="1771">
                  <c:v>516.50033075074532</c:v>
                </c:pt>
                <c:pt idx="1772">
                  <c:v>520.09614875430111</c:v>
                </c:pt>
                <c:pt idx="1773">
                  <c:v>523.32247227238565</c:v>
                </c:pt>
                <c:pt idx="1774">
                  <c:v>526.03091611656964</c:v>
                </c:pt>
                <c:pt idx="1775">
                  <c:v>528.33292883514605</c:v>
                </c:pt>
                <c:pt idx="1776">
                  <c:v>530.5184288519863</c:v>
                </c:pt>
                <c:pt idx="1777">
                  <c:v>532.87474484180757</c:v>
                </c:pt>
                <c:pt idx="1778">
                  <c:v>535.60476678770522</c:v>
                </c:pt>
                <c:pt idx="1779">
                  <c:v>538.69768961105592</c:v>
                </c:pt>
                <c:pt idx="1780">
                  <c:v>541.88095514288466</c:v>
                </c:pt>
                <c:pt idx="1781">
                  <c:v>544.79408636464711</c:v>
                </c:pt>
                <c:pt idx="1782">
                  <c:v>547.19681770268721</c:v>
                </c:pt>
                <c:pt idx="1783">
                  <c:v>549.01747498096972</c:v>
                </c:pt>
                <c:pt idx="1784">
                  <c:v>550.3590542776036</c:v>
                </c:pt>
                <c:pt idx="1785">
                  <c:v>551.42217644418349</c:v>
                </c:pt>
                <c:pt idx="1786">
                  <c:v>552.34747706570158</c:v>
                </c:pt>
                <c:pt idx="1787">
                  <c:v>553.21171633813924</c:v>
                </c:pt>
                <c:pt idx="1788">
                  <c:v>554.08657845333346</c:v>
                </c:pt>
                <c:pt idx="1789">
                  <c:v>555.02953354458543</c:v>
                </c:pt>
                <c:pt idx="1790">
                  <c:v>556.04529695338499</c:v>
                </c:pt>
                <c:pt idx="1791">
                  <c:v>557.06342443216261</c:v>
                </c:pt>
                <c:pt idx="1792">
                  <c:v>557.92973763491148</c:v>
                </c:pt>
                <c:pt idx="1793">
                  <c:v>558.58158715281593</c:v>
                </c:pt>
                <c:pt idx="1794">
                  <c:v>558.86281720020531</c:v>
                </c:pt>
                <c:pt idx="1795">
                  <c:v>558.86281720020531</c:v>
                </c:pt>
                <c:pt idx="1796">
                  <c:v>558.86281720020531</c:v>
                </c:pt>
                <c:pt idx="1797">
                  <c:v>558.86281720020531</c:v>
                </c:pt>
                <c:pt idx="1798">
                  <c:v>558.86281720020531</c:v>
                </c:pt>
                <c:pt idx="1799">
                  <c:v>558.86281720020531</c:v>
                </c:pt>
                <c:pt idx="1800">
                  <c:v>558.86281720020531</c:v>
                </c:pt>
                <c:pt idx="1801" formatCode="General">
                  <c:v>0</c:v>
                </c:pt>
                <c:pt idx="1802" formatCode="General">
                  <c:v>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40-1D4E-A644-C9A3F622836E}"/>
            </c:ext>
          </c:extLst>
        </c:ser>
        <c:ser>
          <c:idx val="1"/>
          <c:order val="1"/>
          <c:tx>
            <c:strRef>
              <c:f>'WLTP Calcs'!$W$1:$W$2</c:f>
              <c:strCache>
                <c:ptCount val="2"/>
                <c:pt idx="0">
                  <c:v>Braking</c:v>
                </c:pt>
                <c:pt idx="1">
                  <c:v>After Generator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Calcs'!$W$3:$W$1827</c:f>
              <c:numCache>
                <c:formatCode>0.00</c:formatCode>
                <c:ptCount val="18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0.73809465384439321</c:v>
                </c:pt>
                <c:pt idx="37">
                  <c:v>2.4748288910532423</c:v>
                </c:pt>
                <c:pt idx="38">
                  <c:v>4.3811828444603922</c:v>
                </c:pt>
                <c:pt idx="39">
                  <c:v>5.9609118816126552</c:v>
                </c:pt>
                <c:pt idx="40">
                  <c:v>7.5102191887793213</c:v>
                </c:pt>
                <c:pt idx="41">
                  <c:v>9.4195132999588491</c:v>
                </c:pt>
                <c:pt idx="42">
                  <c:v>11.348564722480967</c:v>
                </c:pt>
                <c:pt idx="43">
                  <c:v>12.626861855779834</c:v>
                </c:pt>
                <c:pt idx="44">
                  <c:v>13.114143445503085</c:v>
                </c:pt>
                <c:pt idx="45">
                  <c:v>13.213727425883743</c:v>
                </c:pt>
                <c:pt idx="46">
                  <c:v>13.334773746934671</c:v>
                </c:pt>
                <c:pt idx="47">
                  <c:v>13.490797060006171</c:v>
                </c:pt>
                <c:pt idx="48">
                  <c:v>13.490797060006171</c:v>
                </c:pt>
                <c:pt idx="49">
                  <c:v>13.490797060006171</c:v>
                </c:pt>
                <c:pt idx="50">
                  <c:v>13.50390663371965</c:v>
                </c:pt>
                <c:pt idx="51">
                  <c:v>13.912532906824332</c:v>
                </c:pt>
                <c:pt idx="52">
                  <c:v>14.422645747809669</c:v>
                </c:pt>
                <c:pt idx="53">
                  <c:v>14.622159350143775</c:v>
                </c:pt>
                <c:pt idx="54">
                  <c:v>14.622159350143775</c:v>
                </c:pt>
                <c:pt idx="55">
                  <c:v>14.622159350143775</c:v>
                </c:pt>
                <c:pt idx="56">
                  <c:v>14.622159350143775</c:v>
                </c:pt>
                <c:pt idx="57">
                  <c:v>14.622159350143775</c:v>
                </c:pt>
                <c:pt idx="58">
                  <c:v>14.622159350143775</c:v>
                </c:pt>
                <c:pt idx="59">
                  <c:v>14.622159350143775</c:v>
                </c:pt>
                <c:pt idx="60">
                  <c:v>14.622159350143775</c:v>
                </c:pt>
                <c:pt idx="61">
                  <c:v>14.622159350143775</c:v>
                </c:pt>
                <c:pt idx="62">
                  <c:v>14.622159350143775</c:v>
                </c:pt>
                <c:pt idx="63">
                  <c:v>14.622159350143775</c:v>
                </c:pt>
                <c:pt idx="64">
                  <c:v>14.622159350143775</c:v>
                </c:pt>
                <c:pt idx="65">
                  <c:v>14.622159350143775</c:v>
                </c:pt>
                <c:pt idx="66">
                  <c:v>14.622159350143775</c:v>
                </c:pt>
                <c:pt idx="67">
                  <c:v>14.622159350143775</c:v>
                </c:pt>
                <c:pt idx="68">
                  <c:v>14.622159350143775</c:v>
                </c:pt>
                <c:pt idx="69">
                  <c:v>14.622159350143775</c:v>
                </c:pt>
                <c:pt idx="70">
                  <c:v>14.622159350143775</c:v>
                </c:pt>
                <c:pt idx="71">
                  <c:v>14.622159350143775</c:v>
                </c:pt>
                <c:pt idx="72">
                  <c:v>14.622159350143775</c:v>
                </c:pt>
                <c:pt idx="73">
                  <c:v>14.622159350143775</c:v>
                </c:pt>
                <c:pt idx="74">
                  <c:v>14.622159350143775</c:v>
                </c:pt>
                <c:pt idx="75">
                  <c:v>14.622159350143775</c:v>
                </c:pt>
                <c:pt idx="76">
                  <c:v>14.622159350143775</c:v>
                </c:pt>
                <c:pt idx="77">
                  <c:v>14.622159350143775</c:v>
                </c:pt>
                <c:pt idx="78">
                  <c:v>14.622159350143775</c:v>
                </c:pt>
                <c:pt idx="79">
                  <c:v>14.622159350143775</c:v>
                </c:pt>
                <c:pt idx="80">
                  <c:v>14.622159350143775</c:v>
                </c:pt>
                <c:pt idx="81">
                  <c:v>14.655816841283693</c:v>
                </c:pt>
                <c:pt idx="82">
                  <c:v>14.655816841283693</c:v>
                </c:pt>
                <c:pt idx="83">
                  <c:v>14.655816841283693</c:v>
                </c:pt>
                <c:pt idx="84">
                  <c:v>14.655816841283693</c:v>
                </c:pt>
                <c:pt idx="85">
                  <c:v>14.655816841283693</c:v>
                </c:pt>
                <c:pt idx="86">
                  <c:v>14.655816841283693</c:v>
                </c:pt>
                <c:pt idx="87">
                  <c:v>14.846734830563529</c:v>
                </c:pt>
                <c:pt idx="88">
                  <c:v>16.212362674393518</c:v>
                </c:pt>
                <c:pt idx="89">
                  <c:v>18.776184091341563</c:v>
                </c:pt>
                <c:pt idx="90">
                  <c:v>21.490132089858282</c:v>
                </c:pt>
                <c:pt idx="91">
                  <c:v>23.442600130105195</c:v>
                </c:pt>
                <c:pt idx="92">
                  <c:v>24.489598278543465</c:v>
                </c:pt>
                <c:pt idx="93">
                  <c:v>25.129995222758485</c:v>
                </c:pt>
                <c:pt idx="94">
                  <c:v>25.717877281880913</c:v>
                </c:pt>
                <c:pt idx="95">
                  <c:v>26.167494134383485</c:v>
                </c:pt>
                <c:pt idx="96">
                  <c:v>26.383900140263631</c:v>
                </c:pt>
                <c:pt idx="97">
                  <c:v>26.475063984549639</c:v>
                </c:pt>
                <c:pt idx="98">
                  <c:v>26.509664893835648</c:v>
                </c:pt>
                <c:pt idx="99">
                  <c:v>26.509664893835648</c:v>
                </c:pt>
                <c:pt idx="100">
                  <c:v>26.509664893835648</c:v>
                </c:pt>
                <c:pt idx="101">
                  <c:v>26.509664893835648</c:v>
                </c:pt>
                <c:pt idx="102">
                  <c:v>26.509664893835648</c:v>
                </c:pt>
                <c:pt idx="103">
                  <c:v>26.509664893835648</c:v>
                </c:pt>
                <c:pt idx="104">
                  <c:v>26.509664893835648</c:v>
                </c:pt>
                <c:pt idx="105">
                  <c:v>26.509664893835648</c:v>
                </c:pt>
                <c:pt idx="106">
                  <c:v>26.509664893835648</c:v>
                </c:pt>
                <c:pt idx="107">
                  <c:v>26.509664893835648</c:v>
                </c:pt>
                <c:pt idx="108">
                  <c:v>26.509664893835648</c:v>
                </c:pt>
                <c:pt idx="109">
                  <c:v>26.509664893835648</c:v>
                </c:pt>
                <c:pt idx="110">
                  <c:v>26.509664893835648</c:v>
                </c:pt>
                <c:pt idx="111">
                  <c:v>26.509664893835648</c:v>
                </c:pt>
                <c:pt idx="112">
                  <c:v>26.509664893835648</c:v>
                </c:pt>
                <c:pt idx="113">
                  <c:v>26.509664893835648</c:v>
                </c:pt>
                <c:pt idx="114">
                  <c:v>26.509664893835648</c:v>
                </c:pt>
                <c:pt idx="115">
                  <c:v>26.509664893835648</c:v>
                </c:pt>
                <c:pt idx="116">
                  <c:v>26.509664893835648</c:v>
                </c:pt>
                <c:pt idx="117">
                  <c:v>26.509664893835648</c:v>
                </c:pt>
                <c:pt idx="118">
                  <c:v>26.509664893835648</c:v>
                </c:pt>
                <c:pt idx="119">
                  <c:v>26.509664893835648</c:v>
                </c:pt>
                <c:pt idx="120">
                  <c:v>26.509664893835648</c:v>
                </c:pt>
                <c:pt idx="121">
                  <c:v>26.509664893835648</c:v>
                </c:pt>
                <c:pt idx="122">
                  <c:v>26.509664893835648</c:v>
                </c:pt>
                <c:pt idx="123">
                  <c:v>26.509664893835648</c:v>
                </c:pt>
                <c:pt idx="124">
                  <c:v>26.509664893835648</c:v>
                </c:pt>
                <c:pt idx="125">
                  <c:v>26.509664893835648</c:v>
                </c:pt>
                <c:pt idx="126">
                  <c:v>26.509664893835648</c:v>
                </c:pt>
                <c:pt idx="127">
                  <c:v>26.509664893835648</c:v>
                </c:pt>
                <c:pt idx="128">
                  <c:v>26.509664893835648</c:v>
                </c:pt>
                <c:pt idx="129">
                  <c:v>26.509664893835648</c:v>
                </c:pt>
                <c:pt idx="130">
                  <c:v>26.509664893835648</c:v>
                </c:pt>
                <c:pt idx="131">
                  <c:v>26.509664893835648</c:v>
                </c:pt>
                <c:pt idx="132">
                  <c:v>26.509664893835648</c:v>
                </c:pt>
                <c:pt idx="133">
                  <c:v>26.509664893835648</c:v>
                </c:pt>
                <c:pt idx="134">
                  <c:v>26.509664893835648</c:v>
                </c:pt>
                <c:pt idx="135">
                  <c:v>26.509664893835648</c:v>
                </c:pt>
                <c:pt idx="136">
                  <c:v>26.509664893835648</c:v>
                </c:pt>
                <c:pt idx="137">
                  <c:v>26.509664893835648</c:v>
                </c:pt>
                <c:pt idx="138">
                  <c:v>26.509664893835648</c:v>
                </c:pt>
                <c:pt idx="139">
                  <c:v>26.509664893835648</c:v>
                </c:pt>
                <c:pt idx="140">
                  <c:v>26.509664893835648</c:v>
                </c:pt>
                <c:pt idx="141">
                  <c:v>26.509664893835648</c:v>
                </c:pt>
                <c:pt idx="142">
                  <c:v>26.509664893835648</c:v>
                </c:pt>
                <c:pt idx="143">
                  <c:v>26.509664893835648</c:v>
                </c:pt>
                <c:pt idx="144">
                  <c:v>26.509664893835648</c:v>
                </c:pt>
                <c:pt idx="145">
                  <c:v>26.509664893835648</c:v>
                </c:pt>
                <c:pt idx="146">
                  <c:v>26.509664893835648</c:v>
                </c:pt>
                <c:pt idx="147">
                  <c:v>26.509664893835648</c:v>
                </c:pt>
                <c:pt idx="148">
                  <c:v>26.509664893835648</c:v>
                </c:pt>
                <c:pt idx="149">
                  <c:v>26.509664893835648</c:v>
                </c:pt>
                <c:pt idx="150">
                  <c:v>26.509664893835648</c:v>
                </c:pt>
                <c:pt idx="151">
                  <c:v>27.672630652805811</c:v>
                </c:pt>
                <c:pt idx="152">
                  <c:v>29.830244356455502</c:v>
                </c:pt>
                <c:pt idx="153">
                  <c:v>31.933456454087448</c:v>
                </c:pt>
                <c:pt idx="154">
                  <c:v>33.15880944815072</c:v>
                </c:pt>
                <c:pt idx="155">
                  <c:v>33.472770885048611</c:v>
                </c:pt>
                <c:pt idx="156">
                  <c:v>33.472770885048611</c:v>
                </c:pt>
                <c:pt idx="157">
                  <c:v>33.472770885048611</c:v>
                </c:pt>
                <c:pt idx="158">
                  <c:v>33.472770885048611</c:v>
                </c:pt>
                <c:pt idx="159">
                  <c:v>33.472770885048611</c:v>
                </c:pt>
                <c:pt idx="160">
                  <c:v>33.472770885048611</c:v>
                </c:pt>
                <c:pt idx="161">
                  <c:v>33.472770885048611</c:v>
                </c:pt>
                <c:pt idx="162">
                  <c:v>33.472770885048611</c:v>
                </c:pt>
                <c:pt idx="163">
                  <c:v>33.472770885048611</c:v>
                </c:pt>
                <c:pt idx="164">
                  <c:v>33.472770885048611</c:v>
                </c:pt>
                <c:pt idx="165">
                  <c:v>33.472770885048611</c:v>
                </c:pt>
                <c:pt idx="166">
                  <c:v>33.472770885048611</c:v>
                </c:pt>
                <c:pt idx="167">
                  <c:v>33.472770885048611</c:v>
                </c:pt>
                <c:pt idx="168">
                  <c:v>33.472770885048611</c:v>
                </c:pt>
                <c:pt idx="169">
                  <c:v>33.472770885048611</c:v>
                </c:pt>
                <c:pt idx="170">
                  <c:v>33.472770885048611</c:v>
                </c:pt>
                <c:pt idx="171">
                  <c:v>34.87934167632433</c:v>
                </c:pt>
                <c:pt idx="172">
                  <c:v>37.246090709182866</c:v>
                </c:pt>
                <c:pt idx="173">
                  <c:v>39.273412781223243</c:v>
                </c:pt>
                <c:pt idx="174">
                  <c:v>40.130771922934919</c:v>
                </c:pt>
                <c:pt idx="175">
                  <c:v>40.130771922934919</c:v>
                </c:pt>
                <c:pt idx="176">
                  <c:v>40.130771922934919</c:v>
                </c:pt>
                <c:pt idx="177">
                  <c:v>40.130771922934919</c:v>
                </c:pt>
                <c:pt idx="178">
                  <c:v>40.130771922934919</c:v>
                </c:pt>
                <c:pt idx="179">
                  <c:v>40.130771922934919</c:v>
                </c:pt>
                <c:pt idx="180">
                  <c:v>40.130771922934919</c:v>
                </c:pt>
                <c:pt idx="181">
                  <c:v>40.130771922934919</c:v>
                </c:pt>
                <c:pt idx="182">
                  <c:v>40.416357612464502</c:v>
                </c:pt>
                <c:pt idx="183">
                  <c:v>41.285052499127048</c:v>
                </c:pt>
                <c:pt idx="184">
                  <c:v>42.408271595750769</c:v>
                </c:pt>
                <c:pt idx="185">
                  <c:v>43.432665823654574</c:v>
                </c:pt>
                <c:pt idx="186">
                  <c:v>44.209497657031889</c:v>
                </c:pt>
                <c:pt idx="187">
                  <c:v>44.745904630622171</c:v>
                </c:pt>
                <c:pt idx="188">
                  <c:v>45.103843727258486</c:v>
                </c:pt>
                <c:pt idx="189">
                  <c:v>45.322297710230195</c:v>
                </c:pt>
                <c:pt idx="190">
                  <c:v>45.438596682736375</c:v>
                </c:pt>
                <c:pt idx="191">
                  <c:v>45.482916361907158</c:v>
                </c:pt>
                <c:pt idx="192">
                  <c:v>45.482916361907158</c:v>
                </c:pt>
                <c:pt idx="193">
                  <c:v>45.482916361907158</c:v>
                </c:pt>
                <c:pt idx="194">
                  <c:v>45.482916361907158</c:v>
                </c:pt>
                <c:pt idx="195">
                  <c:v>45.482916361907158</c:v>
                </c:pt>
                <c:pt idx="196">
                  <c:v>45.482916361907158</c:v>
                </c:pt>
                <c:pt idx="197">
                  <c:v>45.482916361907158</c:v>
                </c:pt>
                <c:pt idx="198">
                  <c:v>45.482916361907158</c:v>
                </c:pt>
                <c:pt idx="199">
                  <c:v>45.482916361907158</c:v>
                </c:pt>
                <c:pt idx="200">
                  <c:v>45.482916361907158</c:v>
                </c:pt>
                <c:pt idx="201">
                  <c:v>45.482916361907158</c:v>
                </c:pt>
                <c:pt idx="202">
                  <c:v>45.482916361907158</c:v>
                </c:pt>
                <c:pt idx="203">
                  <c:v>45.482916361907158</c:v>
                </c:pt>
                <c:pt idx="204">
                  <c:v>45.482916361907158</c:v>
                </c:pt>
                <c:pt idx="205">
                  <c:v>45.482916361907158</c:v>
                </c:pt>
                <c:pt idx="206">
                  <c:v>45.482916361907158</c:v>
                </c:pt>
                <c:pt idx="207">
                  <c:v>45.482916361907158</c:v>
                </c:pt>
                <c:pt idx="208">
                  <c:v>45.482916361907158</c:v>
                </c:pt>
                <c:pt idx="209">
                  <c:v>45.482916361907158</c:v>
                </c:pt>
                <c:pt idx="210">
                  <c:v>45.482916361907158</c:v>
                </c:pt>
                <c:pt idx="211">
                  <c:v>45.482916361907158</c:v>
                </c:pt>
                <c:pt idx="212">
                  <c:v>45.482916361907158</c:v>
                </c:pt>
                <c:pt idx="213">
                  <c:v>45.482916361907158</c:v>
                </c:pt>
                <c:pt idx="214">
                  <c:v>45.482916361907158</c:v>
                </c:pt>
                <c:pt idx="215">
                  <c:v>45.482916361907158</c:v>
                </c:pt>
                <c:pt idx="216">
                  <c:v>45.482916361907158</c:v>
                </c:pt>
                <c:pt idx="217">
                  <c:v>45.482916361907158</c:v>
                </c:pt>
                <c:pt idx="218">
                  <c:v>45.482916361907158</c:v>
                </c:pt>
                <c:pt idx="219">
                  <c:v>45.482916361907158</c:v>
                </c:pt>
                <c:pt idx="220">
                  <c:v>45.482916361907158</c:v>
                </c:pt>
                <c:pt idx="221">
                  <c:v>45.482916361907158</c:v>
                </c:pt>
                <c:pt idx="222">
                  <c:v>45.482916361907158</c:v>
                </c:pt>
                <c:pt idx="223">
                  <c:v>45.482916361907158</c:v>
                </c:pt>
                <c:pt idx="224">
                  <c:v>45.482916361907158</c:v>
                </c:pt>
                <c:pt idx="225">
                  <c:v>45.482916361907158</c:v>
                </c:pt>
                <c:pt idx="226">
                  <c:v>45.482916361907158</c:v>
                </c:pt>
                <c:pt idx="227">
                  <c:v>45.482916361907158</c:v>
                </c:pt>
                <c:pt idx="228">
                  <c:v>45.482916361907158</c:v>
                </c:pt>
                <c:pt idx="229">
                  <c:v>45.482916361907158</c:v>
                </c:pt>
                <c:pt idx="230">
                  <c:v>45.482916361907158</c:v>
                </c:pt>
                <c:pt idx="231">
                  <c:v>45.482916361907158</c:v>
                </c:pt>
                <c:pt idx="232">
                  <c:v>45.759372172900726</c:v>
                </c:pt>
                <c:pt idx="233">
                  <c:v>46.843611210390442</c:v>
                </c:pt>
                <c:pt idx="234">
                  <c:v>47.873674287646352</c:v>
                </c:pt>
                <c:pt idx="235">
                  <c:v>48.242437218863948</c:v>
                </c:pt>
                <c:pt idx="236">
                  <c:v>48.242437218863948</c:v>
                </c:pt>
                <c:pt idx="237">
                  <c:v>48.256314340375262</c:v>
                </c:pt>
                <c:pt idx="238">
                  <c:v>49.088840358312254</c:v>
                </c:pt>
                <c:pt idx="239">
                  <c:v>50.800716425813022</c:v>
                </c:pt>
                <c:pt idx="240">
                  <c:v>52.653973283086167</c:v>
                </c:pt>
                <c:pt idx="241">
                  <c:v>54.204336889417185</c:v>
                </c:pt>
                <c:pt idx="242">
                  <c:v>55.713656669698821</c:v>
                </c:pt>
                <c:pt idx="243">
                  <c:v>57.200789425770836</c:v>
                </c:pt>
                <c:pt idx="244">
                  <c:v>58.7500967329375</c:v>
                </c:pt>
                <c:pt idx="245">
                  <c:v>60.659390844117027</c:v>
                </c:pt>
                <c:pt idx="246">
                  <c:v>62.588442266639149</c:v>
                </c:pt>
                <c:pt idx="247">
                  <c:v>63.86673939993802</c:v>
                </c:pt>
                <c:pt idx="248">
                  <c:v>64.354020989661265</c:v>
                </c:pt>
                <c:pt idx="249">
                  <c:v>64.453604970041923</c:v>
                </c:pt>
                <c:pt idx="250">
                  <c:v>64.574651291092849</c:v>
                </c:pt>
                <c:pt idx="251">
                  <c:v>64.730674604164349</c:v>
                </c:pt>
                <c:pt idx="252">
                  <c:v>64.730674604164349</c:v>
                </c:pt>
                <c:pt idx="253">
                  <c:v>64.730674604164349</c:v>
                </c:pt>
                <c:pt idx="254">
                  <c:v>64.743784177877814</c:v>
                </c:pt>
                <c:pt idx="255">
                  <c:v>65.014892460567381</c:v>
                </c:pt>
                <c:pt idx="256">
                  <c:v>65.108591724299885</c:v>
                </c:pt>
                <c:pt idx="257">
                  <c:v>65.108591724299885</c:v>
                </c:pt>
                <c:pt idx="258">
                  <c:v>65.108591724299885</c:v>
                </c:pt>
                <c:pt idx="259">
                  <c:v>65.108591724299885</c:v>
                </c:pt>
                <c:pt idx="260">
                  <c:v>65.108591724299885</c:v>
                </c:pt>
                <c:pt idx="261">
                  <c:v>65.108591724299885</c:v>
                </c:pt>
                <c:pt idx="262">
                  <c:v>65.108591724299885</c:v>
                </c:pt>
                <c:pt idx="263">
                  <c:v>65.108591724299885</c:v>
                </c:pt>
                <c:pt idx="264">
                  <c:v>65.108591724299885</c:v>
                </c:pt>
                <c:pt idx="265">
                  <c:v>65.108591724299885</c:v>
                </c:pt>
                <c:pt idx="266">
                  <c:v>65.108591724299885</c:v>
                </c:pt>
                <c:pt idx="267">
                  <c:v>65.108591724299885</c:v>
                </c:pt>
                <c:pt idx="268">
                  <c:v>65.108591724299885</c:v>
                </c:pt>
                <c:pt idx="269">
                  <c:v>65.108591724299885</c:v>
                </c:pt>
                <c:pt idx="270">
                  <c:v>65.108591724299885</c:v>
                </c:pt>
                <c:pt idx="271">
                  <c:v>65.108591724299885</c:v>
                </c:pt>
                <c:pt idx="272">
                  <c:v>65.108591724299885</c:v>
                </c:pt>
                <c:pt idx="273">
                  <c:v>65.931056395060168</c:v>
                </c:pt>
                <c:pt idx="274">
                  <c:v>67.749178397725544</c:v>
                </c:pt>
                <c:pt idx="275">
                  <c:v>69.952694999155582</c:v>
                </c:pt>
                <c:pt idx="276">
                  <c:v>72.325529987602081</c:v>
                </c:pt>
                <c:pt idx="277">
                  <c:v>74.99480347035697</c:v>
                </c:pt>
                <c:pt idx="278">
                  <c:v>77.758850132056054</c:v>
                </c:pt>
                <c:pt idx="279">
                  <c:v>79.614619298514128</c:v>
                </c:pt>
                <c:pt idx="280">
                  <c:v>79.817330129746637</c:v>
                </c:pt>
                <c:pt idx="281">
                  <c:v>79.817330129746637</c:v>
                </c:pt>
                <c:pt idx="282">
                  <c:v>79.817330129746637</c:v>
                </c:pt>
                <c:pt idx="283">
                  <c:v>79.817330129746637</c:v>
                </c:pt>
                <c:pt idx="284">
                  <c:v>79.817330129746637</c:v>
                </c:pt>
                <c:pt idx="285">
                  <c:v>79.817330129746637</c:v>
                </c:pt>
                <c:pt idx="286">
                  <c:v>79.817330129746637</c:v>
                </c:pt>
                <c:pt idx="287">
                  <c:v>79.817330129746637</c:v>
                </c:pt>
                <c:pt idx="288">
                  <c:v>79.817330129746637</c:v>
                </c:pt>
                <c:pt idx="289">
                  <c:v>79.817330129746637</c:v>
                </c:pt>
                <c:pt idx="290">
                  <c:v>79.817330129746637</c:v>
                </c:pt>
                <c:pt idx="291">
                  <c:v>79.817330129746637</c:v>
                </c:pt>
                <c:pt idx="292">
                  <c:v>79.817330129746637</c:v>
                </c:pt>
                <c:pt idx="293">
                  <c:v>79.817330129746637</c:v>
                </c:pt>
                <c:pt idx="294">
                  <c:v>79.817330129746637</c:v>
                </c:pt>
                <c:pt idx="295">
                  <c:v>79.817330129746637</c:v>
                </c:pt>
                <c:pt idx="296">
                  <c:v>79.817330129746637</c:v>
                </c:pt>
                <c:pt idx="297">
                  <c:v>79.817330129746637</c:v>
                </c:pt>
                <c:pt idx="298">
                  <c:v>79.817330129746637</c:v>
                </c:pt>
                <c:pt idx="299">
                  <c:v>79.817330129746637</c:v>
                </c:pt>
                <c:pt idx="300">
                  <c:v>79.817330129746637</c:v>
                </c:pt>
                <c:pt idx="301">
                  <c:v>79.817330129746637</c:v>
                </c:pt>
                <c:pt idx="302">
                  <c:v>79.817330129746637</c:v>
                </c:pt>
                <c:pt idx="303">
                  <c:v>80.058030378336142</c:v>
                </c:pt>
                <c:pt idx="304">
                  <c:v>80.641527787256933</c:v>
                </c:pt>
                <c:pt idx="305">
                  <c:v>81.231223340460119</c:v>
                </c:pt>
                <c:pt idx="306">
                  <c:v>81.433808932793966</c:v>
                </c:pt>
                <c:pt idx="307">
                  <c:v>81.433808932793966</c:v>
                </c:pt>
                <c:pt idx="308">
                  <c:v>81.433808932793966</c:v>
                </c:pt>
                <c:pt idx="309">
                  <c:v>81.433808932793966</c:v>
                </c:pt>
                <c:pt idx="310">
                  <c:v>81.433808932793966</c:v>
                </c:pt>
                <c:pt idx="311">
                  <c:v>81.433808932793966</c:v>
                </c:pt>
                <c:pt idx="312">
                  <c:v>81.724994860097979</c:v>
                </c:pt>
                <c:pt idx="313">
                  <c:v>82.295478794541907</c:v>
                </c:pt>
                <c:pt idx="314">
                  <c:v>82.96953536082998</c:v>
                </c:pt>
                <c:pt idx="315">
                  <c:v>83.566506896354156</c:v>
                </c:pt>
                <c:pt idx="316">
                  <c:v>84.148305311461655</c:v>
                </c:pt>
                <c:pt idx="317">
                  <c:v>84.904825535990469</c:v>
                </c:pt>
                <c:pt idx="318">
                  <c:v>85.793892145378322</c:v>
                </c:pt>
                <c:pt idx="319">
                  <c:v>86.424756267233775</c:v>
                </c:pt>
                <c:pt idx="320">
                  <c:v>86.590940501663297</c:v>
                </c:pt>
                <c:pt idx="321">
                  <c:v>86.590940501663297</c:v>
                </c:pt>
                <c:pt idx="322">
                  <c:v>86.590940501663297</c:v>
                </c:pt>
                <c:pt idx="323">
                  <c:v>86.590940501663297</c:v>
                </c:pt>
                <c:pt idx="324">
                  <c:v>86.590940501663297</c:v>
                </c:pt>
                <c:pt idx="325">
                  <c:v>86.590940501663297</c:v>
                </c:pt>
                <c:pt idx="326">
                  <c:v>86.590940501663297</c:v>
                </c:pt>
                <c:pt idx="327">
                  <c:v>86.763099333494822</c:v>
                </c:pt>
                <c:pt idx="328">
                  <c:v>87.620392538145282</c:v>
                </c:pt>
                <c:pt idx="329">
                  <c:v>88.473447645478103</c:v>
                </c:pt>
                <c:pt idx="330">
                  <c:v>88.698975558442086</c:v>
                </c:pt>
                <c:pt idx="331">
                  <c:v>88.698975558442086</c:v>
                </c:pt>
                <c:pt idx="332">
                  <c:v>88.698975558442086</c:v>
                </c:pt>
                <c:pt idx="333">
                  <c:v>88.698975558442086</c:v>
                </c:pt>
                <c:pt idx="334">
                  <c:v>88.698975558442086</c:v>
                </c:pt>
                <c:pt idx="335">
                  <c:v>88.698975558442086</c:v>
                </c:pt>
                <c:pt idx="336">
                  <c:v>88.698975558442086</c:v>
                </c:pt>
                <c:pt idx="337">
                  <c:v>88.698975558442086</c:v>
                </c:pt>
                <c:pt idx="338">
                  <c:v>88.698975558442086</c:v>
                </c:pt>
                <c:pt idx="339">
                  <c:v>88.698975558442086</c:v>
                </c:pt>
                <c:pt idx="340">
                  <c:v>88.698975558442086</c:v>
                </c:pt>
                <c:pt idx="341">
                  <c:v>88.698975558442086</c:v>
                </c:pt>
                <c:pt idx="342">
                  <c:v>88.698975558442086</c:v>
                </c:pt>
                <c:pt idx="343">
                  <c:v>88.698975558442086</c:v>
                </c:pt>
                <c:pt idx="344">
                  <c:v>88.698975558442086</c:v>
                </c:pt>
                <c:pt idx="345">
                  <c:v>88.698975558442086</c:v>
                </c:pt>
                <c:pt idx="346">
                  <c:v>88.698975558442086</c:v>
                </c:pt>
                <c:pt idx="347">
                  <c:v>88.698975558442086</c:v>
                </c:pt>
                <c:pt idx="348">
                  <c:v>88.698975558442086</c:v>
                </c:pt>
                <c:pt idx="349">
                  <c:v>88.698975558442086</c:v>
                </c:pt>
                <c:pt idx="350">
                  <c:v>88.698975558442086</c:v>
                </c:pt>
                <c:pt idx="351">
                  <c:v>88.698975558442086</c:v>
                </c:pt>
                <c:pt idx="352">
                  <c:v>88.698975558442086</c:v>
                </c:pt>
                <c:pt idx="353">
                  <c:v>88.698975558442086</c:v>
                </c:pt>
                <c:pt idx="354">
                  <c:v>88.698975558442086</c:v>
                </c:pt>
                <c:pt idx="355">
                  <c:v>88.698975558442086</c:v>
                </c:pt>
                <c:pt idx="356">
                  <c:v>88.698975558442086</c:v>
                </c:pt>
                <c:pt idx="357">
                  <c:v>88.698975558442086</c:v>
                </c:pt>
                <c:pt idx="358">
                  <c:v>88.9786581521427</c:v>
                </c:pt>
                <c:pt idx="359">
                  <c:v>89.641969440773877</c:v>
                </c:pt>
                <c:pt idx="360">
                  <c:v>90.289001161585091</c:v>
                </c:pt>
                <c:pt idx="361">
                  <c:v>90.676020576777731</c:v>
                </c:pt>
                <c:pt idx="362">
                  <c:v>90.791741639978099</c:v>
                </c:pt>
                <c:pt idx="363">
                  <c:v>90.791741639978099</c:v>
                </c:pt>
                <c:pt idx="364">
                  <c:v>90.791741639978099</c:v>
                </c:pt>
                <c:pt idx="365">
                  <c:v>90.791741639978099</c:v>
                </c:pt>
                <c:pt idx="366">
                  <c:v>90.791741639978099</c:v>
                </c:pt>
                <c:pt idx="367">
                  <c:v>90.791741639978099</c:v>
                </c:pt>
                <c:pt idx="368">
                  <c:v>90.791741639978099</c:v>
                </c:pt>
                <c:pt idx="369">
                  <c:v>90.791741639978099</c:v>
                </c:pt>
                <c:pt idx="370">
                  <c:v>90.791741639978099</c:v>
                </c:pt>
                <c:pt idx="371">
                  <c:v>90.962391737651714</c:v>
                </c:pt>
                <c:pt idx="372">
                  <c:v>91.90081044632737</c:v>
                </c:pt>
                <c:pt idx="373">
                  <c:v>93.183639996517186</c:v>
                </c:pt>
                <c:pt idx="374">
                  <c:v>94.2358910760519</c:v>
                </c:pt>
                <c:pt idx="375">
                  <c:v>94.883587857321444</c:v>
                </c:pt>
                <c:pt idx="376">
                  <c:v>95.232428685896551</c:v>
                </c:pt>
                <c:pt idx="377">
                  <c:v>95.413333163437699</c:v>
                </c:pt>
                <c:pt idx="378">
                  <c:v>95.503872922689766</c:v>
                </c:pt>
                <c:pt idx="379">
                  <c:v>95.56967989620621</c:v>
                </c:pt>
                <c:pt idx="380">
                  <c:v>95.651624390386516</c:v>
                </c:pt>
                <c:pt idx="381">
                  <c:v>95.737661053737071</c:v>
                </c:pt>
                <c:pt idx="382">
                  <c:v>95.812735969001992</c:v>
                </c:pt>
                <c:pt idx="383">
                  <c:v>95.872375483188719</c:v>
                </c:pt>
                <c:pt idx="384">
                  <c:v>95.903877027690527</c:v>
                </c:pt>
                <c:pt idx="385">
                  <c:v>95.910718873155801</c:v>
                </c:pt>
                <c:pt idx="386">
                  <c:v>95.910718873155801</c:v>
                </c:pt>
                <c:pt idx="387">
                  <c:v>95.910718873155801</c:v>
                </c:pt>
                <c:pt idx="388">
                  <c:v>95.910718873155801</c:v>
                </c:pt>
                <c:pt idx="389">
                  <c:v>95.910718873155801</c:v>
                </c:pt>
                <c:pt idx="390">
                  <c:v>95.910718873155801</c:v>
                </c:pt>
                <c:pt idx="391">
                  <c:v>95.910718873155801</c:v>
                </c:pt>
                <c:pt idx="392">
                  <c:v>95.910718873155801</c:v>
                </c:pt>
                <c:pt idx="393">
                  <c:v>95.910718873155801</c:v>
                </c:pt>
                <c:pt idx="394">
                  <c:v>95.910718873155801</c:v>
                </c:pt>
                <c:pt idx="395">
                  <c:v>95.910718873155801</c:v>
                </c:pt>
                <c:pt idx="396">
                  <c:v>95.910718873155801</c:v>
                </c:pt>
                <c:pt idx="397">
                  <c:v>95.910718873155801</c:v>
                </c:pt>
                <c:pt idx="398">
                  <c:v>95.910718873155801</c:v>
                </c:pt>
                <c:pt idx="399">
                  <c:v>95.910718873155801</c:v>
                </c:pt>
                <c:pt idx="400">
                  <c:v>95.910718873155801</c:v>
                </c:pt>
                <c:pt idx="401">
                  <c:v>95.97591017032066</c:v>
                </c:pt>
                <c:pt idx="402">
                  <c:v>96.433667745173537</c:v>
                </c:pt>
                <c:pt idx="403">
                  <c:v>96.984849775209298</c:v>
                </c:pt>
                <c:pt idx="404">
                  <c:v>97.451066003975242</c:v>
                </c:pt>
                <c:pt idx="405">
                  <c:v>97.899283961303439</c:v>
                </c:pt>
                <c:pt idx="406">
                  <c:v>98.370799992638311</c:v>
                </c:pt>
                <c:pt idx="407">
                  <c:v>98.764769276397061</c:v>
                </c:pt>
                <c:pt idx="408">
                  <c:v>98.94447179487598</c:v>
                </c:pt>
                <c:pt idx="409">
                  <c:v>98.94447179487598</c:v>
                </c:pt>
                <c:pt idx="410">
                  <c:v>98.94447179487598</c:v>
                </c:pt>
                <c:pt idx="411">
                  <c:v>98.94447179487598</c:v>
                </c:pt>
                <c:pt idx="412">
                  <c:v>98.94447179487598</c:v>
                </c:pt>
                <c:pt idx="413">
                  <c:v>98.94447179487598</c:v>
                </c:pt>
                <c:pt idx="414">
                  <c:v>98.94447179487598</c:v>
                </c:pt>
                <c:pt idx="415">
                  <c:v>98.94447179487598</c:v>
                </c:pt>
                <c:pt idx="416">
                  <c:v>98.94447179487598</c:v>
                </c:pt>
                <c:pt idx="417">
                  <c:v>98.94447179487598</c:v>
                </c:pt>
                <c:pt idx="418">
                  <c:v>98.94447179487598</c:v>
                </c:pt>
                <c:pt idx="419">
                  <c:v>99.092657051547789</c:v>
                </c:pt>
                <c:pt idx="420">
                  <c:v>99.228758265100268</c:v>
                </c:pt>
                <c:pt idx="421">
                  <c:v>99.228758265100268</c:v>
                </c:pt>
                <c:pt idx="422">
                  <c:v>99.228758265100268</c:v>
                </c:pt>
                <c:pt idx="423">
                  <c:v>99.228758265100268</c:v>
                </c:pt>
                <c:pt idx="424">
                  <c:v>99.228758265100268</c:v>
                </c:pt>
                <c:pt idx="425">
                  <c:v>99.228758265100268</c:v>
                </c:pt>
                <c:pt idx="426">
                  <c:v>99.228758265100268</c:v>
                </c:pt>
                <c:pt idx="427">
                  <c:v>99.228758265100268</c:v>
                </c:pt>
                <c:pt idx="428">
                  <c:v>99.228758265100268</c:v>
                </c:pt>
                <c:pt idx="429">
                  <c:v>99.228758265100268</c:v>
                </c:pt>
                <c:pt idx="430">
                  <c:v>99.228758265100268</c:v>
                </c:pt>
                <c:pt idx="431">
                  <c:v>99.285906443639107</c:v>
                </c:pt>
                <c:pt idx="432">
                  <c:v>99.285906443639107</c:v>
                </c:pt>
                <c:pt idx="433">
                  <c:v>99.285906443639107</c:v>
                </c:pt>
                <c:pt idx="434">
                  <c:v>99.285906443639107</c:v>
                </c:pt>
                <c:pt idx="435">
                  <c:v>99.852395782596403</c:v>
                </c:pt>
                <c:pt idx="436">
                  <c:v>101.13596844908611</c:v>
                </c:pt>
                <c:pt idx="437">
                  <c:v>102.99697951081707</c:v>
                </c:pt>
                <c:pt idx="438">
                  <c:v>105.05528520879136</c:v>
                </c:pt>
                <c:pt idx="439">
                  <c:v>106.8258776434768</c:v>
                </c:pt>
                <c:pt idx="440">
                  <c:v>107.96686359858278</c:v>
                </c:pt>
                <c:pt idx="441">
                  <c:v>108.47837968355628</c:v>
                </c:pt>
                <c:pt idx="442">
                  <c:v>108.62509724642511</c:v>
                </c:pt>
                <c:pt idx="443">
                  <c:v>108.64582059392819</c:v>
                </c:pt>
                <c:pt idx="444">
                  <c:v>108.64609000182583</c:v>
                </c:pt>
                <c:pt idx="445">
                  <c:v>108.64609000182583</c:v>
                </c:pt>
                <c:pt idx="446">
                  <c:v>108.64609000182583</c:v>
                </c:pt>
                <c:pt idx="447">
                  <c:v>108.64609000182583</c:v>
                </c:pt>
                <c:pt idx="448">
                  <c:v>108.64609000182583</c:v>
                </c:pt>
                <c:pt idx="449">
                  <c:v>108.64609000182583</c:v>
                </c:pt>
                <c:pt idx="450">
                  <c:v>108.64609000182583</c:v>
                </c:pt>
                <c:pt idx="451">
                  <c:v>108.64609000182583</c:v>
                </c:pt>
                <c:pt idx="452">
                  <c:v>108.64609000182583</c:v>
                </c:pt>
                <c:pt idx="453">
                  <c:v>108.64609000182583</c:v>
                </c:pt>
                <c:pt idx="454">
                  <c:v>108.64609000182583</c:v>
                </c:pt>
                <c:pt idx="455">
                  <c:v>108.64609000182583</c:v>
                </c:pt>
                <c:pt idx="456">
                  <c:v>108.64609000182583</c:v>
                </c:pt>
                <c:pt idx="457">
                  <c:v>108.64609000182583</c:v>
                </c:pt>
                <c:pt idx="458">
                  <c:v>108.64609000182583</c:v>
                </c:pt>
                <c:pt idx="459">
                  <c:v>108.64609000182583</c:v>
                </c:pt>
                <c:pt idx="460">
                  <c:v>108.64609000182583</c:v>
                </c:pt>
                <c:pt idx="461">
                  <c:v>108.64609000182583</c:v>
                </c:pt>
                <c:pt idx="462">
                  <c:v>108.64609000182583</c:v>
                </c:pt>
                <c:pt idx="463">
                  <c:v>108.64609000182583</c:v>
                </c:pt>
                <c:pt idx="464">
                  <c:v>108.64609000182583</c:v>
                </c:pt>
                <c:pt idx="465">
                  <c:v>108.64609000182583</c:v>
                </c:pt>
                <c:pt idx="466">
                  <c:v>108.64609000182583</c:v>
                </c:pt>
                <c:pt idx="467">
                  <c:v>108.64609000182583</c:v>
                </c:pt>
                <c:pt idx="468">
                  <c:v>108.64609000182583</c:v>
                </c:pt>
                <c:pt idx="469">
                  <c:v>108.64609000182583</c:v>
                </c:pt>
                <c:pt idx="470">
                  <c:v>108.64609000182583</c:v>
                </c:pt>
                <c:pt idx="471">
                  <c:v>108.64609000182583</c:v>
                </c:pt>
                <c:pt idx="472">
                  <c:v>108.64609000182583</c:v>
                </c:pt>
                <c:pt idx="473">
                  <c:v>108.64609000182583</c:v>
                </c:pt>
                <c:pt idx="474">
                  <c:v>108.64609000182583</c:v>
                </c:pt>
                <c:pt idx="475">
                  <c:v>108.64609000182583</c:v>
                </c:pt>
                <c:pt idx="476">
                  <c:v>108.64609000182583</c:v>
                </c:pt>
                <c:pt idx="477">
                  <c:v>108.64609000182583</c:v>
                </c:pt>
                <c:pt idx="478">
                  <c:v>108.64609000182583</c:v>
                </c:pt>
                <c:pt idx="479">
                  <c:v>108.64609000182583</c:v>
                </c:pt>
                <c:pt idx="480">
                  <c:v>108.64609000182583</c:v>
                </c:pt>
                <c:pt idx="481">
                  <c:v>108.64609000182583</c:v>
                </c:pt>
                <c:pt idx="482">
                  <c:v>108.64609000182583</c:v>
                </c:pt>
                <c:pt idx="483">
                  <c:v>108.64609000182583</c:v>
                </c:pt>
                <c:pt idx="484">
                  <c:v>108.64609000182583</c:v>
                </c:pt>
                <c:pt idx="485">
                  <c:v>108.64609000182583</c:v>
                </c:pt>
                <c:pt idx="486">
                  <c:v>108.64609000182583</c:v>
                </c:pt>
                <c:pt idx="487">
                  <c:v>108.64609000182583</c:v>
                </c:pt>
                <c:pt idx="488">
                  <c:v>108.64609000182583</c:v>
                </c:pt>
                <c:pt idx="489">
                  <c:v>108.64609000182583</c:v>
                </c:pt>
                <c:pt idx="490">
                  <c:v>108.64609000182583</c:v>
                </c:pt>
                <c:pt idx="491">
                  <c:v>108.64609000182583</c:v>
                </c:pt>
                <c:pt idx="492">
                  <c:v>108.64609000182583</c:v>
                </c:pt>
                <c:pt idx="493">
                  <c:v>108.64609000182583</c:v>
                </c:pt>
                <c:pt idx="494">
                  <c:v>108.64609000182583</c:v>
                </c:pt>
                <c:pt idx="495">
                  <c:v>108.64609000182583</c:v>
                </c:pt>
                <c:pt idx="496">
                  <c:v>108.64609000182583</c:v>
                </c:pt>
                <c:pt idx="497">
                  <c:v>108.64609000182583</c:v>
                </c:pt>
                <c:pt idx="498">
                  <c:v>108.64609000182583</c:v>
                </c:pt>
                <c:pt idx="499">
                  <c:v>108.64609000182583</c:v>
                </c:pt>
                <c:pt idx="500">
                  <c:v>108.64609000182583</c:v>
                </c:pt>
                <c:pt idx="501">
                  <c:v>108.64609000182583</c:v>
                </c:pt>
                <c:pt idx="502">
                  <c:v>108.64609000182583</c:v>
                </c:pt>
                <c:pt idx="503">
                  <c:v>108.64609000182583</c:v>
                </c:pt>
                <c:pt idx="504">
                  <c:v>108.64609000182583</c:v>
                </c:pt>
                <c:pt idx="505">
                  <c:v>108.64609000182583</c:v>
                </c:pt>
                <c:pt idx="506">
                  <c:v>108.64609000182583</c:v>
                </c:pt>
                <c:pt idx="507">
                  <c:v>108.64609000182583</c:v>
                </c:pt>
                <c:pt idx="508">
                  <c:v>108.64609000182583</c:v>
                </c:pt>
                <c:pt idx="509">
                  <c:v>108.64609000182583</c:v>
                </c:pt>
                <c:pt idx="510">
                  <c:v>108.64609000182583</c:v>
                </c:pt>
                <c:pt idx="511">
                  <c:v>108.64609000182583</c:v>
                </c:pt>
                <c:pt idx="512">
                  <c:v>108.64609000182583</c:v>
                </c:pt>
                <c:pt idx="513">
                  <c:v>108.64609000182583</c:v>
                </c:pt>
                <c:pt idx="514">
                  <c:v>108.64609000182583</c:v>
                </c:pt>
                <c:pt idx="515">
                  <c:v>108.64609000182583</c:v>
                </c:pt>
                <c:pt idx="516">
                  <c:v>108.64609000182583</c:v>
                </c:pt>
                <c:pt idx="517">
                  <c:v>108.64609000182583</c:v>
                </c:pt>
                <c:pt idx="518">
                  <c:v>108.64609000182583</c:v>
                </c:pt>
                <c:pt idx="519">
                  <c:v>108.64609000182583</c:v>
                </c:pt>
                <c:pt idx="520">
                  <c:v>108.80872327684305</c:v>
                </c:pt>
                <c:pt idx="521">
                  <c:v>109.07771687893899</c:v>
                </c:pt>
                <c:pt idx="522">
                  <c:v>109.51430506223579</c:v>
                </c:pt>
                <c:pt idx="523">
                  <c:v>110.25435748130602</c:v>
                </c:pt>
                <c:pt idx="524">
                  <c:v>111.21824518219233</c:v>
                </c:pt>
                <c:pt idx="525">
                  <c:v>112.04560360727335</c:v>
                </c:pt>
                <c:pt idx="526">
                  <c:v>112.48169217715092</c:v>
                </c:pt>
                <c:pt idx="527">
                  <c:v>112.61851915199659</c:v>
                </c:pt>
                <c:pt idx="528">
                  <c:v>112.64819470823116</c:v>
                </c:pt>
                <c:pt idx="529">
                  <c:v>112.65391943834432</c:v>
                </c:pt>
                <c:pt idx="530">
                  <c:v>112.65391943834432</c:v>
                </c:pt>
                <c:pt idx="531">
                  <c:v>112.65391943834432</c:v>
                </c:pt>
                <c:pt idx="532">
                  <c:v>112.65391943834432</c:v>
                </c:pt>
                <c:pt idx="533">
                  <c:v>112.65391943834432</c:v>
                </c:pt>
                <c:pt idx="534">
                  <c:v>112.65391943834432</c:v>
                </c:pt>
                <c:pt idx="535">
                  <c:v>112.65391943834432</c:v>
                </c:pt>
                <c:pt idx="536">
                  <c:v>112.65391943834432</c:v>
                </c:pt>
                <c:pt idx="537">
                  <c:v>112.65391943834432</c:v>
                </c:pt>
                <c:pt idx="538">
                  <c:v>112.65391943834432</c:v>
                </c:pt>
                <c:pt idx="539">
                  <c:v>112.65391943834432</c:v>
                </c:pt>
                <c:pt idx="540">
                  <c:v>112.65391943834432</c:v>
                </c:pt>
                <c:pt idx="541">
                  <c:v>112.65391943834432</c:v>
                </c:pt>
                <c:pt idx="542">
                  <c:v>112.65391943834432</c:v>
                </c:pt>
                <c:pt idx="543">
                  <c:v>112.70763065569642</c:v>
                </c:pt>
                <c:pt idx="544">
                  <c:v>113.13273090007372</c:v>
                </c:pt>
                <c:pt idx="545">
                  <c:v>113.77389829307346</c:v>
                </c:pt>
                <c:pt idx="546">
                  <c:v>114.29742946578206</c:v>
                </c:pt>
                <c:pt idx="547">
                  <c:v>114.60540023816245</c:v>
                </c:pt>
                <c:pt idx="548">
                  <c:v>114.78008870166656</c:v>
                </c:pt>
                <c:pt idx="549">
                  <c:v>114.88719411341141</c:v>
                </c:pt>
                <c:pt idx="550">
                  <c:v>114.92499966029388</c:v>
                </c:pt>
                <c:pt idx="551">
                  <c:v>114.92499966029388</c:v>
                </c:pt>
                <c:pt idx="552">
                  <c:v>114.92499966029388</c:v>
                </c:pt>
                <c:pt idx="553">
                  <c:v>114.92499966029388</c:v>
                </c:pt>
                <c:pt idx="554">
                  <c:v>114.92499966029388</c:v>
                </c:pt>
                <c:pt idx="555">
                  <c:v>114.92499966029388</c:v>
                </c:pt>
                <c:pt idx="556">
                  <c:v>114.92499966029388</c:v>
                </c:pt>
                <c:pt idx="557">
                  <c:v>114.92499966029388</c:v>
                </c:pt>
                <c:pt idx="558">
                  <c:v>114.92499966029388</c:v>
                </c:pt>
                <c:pt idx="559">
                  <c:v>114.92499966029388</c:v>
                </c:pt>
                <c:pt idx="560">
                  <c:v>114.92499966029388</c:v>
                </c:pt>
                <c:pt idx="561">
                  <c:v>114.92499966029388</c:v>
                </c:pt>
                <c:pt idx="562">
                  <c:v>114.92499966029388</c:v>
                </c:pt>
                <c:pt idx="563">
                  <c:v>115.52349162744048</c:v>
                </c:pt>
                <c:pt idx="564">
                  <c:v>116.67598957967967</c:v>
                </c:pt>
                <c:pt idx="565">
                  <c:v>117.54579568088749</c:v>
                </c:pt>
                <c:pt idx="566">
                  <c:v>117.8163219927023</c:v>
                </c:pt>
                <c:pt idx="567">
                  <c:v>117.8163219927023</c:v>
                </c:pt>
                <c:pt idx="568">
                  <c:v>117.8163219927023</c:v>
                </c:pt>
                <c:pt idx="569">
                  <c:v>117.8163219927023</c:v>
                </c:pt>
                <c:pt idx="570">
                  <c:v>117.8163219927023</c:v>
                </c:pt>
                <c:pt idx="571">
                  <c:v>117.8163219927023</c:v>
                </c:pt>
                <c:pt idx="572">
                  <c:v>117.8163219927023</c:v>
                </c:pt>
                <c:pt idx="573">
                  <c:v>117.8163219927023</c:v>
                </c:pt>
                <c:pt idx="574">
                  <c:v>117.8163219927023</c:v>
                </c:pt>
                <c:pt idx="575">
                  <c:v>117.8163219927023</c:v>
                </c:pt>
                <c:pt idx="576">
                  <c:v>117.8163219927023</c:v>
                </c:pt>
                <c:pt idx="577">
                  <c:v>117.8163219927023</c:v>
                </c:pt>
                <c:pt idx="578">
                  <c:v>117.8163219927023</c:v>
                </c:pt>
                <c:pt idx="579">
                  <c:v>117.8163219927023</c:v>
                </c:pt>
                <c:pt idx="580">
                  <c:v>117.8163219927023</c:v>
                </c:pt>
                <c:pt idx="581">
                  <c:v>117.8163219927023</c:v>
                </c:pt>
                <c:pt idx="582">
                  <c:v>117.8163219927023</c:v>
                </c:pt>
                <c:pt idx="583">
                  <c:v>117.8163219927023</c:v>
                </c:pt>
                <c:pt idx="584">
                  <c:v>117.8163219927023</c:v>
                </c:pt>
                <c:pt idx="585">
                  <c:v>117.8163219927023</c:v>
                </c:pt>
                <c:pt idx="586">
                  <c:v>117.8163219927023</c:v>
                </c:pt>
                <c:pt idx="587">
                  <c:v>117.8163219927023</c:v>
                </c:pt>
                <c:pt idx="588">
                  <c:v>117.8163219927023</c:v>
                </c:pt>
                <c:pt idx="589">
                  <c:v>117.8163219927023</c:v>
                </c:pt>
                <c:pt idx="590">
                  <c:v>117.8163219927023</c:v>
                </c:pt>
                <c:pt idx="591">
                  <c:v>117.8163219927023</c:v>
                </c:pt>
                <c:pt idx="592">
                  <c:v>117.8163219927023</c:v>
                </c:pt>
                <c:pt idx="593">
                  <c:v>117.8163219927023</c:v>
                </c:pt>
                <c:pt idx="594">
                  <c:v>117.8163219927023</c:v>
                </c:pt>
                <c:pt idx="595">
                  <c:v>117.8163219927023</c:v>
                </c:pt>
                <c:pt idx="596">
                  <c:v>117.8163219927023</c:v>
                </c:pt>
                <c:pt idx="597">
                  <c:v>117.8163219927023</c:v>
                </c:pt>
                <c:pt idx="598">
                  <c:v>117.8163219927023</c:v>
                </c:pt>
                <c:pt idx="599">
                  <c:v>117.8163219927023</c:v>
                </c:pt>
                <c:pt idx="600">
                  <c:v>117.8163219927023</c:v>
                </c:pt>
                <c:pt idx="601">
                  <c:v>117.8163219927023</c:v>
                </c:pt>
                <c:pt idx="602">
                  <c:v>117.8163219927023</c:v>
                </c:pt>
                <c:pt idx="603">
                  <c:v>117.8163219927023</c:v>
                </c:pt>
                <c:pt idx="604">
                  <c:v>117.8163219927023</c:v>
                </c:pt>
                <c:pt idx="605">
                  <c:v>117.8163219927023</c:v>
                </c:pt>
                <c:pt idx="606">
                  <c:v>117.8163219927023</c:v>
                </c:pt>
                <c:pt idx="607">
                  <c:v>117.8163219927023</c:v>
                </c:pt>
                <c:pt idx="608">
                  <c:v>117.8163219927023</c:v>
                </c:pt>
                <c:pt idx="609">
                  <c:v>117.8163219927023</c:v>
                </c:pt>
                <c:pt idx="610">
                  <c:v>117.8163219927023</c:v>
                </c:pt>
                <c:pt idx="611">
                  <c:v>117.8163219927023</c:v>
                </c:pt>
                <c:pt idx="612">
                  <c:v>117.8163219927023</c:v>
                </c:pt>
                <c:pt idx="613">
                  <c:v>117.8163219927023</c:v>
                </c:pt>
                <c:pt idx="614">
                  <c:v>117.8163219927023</c:v>
                </c:pt>
                <c:pt idx="615">
                  <c:v>117.8163219927023</c:v>
                </c:pt>
                <c:pt idx="616">
                  <c:v>117.8163219927023</c:v>
                </c:pt>
                <c:pt idx="617">
                  <c:v>117.8163219927023</c:v>
                </c:pt>
                <c:pt idx="618">
                  <c:v>117.8163219927023</c:v>
                </c:pt>
                <c:pt idx="619">
                  <c:v>117.95845271805595</c:v>
                </c:pt>
                <c:pt idx="620">
                  <c:v>118.00332573876531</c:v>
                </c:pt>
                <c:pt idx="621">
                  <c:v>118.00332573876531</c:v>
                </c:pt>
                <c:pt idx="622">
                  <c:v>118.00332573876531</c:v>
                </c:pt>
                <c:pt idx="623">
                  <c:v>118.00332573876531</c:v>
                </c:pt>
                <c:pt idx="624">
                  <c:v>118.00332573876531</c:v>
                </c:pt>
                <c:pt idx="625">
                  <c:v>118.00332573876531</c:v>
                </c:pt>
                <c:pt idx="626">
                  <c:v>118.00332573876531</c:v>
                </c:pt>
                <c:pt idx="627">
                  <c:v>118.00332573876531</c:v>
                </c:pt>
                <c:pt idx="628">
                  <c:v>118.00332573876531</c:v>
                </c:pt>
                <c:pt idx="629">
                  <c:v>118.00332573876531</c:v>
                </c:pt>
                <c:pt idx="630">
                  <c:v>118.00332573876531</c:v>
                </c:pt>
                <c:pt idx="631">
                  <c:v>118.00332573876531</c:v>
                </c:pt>
                <c:pt idx="632">
                  <c:v>118.00332573876531</c:v>
                </c:pt>
                <c:pt idx="633">
                  <c:v>118.00332573876531</c:v>
                </c:pt>
                <c:pt idx="634">
                  <c:v>118.00332573876531</c:v>
                </c:pt>
                <c:pt idx="635">
                  <c:v>118.00332573876531</c:v>
                </c:pt>
                <c:pt idx="636">
                  <c:v>118.00332573876531</c:v>
                </c:pt>
                <c:pt idx="637">
                  <c:v>118.00332573876531</c:v>
                </c:pt>
                <c:pt idx="638">
                  <c:v>118.00332573876531</c:v>
                </c:pt>
                <c:pt idx="639">
                  <c:v>118.00332573876531</c:v>
                </c:pt>
                <c:pt idx="640">
                  <c:v>118.00332573876531</c:v>
                </c:pt>
                <c:pt idx="641">
                  <c:v>118.00332573876531</c:v>
                </c:pt>
                <c:pt idx="642">
                  <c:v>118.00332573876531</c:v>
                </c:pt>
                <c:pt idx="643">
                  <c:v>118.00332573876531</c:v>
                </c:pt>
                <c:pt idx="644">
                  <c:v>118.00332573876531</c:v>
                </c:pt>
                <c:pt idx="645">
                  <c:v>118.00332573876531</c:v>
                </c:pt>
                <c:pt idx="646">
                  <c:v>118.00332573876531</c:v>
                </c:pt>
                <c:pt idx="647">
                  <c:v>118.00332573876531</c:v>
                </c:pt>
                <c:pt idx="648">
                  <c:v>118.00332573876531</c:v>
                </c:pt>
                <c:pt idx="649">
                  <c:v>118.00332573876531</c:v>
                </c:pt>
                <c:pt idx="650">
                  <c:v>118.00332573876531</c:v>
                </c:pt>
                <c:pt idx="651">
                  <c:v>118.83905391083371</c:v>
                </c:pt>
                <c:pt idx="652">
                  <c:v>120.19312135798315</c:v>
                </c:pt>
                <c:pt idx="653">
                  <c:v>121.85337949459682</c:v>
                </c:pt>
                <c:pt idx="654">
                  <c:v>124.3184452847694</c:v>
                </c:pt>
                <c:pt idx="655">
                  <c:v>127.54426572698135</c:v>
                </c:pt>
                <c:pt idx="656">
                  <c:v>130.51714513181878</c:v>
                </c:pt>
                <c:pt idx="657">
                  <c:v>132.55431693675064</c:v>
                </c:pt>
                <c:pt idx="658">
                  <c:v>134.2004121419312</c:v>
                </c:pt>
                <c:pt idx="659">
                  <c:v>136.41121304494996</c:v>
                </c:pt>
                <c:pt idx="660">
                  <c:v>139.21775075184041</c:v>
                </c:pt>
                <c:pt idx="661">
                  <c:v>141.89779622140932</c:v>
                </c:pt>
                <c:pt idx="662">
                  <c:v>143.73356992325708</c:v>
                </c:pt>
                <c:pt idx="663">
                  <c:v>144.5396337220904</c:v>
                </c:pt>
                <c:pt idx="664">
                  <c:v>144.6852912106871</c:v>
                </c:pt>
                <c:pt idx="665">
                  <c:v>144.6852912106871</c:v>
                </c:pt>
                <c:pt idx="666">
                  <c:v>144.6852912106871</c:v>
                </c:pt>
                <c:pt idx="667">
                  <c:v>144.6852912106871</c:v>
                </c:pt>
                <c:pt idx="668">
                  <c:v>144.6852912106871</c:v>
                </c:pt>
                <c:pt idx="669">
                  <c:v>144.6852912106871</c:v>
                </c:pt>
                <c:pt idx="670">
                  <c:v>144.6852912106871</c:v>
                </c:pt>
                <c:pt idx="671">
                  <c:v>144.6852912106871</c:v>
                </c:pt>
                <c:pt idx="672">
                  <c:v>144.6852912106871</c:v>
                </c:pt>
                <c:pt idx="673">
                  <c:v>144.6852912106871</c:v>
                </c:pt>
                <c:pt idx="674">
                  <c:v>144.6852912106871</c:v>
                </c:pt>
                <c:pt idx="675">
                  <c:v>144.6852912106871</c:v>
                </c:pt>
                <c:pt idx="676">
                  <c:v>144.6852912106871</c:v>
                </c:pt>
                <c:pt idx="677">
                  <c:v>145.40234063252737</c:v>
                </c:pt>
                <c:pt idx="678">
                  <c:v>147.47135511287462</c:v>
                </c:pt>
                <c:pt idx="679">
                  <c:v>150.18175888989774</c:v>
                </c:pt>
                <c:pt idx="680">
                  <c:v>152.91799406000783</c:v>
                </c:pt>
                <c:pt idx="681">
                  <c:v>154.89957610633087</c:v>
                </c:pt>
                <c:pt idx="682">
                  <c:v>155.93115785275344</c:v>
                </c:pt>
                <c:pt idx="683">
                  <c:v>156.40336227792605</c:v>
                </c:pt>
                <c:pt idx="684">
                  <c:v>156.40336227792605</c:v>
                </c:pt>
                <c:pt idx="685">
                  <c:v>156.40336227792605</c:v>
                </c:pt>
                <c:pt idx="686">
                  <c:v>156.40336227792605</c:v>
                </c:pt>
                <c:pt idx="687">
                  <c:v>156.40336227792605</c:v>
                </c:pt>
                <c:pt idx="688">
                  <c:v>156.40336227792605</c:v>
                </c:pt>
                <c:pt idx="689">
                  <c:v>156.40336227792605</c:v>
                </c:pt>
                <c:pt idx="690">
                  <c:v>156.40336227792605</c:v>
                </c:pt>
                <c:pt idx="691">
                  <c:v>156.40336227792605</c:v>
                </c:pt>
                <c:pt idx="692">
                  <c:v>156.40336227792605</c:v>
                </c:pt>
                <c:pt idx="693">
                  <c:v>156.40336227792605</c:v>
                </c:pt>
                <c:pt idx="694">
                  <c:v>156.40336227792605</c:v>
                </c:pt>
                <c:pt idx="695">
                  <c:v>156.87673962452894</c:v>
                </c:pt>
                <c:pt idx="696">
                  <c:v>158.51667969791677</c:v>
                </c:pt>
                <c:pt idx="697">
                  <c:v>160.0801808873139</c:v>
                </c:pt>
                <c:pt idx="698">
                  <c:v>161.10854804392963</c:v>
                </c:pt>
                <c:pt idx="699">
                  <c:v>161.59705575350782</c:v>
                </c:pt>
                <c:pt idx="700">
                  <c:v>161.63189772669043</c:v>
                </c:pt>
                <c:pt idx="701">
                  <c:v>161.63189772669043</c:v>
                </c:pt>
                <c:pt idx="702">
                  <c:v>161.63189772669043</c:v>
                </c:pt>
                <c:pt idx="703">
                  <c:v>161.63189772669043</c:v>
                </c:pt>
                <c:pt idx="704">
                  <c:v>161.83935188243964</c:v>
                </c:pt>
                <c:pt idx="705">
                  <c:v>162.46747415178689</c:v>
                </c:pt>
                <c:pt idx="706">
                  <c:v>163.24508374377993</c:v>
                </c:pt>
                <c:pt idx="707">
                  <c:v>163.77506400848438</c:v>
                </c:pt>
                <c:pt idx="708">
                  <c:v>163.81756566571073</c:v>
                </c:pt>
                <c:pt idx="709">
                  <c:v>163.81756566571073</c:v>
                </c:pt>
                <c:pt idx="710">
                  <c:v>163.81756566571073</c:v>
                </c:pt>
                <c:pt idx="711">
                  <c:v>163.81756566571073</c:v>
                </c:pt>
                <c:pt idx="712">
                  <c:v>163.81756566571073</c:v>
                </c:pt>
                <c:pt idx="713">
                  <c:v>163.91121879039025</c:v>
                </c:pt>
                <c:pt idx="714">
                  <c:v>164.89366598006902</c:v>
                </c:pt>
                <c:pt idx="715">
                  <c:v>166.06650383839926</c:v>
                </c:pt>
                <c:pt idx="716">
                  <c:v>166.59009508299624</c:v>
                </c:pt>
                <c:pt idx="717">
                  <c:v>166.59009508299624</c:v>
                </c:pt>
                <c:pt idx="718">
                  <c:v>166.59009508299624</c:v>
                </c:pt>
                <c:pt idx="719">
                  <c:v>166.59009508299624</c:v>
                </c:pt>
                <c:pt idx="720">
                  <c:v>166.59009508299624</c:v>
                </c:pt>
                <c:pt idx="721">
                  <c:v>166.59009508299624</c:v>
                </c:pt>
                <c:pt idx="722">
                  <c:v>166.59009508299624</c:v>
                </c:pt>
                <c:pt idx="723">
                  <c:v>166.59009508299624</c:v>
                </c:pt>
                <c:pt idx="724">
                  <c:v>166.59009508299624</c:v>
                </c:pt>
                <c:pt idx="725">
                  <c:v>166.59009508299624</c:v>
                </c:pt>
                <c:pt idx="726">
                  <c:v>166.59009508299624</c:v>
                </c:pt>
                <c:pt idx="727">
                  <c:v>166.59009508299624</c:v>
                </c:pt>
                <c:pt idx="728">
                  <c:v>166.59009508299624</c:v>
                </c:pt>
                <c:pt idx="729">
                  <c:v>166.59009508299624</c:v>
                </c:pt>
                <c:pt idx="730">
                  <c:v>166.59009508299624</c:v>
                </c:pt>
                <c:pt idx="731">
                  <c:v>166.59009508299624</c:v>
                </c:pt>
                <c:pt idx="732">
                  <c:v>166.59009508299624</c:v>
                </c:pt>
                <c:pt idx="733">
                  <c:v>166.59009508299624</c:v>
                </c:pt>
                <c:pt idx="734">
                  <c:v>166.59009508299624</c:v>
                </c:pt>
                <c:pt idx="735">
                  <c:v>166.59009508299624</c:v>
                </c:pt>
                <c:pt idx="736">
                  <c:v>166.59009508299624</c:v>
                </c:pt>
                <c:pt idx="737">
                  <c:v>166.59009508299624</c:v>
                </c:pt>
                <c:pt idx="738">
                  <c:v>166.59009508299624</c:v>
                </c:pt>
                <c:pt idx="739">
                  <c:v>166.59009508299624</c:v>
                </c:pt>
                <c:pt idx="740">
                  <c:v>166.59009508299624</c:v>
                </c:pt>
                <c:pt idx="741">
                  <c:v>166.59009508299624</c:v>
                </c:pt>
                <c:pt idx="742">
                  <c:v>166.59009508299624</c:v>
                </c:pt>
                <c:pt idx="743">
                  <c:v>166.59009508299624</c:v>
                </c:pt>
                <c:pt idx="744">
                  <c:v>166.59009508299624</c:v>
                </c:pt>
                <c:pt idx="745">
                  <c:v>166.59009508299624</c:v>
                </c:pt>
                <c:pt idx="746">
                  <c:v>166.59009508299624</c:v>
                </c:pt>
                <c:pt idx="747">
                  <c:v>166.59009508299624</c:v>
                </c:pt>
                <c:pt idx="748">
                  <c:v>166.59009508299624</c:v>
                </c:pt>
                <c:pt idx="749">
                  <c:v>166.59009508299624</c:v>
                </c:pt>
                <c:pt idx="750">
                  <c:v>166.59009508299624</c:v>
                </c:pt>
                <c:pt idx="751">
                  <c:v>166.59009508299624</c:v>
                </c:pt>
                <c:pt idx="752">
                  <c:v>166.59009508299624</c:v>
                </c:pt>
                <c:pt idx="753">
                  <c:v>166.59009508299624</c:v>
                </c:pt>
                <c:pt idx="754">
                  <c:v>166.67821816692191</c:v>
                </c:pt>
                <c:pt idx="755">
                  <c:v>167.42394470769119</c:v>
                </c:pt>
                <c:pt idx="756">
                  <c:v>169.50217197082159</c:v>
                </c:pt>
                <c:pt idx="757">
                  <c:v>172.93344884851552</c:v>
                </c:pt>
                <c:pt idx="758">
                  <c:v>176.79849410161916</c:v>
                </c:pt>
                <c:pt idx="759">
                  <c:v>180.33041730013281</c:v>
                </c:pt>
                <c:pt idx="760">
                  <c:v>183.35832669246409</c:v>
                </c:pt>
                <c:pt idx="761">
                  <c:v>185.68857916603403</c:v>
                </c:pt>
                <c:pt idx="762">
                  <c:v>187.10362049535348</c:v>
                </c:pt>
                <c:pt idx="763">
                  <c:v>187.60132302706592</c:v>
                </c:pt>
                <c:pt idx="764">
                  <c:v>187.60132302706592</c:v>
                </c:pt>
                <c:pt idx="765">
                  <c:v>187.60132302706592</c:v>
                </c:pt>
                <c:pt idx="766">
                  <c:v>187.60132302706592</c:v>
                </c:pt>
                <c:pt idx="767">
                  <c:v>187.60132302706592</c:v>
                </c:pt>
                <c:pt idx="768">
                  <c:v>187.60132302706592</c:v>
                </c:pt>
                <c:pt idx="769">
                  <c:v>187.60132302706592</c:v>
                </c:pt>
                <c:pt idx="770">
                  <c:v>187.60132302706592</c:v>
                </c:pt>
                <c:pt idx="771">
                  <c:v>187.60132302706592</c:v>
                </c:pt>
                <c:pt idx="772">
                  <c:v>187.60132302706592</c:v>
                </c:pt>
                <c:pt idx="773">
                  <c:v>187.60132302706592</c:v>
                </c:pt>
                <c:pt idx="774">
                  <c:v>187.60132302706592</c:v>
                </c:pt>
                <c:pt idx="775">
                  <c:v>187.60132302706592</c:v>
                </c:pt>
                <c:pt idx="776">
                  <c:v>187.60132302706592</c:v>
                </c:pt>
                <c:pt idx="777">
                  <c:v>187.60132302706592</c:v>
                </c:pt>
                <c:pt idx="778">
                  <c:v>187.60132302706592</c:v>
                </c:pt>
                <c:pt idx="779">
                  <c:v>187.60132302706592</c:v>
                </c:pt>
                <c:pt idx="780">
                  <c:v>187.60132302706592</c:v>
                </c:pt>
                <c:pt idx="781">
                  <c:v>187.60132302706592</c:v>
                </c:pt>
                <c:pt idx="782">
                  <c:v>187.60132302706592</c:v>
                </c:pt>
                <c:pt idx="783">
                  <c:v>187.60132302706592</c:v>
                </c:pt>
                <c:pt idx="784">
                  <c:v>187.60132302706592</c:v>
                </c:pt>
                <c:pt idx="785">
                  <c:v>187.60132302706592</c:v>
                </c:pt>
                <c:pt idx="786">
                  <c:v>187.60132302706592</c:v>
                </c:pt>
                <c:pt idx="787">
                  <c:v>187.60132302706592</c:v>
                </c:pt>
                <c:pt idx="788">
                  <c:v>187.60132302706592</c:v>
                </c:pt>
                <c:pt idx="789">
                  <c:v>187.60132302706592</c:v>
                </c:pt>
                <c:pt idx="790">
                  <c:v>187.60132302706592</c:v>
                </c:pt>
                <c:pt idx="791">
                  <c:v>187.60132302706592</c:v>
                </c:pt>
                <c:pt idx="792">
                  <c:v>187.60132302706592</c:v>
                </c:pt>
                <c:pt idx="793">
                  <c:v>189.05042336232492</c:v>
                </c:pt>
                <c:pt idx="794">
                  <c:v>192.97270094452193</c:v>
                </c:pt>
                <c:pt idx="795">
                  <c:v>198.34510642183446</c:v>
                </c:pt>
                <c:pt idx="796">
                  <c:v>203.636151532328</c:v>
                </c:pt>
                <c:pt idx="797">
                  <c:v>207.54698052035349</c:v>
                </c:pt>
                <c:pt idx="798">
                  <c:v>209.52532748246639</c:v>
                </c:pt>
                <c:pt idx="799">
                  <c:v>209.85799094722333</c:v>
                </c:pt>
                <c:pt idx="800">
                  <c:v>209.85799094722333</c:v>
                </c:pt>
                <c:pt idx="801">
                  <c:v>209.85799094722333</c:v>
                </c:pt>
                <c:pt idx="802">
                  <c:v>209.85799094722333</c:v>
                </c:pt>
                <c:pt idx="803">
                  <c:v>209.85799094722333</c:v>
                </c:pt>
                <c:pt idx="804">
                  <c:v>209.85799094722333</c:v>
                </c:pt>
                <c:pt idx="805">
                  <c:v>209.85799094722333</c:v>
                </c:pt>
                <c:pt idx="806">
                  <c:v>209.85799094722333</c:v>
                </c:pt>
                <c:pt idx="807">
                  <c:v>209.85799094722333</c:v>
                </c:pt>
                <c:pt idx="808">
                  <c:v>210.06777533305899</c:v>
                </c:pt>
                <c:pt idx="809">
                  <c:v>210.9934482474651</c:v>
                </c:pt>
                <c:pt idx="810">
                  <c:v>212.88158563966286</c:v>
                </c:pt>
                <c:pt idx="811">
                  <c:v>215.77928874498258</c:v>
                </c:pt>
                <c:pt idx="812">
                  <c:v>219.07189212324258</c:v>
                </c:pt>
                <c:pt idx="813">
                  <c:v>222.30014202539795</c:v>
                </c:pt>
                <c:pt idx="814">
                  <c:v>225.40318206679146</c:v>
                </c:pt>
                <c:pt idx="815">
                  <c:v>228.22389378548175</c:v>
                </c:pt>
                <c:pt idx="816">
                  <c:v>230.49216893856536</c:v>
                </c:pt>
                <c:pt idx="817">
                  <c:v>231.87875818516491</c:v>
                </c:pt>
                <c:pt idx="818">
                  <c:v>232.17220570364742</c:v>
                </c:pt>
                <c:pt idx="819">
                  <c:v>232.17220570364742</c:v>
                </c:pt>
                <c:pt idx="820">
                  <c:v>232.17220570364742</c:v>
                </c:pt>
                <c:pt idx="821">
                  <c:v>232.17220570364742</c:v>
                </c:pt>
                <c:pt idx="822">
                  <c:v>232.17220570364742</c:v>
                </c:pt>
                <c:pt idx="823">
                  <c:v>232.17220570364742</c:v>
                </c:pt>
                <c:pt idx="824">
                  <c:v>232.17220570364742</c:v>
                </c:pt>
                <c:pt idx="825">
                  <c:v>232.17220570364742</c:v>
                </c:pt>
                <c:pt idx="826">
                  <c:v>232.17220570364742</c:v>
                </c:pt>
                <c:pt idx="827">
                  <c:v>232.17220570364742</c:v>
                </c:pt>
                <c:pt idx="828">
                  <c:v>232.17220570364742</c:v>
                </c:pt>
                <c:pt idx="829">
                  <c:v>232.17220570364742</c:v>
                </c:pt>
                <c:pt idx="830">
                  <c:v>232.17220570364742</c:v>
                </c:pt>
                <c:pt idx="831">
                  <c:v>232.17220570364742</c:v>
                </c:pt>
                <c:pt idx="832">
                  <c:v>232.17220570364742</c:v>
                </c:pt>
                <c:pt idx="833">
                  <c:v>232.17220570364742</c:v>
                </c:pt>
                <c:pt idx="834">
                  <c:v>232.17220570364742</c:v>
                </c:pt>
                <c:pt idx="835">
                  <c:v>232.17220570364742</c:v>
                </c:pt>
                <c:pt idx="836">
                  <c:v>232.17220570364742</c:v>
                </c:pt>
                <c:pt idx="837">
                  <c:v>232.17220570364742</c:v>
                </c:pt>
                <c:pt idx="838">
                  <c:v>232.17220570364742</c:v>
                </c:pt>
                <c:pt idx="839">
                  <c:v>232.17220570364742</c:v>
                </c:pt>
                <c:pt idx="840">
                  <c:v>232.17220570364742</c:v>
                </c:pt>
                <c:pt idx="841">
                  <c:v>232.17220570364742</c:v>
                </c:pt>
                <c:pt idx="842">
                  <c:v>232.17220570364742</c:v>
                </c:pt>
                <c:pt idx="843">
                  <c:v>232.17220570364742</c:v>
                </c:pt>
                <c:pt idx="844">
                  <c:v>232.17220570364742</c:v>
                </c:pt>
                <c:pt idx="845">
                  <c:v>232.17220570364742</c:v>
                </c:pt>
                <c:pt idx="846">
                  <c:v>232.17220570364742</c:v>
                </c:pt>
                <c:pt idx="847">
                  <c:v>232.17220570364742</c:v>
                </c:pt>
                <c:pt idx="848">
                  <c:v>232.17220570364742</c:v>
                </c:pt>
                <c:pt idx="849">
                  <c:v>232.17220570364742</c:v>
                </c:pt>
                <c:pt idx="850">
                  <c:v>232.17220570364742</c:v>
                </c:pt>
                <c:pt idx="851">
                  <c:v>232.17220570364742</c:v>
                </c:pt>
                <c:pt idx="852">
                  <c:v>232.17220570364742</c:v>
                </c:pt>
                <c:pt idx="853">
                  <c:v>232.17220570364742</c:v>
                </c:pt>
                <c:pt idx="854">
                  <c:v>232.17220570364742</c:v>
                </c:pt>
                <c:pt idx="855">
                  <c:v>232.17220570364742</c:v>
                </c:pt>
                <c:pt idx="856">
                  <c:v>232.17220570364742</c:v>
                </c:pt>
                <c:pt idx="857">
                  <c:v>232.17220570364742</c:v>
                </c:pt>
                <c:pt idx="858">
                  <c:v>232.17220570364742</c:v>
                </c:pt>
                <c:pt idx="859">
                  <c:v>232.17220570364742</c:v>
                </c:pt>
                <c:pt idx="860">
                  <c:v>232.17220570364742</c:v>
                </c:pt>
                <c:pt idx="861">
                  <c:v>232.17220570364742</c:v>
                </c:pt>
                <c:pt idx="862">
                  <c:v>232.17220570364742</c:v>
                </c:pt>
                <c:pt idx="863">
                  <c:v>232.17220570364742</c:v>
                </c:pt>
                <c:pt idx="864">
                  <c:v>232.17220570364742</c:v>
                </c:pt>
                <c:pt idx="865">
                  <c:v>232.17220570364742</c:v>
                </c:pt>
                <c:pt idx="866">
                  <c:v>232.17220570364742</c:v>
                </c:pt>
                <c:pt idx="867">
                  <c:v>232.17220570364742</c:v>
                </c:pt>
                <c:pt idx="868">
                  <c:v>232.17220570364742</c:v>
                </c:pt>
                <c:pt idx="869">
                  <c:v>232.17220570364742</c:v>
                </c:pt>
                <c:pt idx="870">
                  <c:v>232.17220570364742</c:v>
                </c:pt>
                <c:pt idx="871">
                  <c:v>232.17220570364742</c:v>
                </c:pt>
                <c:pt idx="872">
                  <c:v>232.17220570364742</c:v>
                </c:pt>
                <c:pt idx="873">
                  <c:v>232.17220570364742</c:v>
                </c:pt>
                <c:pt idx="874">
                  <c:v>232.17220570364742</c:v>
                </c:pt>
                <c:pt idx="875">
                  <c:v>232.17220570364742</c:v>
                </c:pt>
                <c:pt idx="876">
                  <c:v>232.17220570364742</c:v>
                </c:pt>
                <c:pt idx="877">
                  <c:v>232.17220570364742</c:v>
                </c:pt>
                <c:pt idx="878">
                  <c:v>232.17220570364742</c:v>
                </c:pt>
                <c:pt idx="879">
                  <c:v>232.17220570364742</c:v>
                </c:pt>
                <c:pt idx="880">
                  <c:v>232.17220570364742</c:v>
                </c:pt>
                <c:pt idx="881">
                  <c:v>232.17220570364742</c:v>
                </c:pt>
                <c:pt idx="882">
                  <c:v>232.17220570364742</c:v>
                </c:pt>
                <c:pt idx="883">
                  <c:v>232.17220570364742</c:v>
                </c:pt>
                <c:pt idx="884">
                  <c:v>232.17220570364742</c:v>
                </c:pt>
                <c:pt idx="885">
                  <c:v>232.17220570364742</c:v>
                </c:pt>
                <c:pt idx="886">
                  <c:v>232.17220570364742</c:v>
                </c:pt>
                <c:pt idx="887">
                  <c:v>232.17220570364742</c:v>
                </c:pt>
                <c:pt idx="888">
                  <c:v>232.17220570364742</c:v>
                </c:pt>
                <c:pt idx="889">
                  <c:v>232.17220570364742</c:v>
                </c:pt>
                <c:pt idx="890">
                  <c:v>232.17220570364742</c:v>
                </c:pt>
                <c:pt idx="891">
                  <c:v>232.17220570364742</c:v>
                </c:pt>
                <c:pt idx="892">
                  <c:v>232.28157084564688</c:v>
                </c:pt>
                <c:pt idx="893">
                  <c:v>232.31231144096168</c:v>
                </c:pt>
                <c:pt idx="894">
                  <c:v>232.31231144096168</c:v>
                </c:pt>
                <c:pt idx="895">
                  <c:v>232.31231144096168</c:v>
                </c:pt>
                <c:pt idx="896">
                  <c:v>232.31231144096168</c:v>
                </c:pt>
                <c:pt idx="897">
                  <c:v>232.31231144096168</c:v>
                </c:pt>
                <c:pt idx="898">
                  <c:v>232.31231144096168</c:v>
                </c:pt>
                <c:pt idx="899">
                  <c:v>232.31231144096168</c:v>
                </c:pt>
                <c:pt idx="900">
                  <c:v>232.31231144096168</c:v>
                </c:pt>
                <c:pt idx="901">
                  <c:v>233.68151435273248</c:v>
                </c:pt>
                <c:pt idx="902">
                  <c:v>238.08278504968851</c:v>
                </c:pt>
                <c:pt idx="903">
                  <c:v>243.37383016018205</c:v>
                </c:pt>
                <c:pt idx="904">
                  <c:v>247.28465914820751</c:v>
                </c:pt>
                <c:pt idx="905">
                  <c:v>249.26300611032042</c:v>
                </c:pt>
                <c:pt idx="906">
                  <c:v>249.59566957507738</c:v>
                </c:pt>
                <c:pt idx="907">
                  <c:v>249.59566957507738</c:v>
                </c:pt>
                <c:pt idx="908">
                  <c:v>249.59566957507738</c:v>
                </c:pt>
                <c:pt idx="909">
                  <c:v>249.59566957507738</c:v>
                </c:pt>
                <c:pt idx="910">
                  <c:v>249.59566957507738</c:v>
                </c:pt>
                <c:pt idx="911">
                  <c:v>249.59566957507738</c:v>
                </c:pt>
                <c:pt idx="912">
                  <c:v>249.59566957507738</c:v>
                </c:pt>
                <c:pt idx="913">
                  <c:v>249.59566957507738</c:v>
                </c:pt>
                <c:pt idx="914">
                  <c:v>249.59566957507738</c:v>
                </c:pt>
                <c:pt idx="915">
                  <c:v>249.59566957507738</c:v>
                </c:pt>
                <c:pt idx="916">
                  <c:v>249.59566957507738</c:v>
                </c:pt>
                <c:pt idx="917">
                  <c:v>249.59566957507738</c:v>
                </c:pt>
                <c:pt idx="918">
                  <c:v>249.59566957507738</c:v>
                </c:pt>
                <c:pt idx="919">
                  <c:v>249.59566957507738</c:v>
                </c:pt>
                <c:pt idx="920">
                  <c:v>249.59566957507738</c:v>
                </c:pt>
                <c:pt idx="921">
                  <c:v>249.59566957507738</c:v>
                </c:pt>
                <c:pt idx="922">
                  <c:v>249.59566957507738</c:v>
                </c:pt>
                <c:pt idx="923">
                  <c:v>249.59566957507738</c:v>
                </c:pt>
                <c:pt idx="924">
                  <c:v>249.59566957507738</c:v>
                </c:pt>
                <c:pt idx="925">
                  <c:v>249.59566957507738</c:v>
                </c:pt>
                <c:pt idx="926">
                  <c:v>249.59566957507738</c:v>
                </c:pt>
                <c:pt idx="927">
                  <c:v>249.59566957507738</c:v>
                </c:pt>
                <c:pt idx="928">
                  <c:v>249.59566957507738</c:v>
                </c:pt>
                <c:pt idx="929">
                  <c:v>249.59566957507738</c:v>
                </c:pt>
                <c:pt idx="930">
                  <c:v>249.59566957507738</c:v>
                </c:pt>
                <c:pt idx="931">
                  <c:v>249.59566957507738</c:v>
                </c:pt>
                <c:pt idx="932">
                  <c:v>249.59566957507738</c:v>
                </c:pt>
                <c:pt idx="933">
                  <c:v>249.59566957507738</c:v>
                </c:pt>
                <c:pt idx="934">
                  <c:v>249.59566957507738</c:v>
                </c:pt>
                <c:pt idx="935">
                  <c:v>249.59566957507738</c:v>
                </c:pt>
                <c:pt idx="936">
                  <c:v>249.59566957507738</c:v>
                </c:pt>
                <c:pt idx="937">
                  <c:v>249.59566957507738</c:v>
                </c:pt>
                <c:pt idx="938">
                  <c:v>249.59566957507738</c:v>
                </c:pt>
                <c:pt idx="939">
                  <c:v>249.59566957507738</c:v>
                </c:pt>
                <c:pt idx="940">
                  <c:v>249.59566957507738</c:v>
                </c:pt>
                <c:pt idx="941">
                  <c:v>249.59566957507738</c:v>
                </c:pt>
                <c:pt idx="942">
                  <c:v>249.59566957507738</c:v>
                </c:pt>
                <c:pt idx="943">
                  <c:v>249.59566957507738</c:v>
                </c:pt>
                <c:pt idx="944">
                  <c:v>249.59566957507738</c:v>
                </c:pt>
                <c:pt idx="945">
                  <c:v>249.59566957507738</c:v>
                </c:pt>
                <c:pt idx="946">
                  <c:v>249.59566957507738</c:v>
                </c:pt>
                <c:pt idx="947">
                  <c:v>249.59566957507738</c:v>
                </c:pt>
                <c:pt idx="948">
                  <c:v>249.59566957507738</c:v>
                </c:pt>
                <c:pt idx="949">
                  <c:v>249.59566957507738</c:v>
                </c:pt>
                <c:pt idx="950">
                  <c:v>249.73186647738936</c:v>
                </c:pt>
                <c:pt idx="951">
                  <c:v>251.77276185351565</c:v>
                </c:pt>
                <c:pt idx="952">
                  <c:v>255.69867439075716</c:v>
                </c:pt>
                <c:pt idx="953">
                  <c:v>260.4676516702325</c:v>
                </c:pt>
                <c:pt idx="954">
                  <c:v>265.02362546778295</c:v>
                </c:pt>
                <c:pt idx="955">
                  <c:v>269.03731773673252</c:v>
                </c:pt>
                <c:pt idx="956">
                  <c:v>271.94116642243006</c:v>
                </c:pt>
                <c:pt idx="957">
                  <c:v>272.96424830693365</c:v>
                </c:pt>
                <c:pt idx="958">
                  <c:v>272.96424830693365</c:v>
                </c:pt>
                <c:pt idx="959">
                  <c:v>272.96424830693365</c:v>
                </c:pt>
                <c:pt idx="960">
                  <c:v>272.96424830693365</c:v>
                </c:pt>
                <c:pt idx="961">
                  <c:v>272.96424830693365</c:v>
                </c:pt>
                <c:pt idx="962">
                  <c:v>272.96424830693365</c:v>
                </c:pt>
                <c:pt idx="963">
                  <c:v>272.96424830693365</c:v>
                </c:pt>
                <c:pt idx="964">
                  <c:v>272.96424830693365</c:v>
                </c:pt>
                <c:pt idx="965">
                  <c:v>272.96424830693365</c:v>
                </c:pt>
                <c:pt idx="966">
                  <c:v>272.96424830693365</c:v>
                </c:pt>
                <c:pt idx="967">
                  <c:v>272.96424830693365</c:v>
                </c:pt>
                <c:pt idx="968">
                  <c:v>272.96424830693365</c:v>
                </c:pt>
                <c:pt idx="969">
                  <c:v>272.96424830693365</c:v>
                </c:pt>
                <c:pt idx="970">
                  <c:v>274.13308725002804</c:v>
                </c:pt>
                <c:pt idx="971">
                  <c:v>277.07766933440769</c:v>
                </c:pt>
                <c:pt idx="972">
                  <c:v>281.3353211259406</c:v>
                </c:pt>
                <c:pt idx="973">
                  <c:v>285.63858710872762</c:v>
                </c:pt>
                <c:pt idx="974">
                  <c:v>289.38829244725025</c:v>
                </c:pt>
                <c:pt idx="975">
                  <c:v>292.57853044114813</c:v>
                </c:pt>
                <c:pt idx="976">
                  <c:v>294.94079330814918</c:v>
                </c:pt>
                <c:pt idx="977">
                  <c:v>296.34049774482224</c:v>
                </c:pt>
                <c:pt idx="978">
                  <c:v>297.17826310108666</c:v>
                </c:pt>
                <c:pt idx="979">
                  <c:v>297.74148948116323</c:v>
                </c:pt>
                <c:pt idx="980">
                  <c:v>298.09271225034382</c:v>
                </c:pt>
                <c:pt idx="981">
                  <c:v>298.32343870266072</c:v>
                </c:pt>
                <c:pt idx="982">
                  <c:v>298.52250255149454</c:v>
                </c:pt>
                <c:pt idx="983">
                  <c:v>298.6888096057337</c:v>
                </c:pt>
                <c:pt idx="984">
                  <c:v>298.76967665932688</c:v>
                </c:pt>
                <c:pt idx="985">
                  <c:v>298.7842320013479</c:v>
                </c:pt>
                <c:pt idx="986">
                  <c:v>298.7842320013479</c:v>
                </c:pt>
                <c:pt idx="987">
                  <c:v>298.7842320013479</c:v>
                </c:pt>
                <c:pt idx="988">
                  <c:v>298.7842320013479</c:v>
                </c:pt>
                <c:pt idx="989">
                  <c:v>298.7842320013479</c:v>
                </c:pt>
                <c:pt idx="990">
                  <c:v>298.7842320013479</c:v>
                </c:pt>
                <c:pt idx="991">
                  <c:v>298.7842320013479</c:v>
                </c:pt>
                <c:pt idx="992">
                  <c:v>298.7842320013479</c:v>
                </c:pt>
                <c:pt idx="993">
                  <c:v>298.7842320013479</c:v>
                </c:pt>
                <c:pt idx="994">
                  <c:v>298.7842320013479</c:v>
                </c:pt>
                <c:pt idx="995">
                  <c:v>298.7842320013479</c:v>
                </c:pt>
                <c:pt idx="996">
                  <c:v>298.7842320013479</c:v>
                </c:pt>
                <c:pt idx="997">
                  <c:v>298.7842320013479</c:v>
                </c:pt>
                <c:pt idx="998">
                  <c:v>298.7842320013479</c:v>
                </c:pt>
                <c:pt idx="999">
                  <c:v>298.7842320013479</c:v>
                </c:pt>
                <c:pt idx="1000">
                  <c:v>298.7842320013479</c:v>
                </c:pt>
                <c:pt idx="1001">
                  <c:v>298.7842320013479</c:v>
                </c:pt>
                <c:pt idx="1002">
                  <c:v>298.7842320013479</c:v>
                </c:pt>
                <c:pt idx="1003">
                  <c:v>298.7842320013479</c:v>
                </c:pt>
                <c:pt idx="1004">
                  <c:v>298.7842320013479</c:v>
                </c:pt>
                <c:pt idx="1005">
                  <c:v>298.7842320013479</c:v>
                </c:pt>
                <c:pt idx="1006">
                  <c:v>298.7842320013479</c:v>
                </c:pt>
                <c:pt idx="1007">
                  <c:v>298.7842320013479</c:v>
                </c:pt>
                <c:pt idx="1008">
                  <c:v>298.7842320013479</c:v>
                </c:pt>
                <c:pt idx="1009">
                  <c:v>298.7842320013479</c:v>
                </c:pt>
                <c:pt idx="1010">
                  <c:v>298.7842320013479</c:v>
                </c:pt>
                <c:pt idx="1011">
                  <c:v>298.7842320013479</c:v>
                </c:pt>
                <c:pt idx="1012">
                  <c:v>298.7842320013479</c:v>
                </c:pt>
                <c:pt idx="1013">
                  <c:v>298.7842320013479</c:v>
                </c:pt>
                <c:pt idx="1014">
                  <c:v>298.7842320013479</c:v>
                </c:pt>
                <c:pt idx="1015">
                  <c:v>298.7842320013479</c:v>
                </c:pt>
                <c:pt idx="1016">
                  <c:v>298.7842320013479</c:v>
                </c:pt>
                <c:pt idx="1017">
                  <c:v>298.7842320013479</c:v>
                </c:pt>
                <c:pt idx="1018">
                  <c:v>298.7842320013479</c:v>
                </c:pt>
                <c:pt idx="1019">
                  <c:v>298.7842320013479</c:v>
                </c:pt>
                <c:pt idx="1020">
                  <c:v>298.7842320013479</c:v>
                </c:pt>
                <c:pt idx="1021">
                  <c:v>298.7842320013479</c:v>
                </c:pt>
                <c:pt idx="1022">
                  <c:v>298.7842320013479</c:v>
                </c:pt>
                <c:pt idx="1023">
                  <c:v>298.7842320013479</c:v>
                </c:pt>
                <c:pt idx="1024">
                  <c:v>298.7842320013479</c:v>
                </c:pt>
                <c:pt idx="1025">
                  <c:v>298.7842320013479</c:v>
                </c:pt>
                <c:pt idx="1026">
                  <c:v>298.7842320013479</c:v>
                </c:pt>
                <c:pt idx="1027">
                  <c:v>298.7842320013479</c:v>
                </c:pt>
                <c:pt idx="1028">
                  <c:v>298.7842320013479</c:v>
                </c:pt>
                <c:pt idx="1029">
                  <c:v>298.7842320013479</c:v>
                </c:pt>
                <c:pt idx="1030">
                  <c:v>298.7842320013479</c:v>
                </c:pt>
                <c:pt idx="1031">
                  <c:v>298.7842320013479</c:v>
                </c:pt>
                <c:pt idx="1032">
                  <c:v>298.7842320013479</c:v>
                </c:pt>
                <c:pt idx="1033">
                  <c:v>298.7842320013479</c:v>
                </c:pt>
                <c:pt idx="1034">
                  <c:v>298.7842320013479</c:v>
                </c:pt>
                <c:pt idx="1035">
                  <c:v>298.7842320013479</c:v>
                </c:pt>
                <c:pt idx="1036">
                  <c:v>298.7842320013479</c:v>
                </c:pt>
                <c:pt idx="1037">
                  <c:v>298.7842320013479</c:v>
                </c:pt>
                <c:pt idx="1038">
                  <c:v>298.7842320013479</c:v>
                </c:pt>
                <c:pt idx="1039">
                  <c:v>298.7842320013479</c:v>
                </c:pt>
                <c:pt idx="1040">
                  <c:v>298.7842320013479</c:v>
                </c:pt>
                <c:pt idx="1041">
                  <c:v>298.7842320013479</c:v>
                </c:pt>
                <c:pt idx="1042">
                  <c:v>298.7842320013479</c:v>
                </c:pt>
                <c:pt idx="1043">
                  <c:v>298.7842320013479</c:v>
                </c:pt>
                <c:pt idx="1044">
                  <c:v>298.7842320013479</c:v>
                </c:pt>
                <c:pt idx="1045">
                  <c:v>298.7842320013479</c:v>
                </c:pt>
                <c:pt idx="1046">
                  <c:v>298.7842320013479</c:v>
                </c:pt>
                <c:pt idx="1047">
                  <c:v>298.7842320013479</c:v>
                </c:pt>
                <c:pt idx="1048">
                  <c:v>298.7842320013479</c:v>
                </c:pt>
                <c:pt idx="1049">
                  <c:v>298.7842320013479</c:v>
                </c:pt>
                <c:pt idx="1050">
                  <c:v>299.45018556793258</c:v>
                </c:pt>
                <c:pt idx="1051">
                  <c:v>300.68900306999609</c:v>
                </c:pt>
                <c:pt idx="1052">
                  <c:v>302.3585406319508</c:v>
                </c:pt>
                <c:pt idx="1053">
                  <c:v>304.54116231607117</c:v>
                </c:pt>
                <c:pt idx="1054">
                  <c:v>307.34600329054234</c:v>
                </c:pt>
                <c:pt idx="1055">
                  <c:v>310.73954195385613</c:v>
                </c:pt>
                <c:pt idx="1056">
                  <c:v>314.33842415283351</c:v>
                </c:pt>
                <c:pt idx="1057">
                  <c:v>317.44721835360667</c:v>
                </c:pt>
                <c:pt idx="1058">
                  <c:v>319.76709466686077</c:v>
                </c:pt>
                <c:pt idx="1059">
                  <c:v>321.42137531494819</c:v>
                </c:pt>
                <c:pt idx="1060">
                  <c:v>322.39150759233917</c:v>
                </c:pt>
                <c:pt idx="1061">
                  <c:v>322.70274710745281</c:v>
                </c:pt>
                <c:pt idx="1062">
                  <c:v>322.70274710745281</c:v>
                </c:pt>
                <c:pt idx="1063">
                  <c:v>322.70274710745281</c:v>
                </c:pt>
                <c:pt idx="1064">
                  <c:v>322.70274710745281</c:v>
                </c:pt>
                <c:pt idx="1065">
                  <c:v>322.70274710745281</c:v>
                </c:pt>
                <c:pt idx="1066">
                  <c:v>322.70274710745281</c:v>
                </c:pt>
                <c:pt idx="1067">
                  <c:v>322.70274710745281</c:v>
                </c:pt>
                <c:pt idx="1068">
                  <c:v>322.70274710745281</c:v>
                </c:pt>
                <c:pt idx="1069">
                  <c:v>322.70274710745281</c:v>
                </c:pt>
                <c:pt idx="1070">
                  <c:v>322.70274710745281</c:v>
                </c:pt>
                <c:pt idx="1071">
                  <c:v>322.70274710745281</c:v>
                </c:pt>
                <c:pt idx="1072">
                  <c:v>322.70274710745281</c:v>
                </c:pt>
                <c:pt idx="1073">
                  <c:v>322.70274710745281</c:v>
                </c:pt>
                <c:pt idx="1074">
                  <c:v>322.70274710745281</c:v>
                </c:pt>
                <c:pt idx="1075">
                  <c:v>322.70274710745281</c:v>
                </c:pt>
                <c:pt idx="1076">
                  <c:v>322.70274710745281</c:v>
                </c:pt>
                <c:pt idx="1077">
                  <c:v>322.70274710745281</c:v>
                </c:pt>
                <c:pt idx="1078">
                  <c:v>322.70274710745281</c:v>
                </c:pt>
                <c:pt idx="1079">
                  <c:v>322.70274710745281</c:v>
                </c:pt>
                <c:pt idx="1080">
                  <c:v>322.70274710745281</c:v>
                </c:pt>
                <c:pt idx="1081">
                  <c:v>322.70274710745281</c:v>
                </c:pt>
                <c:pt idx="1082">
                  <c:v>322.70274710745281</c:v>
                </c:pt>
                <c:pt idx="1083">
                  <c:v>322.99353649626892</c:v>
                </c:pt>
                <c:pt idx="1084">
                  <c:v>323.40731942485712</c:v>
                </c:pt>
                <c:pt idx="1085">
                  <c:v>323.40731942485712</c:v>
                </c:pt>
                <c:pt idx="1086">
                  <c:v>323.40731942485712</c:v>
                </c:pt>
                <c:pt idx="1087">
                  <c:v>323.40731942485712</c:v>
                </c:pt>
                <c:pt idx="1088">
                  <c:v>323.40731942485712</c:v>
                </c:pt>
                <c:pt idx="1089">
                  <c:v>323.40731942485712</c:v>
                </c:pt>
                <c:pt idx="1090">
                  <c:v>323.40731942485712</c:v>
                </c:pt>
                <c:pt idx="1091">
                  <c:v>323.40731942485712</c:v>
                </c:pt>
                <c:pt idx="1092">
                  <c:v>323.40731942485712</c:v>
                </c:pt>
                <c:pt idx="1093">
                  <c:v>323.40731942485712</c:v>
                </c:pt>
                <c:pt idx="1094">
                  <c:v>323.40731942485712</c:v>
                </c:pt>
                <c:pt idx="1095">
                  <c:v>323.40731942485712</c:v>
                </c:pt>
                <c:pt idx="1096">
                  <c:v>323.40731942485712</c:v>
                </c:pt>
                <c:pt idx="1097">
                  <c:v>323.40731942485712</c:v>
                </c:pt>
                <c:pt idx="1098">
                  <c:v>323.47030239334993</c:v>
                </c:pt>
                <c:pt idx="1099">
                  <c:v>324.27345628175988</c:v>
                </c:pt>
                <c:pt idx="1100">
                  <c:v>324.62527165292477</c:v>
                </c:pt>
                <c:pt idx="1101">
                  <c:v>324.62527165292477</c:v>
                </c:pt>
                <c:pt idx="1102">
                  <c:v>324.62527165292477</c:v>
                </c:pt>
                <c:pt idx="1103">
                  <c:v>324.62527165292477</c:v>
                </c:pt>
                <c:pt idx="1104">
                  <c:v>324.62527165292477</c:v>
                </c:pt>
                <c:pt idx="1105">
                  <c:v>324.62527165292477</c:v>
                </c:pt>
                <c:pt idx="1106">
                  <c:v>324.62527165292477</c:v>
                </c:pt>
                <c:pt idx="1107">
                  <c:v>324.62527165292477</c:v>
                </c:pt>
                <c:pt idx="1108">
                  <c:v>324.62527165292477</c:v>
                </c:pt>
                <c:pt idx="1109">
                  <c:v>324.65974883548398</c:v>
                </c:pt>
                <c:pt idx="1110">
                  <c:v>324.65974883548398</c:v>
                </c:pt>
                <c:pt idx="1111">
                  <c:v>324.65974883548398</c:v>
                </c:pt>
                <c:pt idx="1112">
                  <c:v>324.65974883548398</c:v>
                </c:pt>
                <c:pt idx="1113">
                  <c:v>324.65974883548398</c:v>
                </c:pt>
                <c:pt idx="1114">
                  <c:v>324.65974883548398</c:v>
                </c:pt>
                <c:pt idx="1115">
                  <c:v>324.65974883548398</c:v>
                </c:pt>
                <c:pt idx="1116">
                  <c:v>324.65974883548398</c:v>
                </c:pt>
                <c:pt idx="1117">
                  <c:v>324.65974883548398</c:v>
                </c:pt>
                <c:pt idx="1118">
                  <c:v>324.65974883548398</c:v>
                </c:pt>
                <c:pt idx="1119">
                  <c:v>324.65974883548398</c:v>
                </c:pt>
                <c:pt idx="1120">
                  <c:v>324.65974883548398</c:v>
                </c:pt>
                <c:pt idx="1121">
                  <c:v>324.65974883548398</c:v>
                </c:pt>
                <c:pt idx="1122">
                  <c:v>324.65974883548398</c:v>
                </c:pt>
                <c:pt idx="1123">
                  <c:v>325.60394128678723</c:v>
                </c:pt>
                <c:pt idx="1124">
                  <c:v>328.46101665610615</c:v>
                </c:pt>
                <c:pt idx="1125">
                  <c:v>333.12346153385613</c:v>
                </c:pt>
                <c:pt idx="1126">
                  <c:v>338.58532746075014</c:v>
                </c:pt>
                <c:pt idx="1127">
                  <c:v>343.7968555640403</c:v>
                </c:pt>
                <c:pt idx="1128">
                  <c:v>348.11263576073372</c:v>
                </c:pt>
                <c:pt idx="1129">
                  <c:v>351.26628890614313</c:v>
                </c:pt>
                <c:pt idx="1130">
                  <c:v>353.58423265048623</c:v>
                </c:pt>
                <c:pt idx="1131">
                  <c:v>355.53021762769305</c:v>
                </c:pt>
                <c:pt idx="1132">
                  <c:v>357.36585060328713</c:v>
                </c:pt>
                <c:pt idx="1133">
                  <c:v>359.13685910898056</c:v>
                </c:pt>
                <c:pt idx="1134">
                  <c:v>360.66063109337921</c:v>
                </c:pt>
                <c:pt idx="1135">
                  <c:v>361.69851217883598</c:v>
                </c:pt>
                <c:pt idx="1136">
                  <c:v>362.15570224743783</c:v>
                </c:pt>
                <c:pt idx="1137">
                  <c:v>362.16713546318783</c:v>
                </c:pt>
                <c:pt idx="1138">
                  <c:v>362.16713546318783</c:v>
                </c:pt>
                <c:pt idx="1139">
                  <c:v>362.16713546318783</c:v>
                </c:pt>
                <c:pt idx="1140">
                  <c:v>362.16713546318783</c:v>
                </c:pt>
                <c:pt idx="1141">
                  <c:v>362.16713546318783</c:v>
                </c:pt>
                <c:pt idx="1142">
                  <c:v>362.16713546318783</c:v>
                </c:pt>
                <c:pt idx="1143">
                  <c:v>362.16713546318783</c:v>
                </c:pt>
                <c:pt idx="1144">
                  <c:v>362.16713546318783</c:v>
                </c:pt>
                <c:pt idx="1145">
                  <c:v>362.16713546318783</c:v>
                </c:pt>
                <c:pt idx="1146">
                  <c:v>363.10722049325778</c:v>
                </c:pt>
                <c:pt idx="1147">
                  <c:v>364.8220118681956</c:v>
                </c:pt>
                <c:pt idx="1148">
                  <c:v>366.03007019927429</c:v>
                </c:pt>
                <c:pt idx="1149">
                  <c:v>366.44790347930206</c:v>
                </c:pt>
                <c:pt idx="1150">
                  <c:v>366.44790347930206</c:v>
                </c:pt>
                <c:pt idx="1151">
                  <c:v>366.44790347930206</c:v>
                </c:pt>
                <c:pt idx="1152">
                  <c:v>366.44790347930206</c:v>
                </c:pt>
                <c:pt idx="1153">
                  <c:v>366.44790347930206</c:v>
                </c:pt>
                <c:pt idx="1154">
                  <c:v>366.44790347930206</c:v>
                </c:pt>
                <c:pt idx="1155">
                  <c:v>366.44790347930206</c:v>
                </c:pt>
                <c:pt idx="1156">
                  <c:v>366.44790347930206</c:v>
                </c:pt>
                <c:pt idx="1157">
                  <c:v>366.44790347930206</c:v>
                </c:pt>
                <c:pt idx="1158">
                  <c:v>366.44790347930206</c:v>
                </c:pt>
                <c:pt idx="1159">
                  <c:v>366.44790347930206</c:v>
                </c:pt>
                <c:pt idx="1160">
                  <c:v>366.44790347930206</c:v>
                </c:pt>
                <c:pt idx="1161">
                  <c:v>366.44790347930206</c:v>
                </c:pt>
                <c:pt idx="1162">
                  <c:v>366.44790347930206</c:v>
                </c:pt>
                <c:pt idx="1163">
                  <c:v>366.44790347930206</c:v>
                </c:pt>
                <c:pt idx="1164">
                  <c:v>366.44790347930206</c:v>
                </c:pt>
                <c:pt idx="1165">
                  <c:v>366.44790347930206</c:v>
                </c:pt>
                <c:pt idx="1166">
                  <c:v>366.44790347930206</c:v>
                </c:pt>
                <c:pt idx="1167">
                  <c:v>366.44790347930206</c:v>
                </c:pt>
                <c:pt idx="1168">
                  <c:v>366.44790347930206</c:v>
                </c:pt>
                <c:pt idx="1169">
                  <c:v>366.44790347930206</c:v>
                </c:pt>
                <c:pt idx="1170">
                  <c:v>366.44790347930206</c:v>
                </c:pt>
                <c:pt idx="1171">
                  <c:v>366.44790347930206</c:v>
                </c:pt>
                <c:pt idx="1172">
                  <c:v>366.44790347930206</c:v>
                </c:pt>
                <c:pt idx="1173">
                  <c:v>366.44790347930206</c:v>
                </c:pt>
                <c:pt idx="1174">
                  <c:v>366.44790347930206</c:v>
                </c:pt>
                <c:pt idx="1175">
                  <c:v>366.44790347930206</c:v>
                </c:pt>
                <c:pt idx="1176">
                  <c:v>366.44790347930206</c:v>
                </c:pt>
                <c:pt idx="1177">
                  <c:v>366.44790347930206</c:v>
                </c:pt>
                <c:pt idx="1178">
                  <c:v>366.44790347930206</c:v>
                </c:pt>
                <c:pt idx="1179">
                  <c:v>366.44790347930206</c:v>
                </c:pt>
                <c:pt idx="1180">
                  <c:v>366.44790347930206</c:v>
                </c:pt>
                <c:pt idx="1181">
                  <c:v>366.44790347930206</c:v>
                </c:pt>
                <c:pt idx="1182">
                  <c:v>366.44790347930206</c:v>
                </c:pt>
                <c:pt idx="1183">
                  <c:v>366.44790347930206</c:v>
                </c:pt>
                <c:pt idx="1184">
                  <c:v>366.44790347930206</c:v>
                </c:pt>
                <c:pt idx="1185">
                  <c:v>366.44790347930206</c:v>
                </c:pt>
                <c:pt idx="1186">
                  <c:v>366.44790347930206</c:v>
                </c:pt>
                <c:pt idx="1187">
                  <c:v>366.44790347930206</c:v>
                </c:pt>
                <c:pt idx="1188">
                  <c:v>366.44790347930206</c:v>
                </c:pt>
                <c:pt idx="1189">
                  <c:v>366.44790347930206</c:v>
                </c:pt>
                <c:pt idx="1190">
                  <c:v>366.44790347930206</c:v>
                </c:pt>
                <c:pt idx="1191">
                  <c:v>366.44790347930206</c:v>
                </c:pt>
                <c:pt idx="1192">
                  <c:v>366.44790347930206</c:v>
                </c:pt>
                <c:pt idx="1193">
                  <c:v>366.44790347930206</c:v>
                </c:pt>
                <c:pt idx="1194">
                  <c:v>366.44790347930206</c:v>
                </c:pt>
                <c:pt idx="1195">
                  <c:v>366.44790347930206</c:v>
                </c:pt>
                <c:pt idx="1196">
                  <c:v>366.44790347930206</c:v>
                </c:pt>
                <c:pt idx="1197">
                  <c:v>366.44790347930206</c:v>
                </c:pt>
                <c:pt idx="1198">
                  <c:v>366.44790347930206</c:v>
                </c:pt>
                <c:pt idx="1199">
                  <c:v>366.44790347930206</c:v>
                </c:pt>
                <c:pt idx="1200">
                  <c:v>366.44790347930206</c:v>
                </c:pt>
                <c:pt idx="1201">
                  <c:v>366.44790347930206</c:v>
                </c:pt>
                <c:pt idx="1202">
                  <c:v>366.44790347930206</c:v>
                </c:pt>
                <c:pt idx="1203">
                  <c:v>366.44790347930206</c:v>
                </c:pt>
                <c:pt idx="1204">
                  <c:v>366.44790347930206</c:v>
                </c:pt>
                <c:pt idx="1205">
                  <c:v>366.44790347930206</c:v>
                </c:pt>
                <c:pt idx="1206">
                  <c:v>366.44790347930206</c:v>
                </c:pt>
                <c:pt idx="1207">
                  <c:v>366.44790347930206</c:v>
                </c:pt>
                <c:pt idx="1208">
                  <c:v>366.44790347930206</c:v>
                </c:pt>
                <c:pt idx="1209">
                  <c:v>366.44790347930206</c:v>
                </c:pt>
                <c:pt idx="1210">
                  <c:v>366.44790347930206</c:v>
                </c:pt>
                <c:pt idx="1211">
                  <c:v>366.44790347930206</c:v>
                </c:pt>
                <c:pt idx="1212">
                  <c:v>366.44790347930206</c:v>
                </c:pt>
                <c:pt idx="1213">
                  <c:v>366.44790347930206</c:v>
                </c:pt>
                <c:pt idx="1214">
                  <c:v>366.44790347930206</c:v>
                </c:pt>
                <c:pt idx="1215">
                  <c:v>366.44790347930206</c:v>
                </c:pt>
                <c:pt idx="1216">
                  <c:v>366.44790347930206</c:v>
                </c:pt>
                <c:pt idx="1217">
                  <c:v>366.44790347930206</c:v>
                </c:pt>
                <c:pt idx="1218">
                  <c:v>366.44790347930206</c:v>
                </c:pt>
                <c:pt idx="1219">
                  <c:v>366.44790347930206</c:v>
                </c:pt>
                <c:pt idx="1220">
                  <c:v>366.44790347930206</c:v>
                </c:pt>
                <c:pt idx="1221">
                  <c:v>366.44790347930206</c:v>
                </c:pt>
                <c:pt idx="1222">
                  <c:v>366.44790347930206</c:v>
                </c:pt>
                <c:pt idx="1223">
                  <c:v>366.44790347930206</c:v>
                </c:pt>
                <c:pt idx="1224">
                  <c:v>366.44790347930206</c:v>
                </c:pt>
                <c:pt idx="1225">
                  <c:v>366.44790347930206</c:v>
                </c:pt>
                <c:pt idx="1226">
                  <c:v>366.44790347930206</c:v>
                </c:pt>
                <c:pt idx="1227">
                  <c:v>366.44790347930206</c:v>
                </c:pt>
                <c:pt idx="1228">
                  <c:v>366.44790347930206</c:v>
                </c:pt>
                <c:pt idx="1229">
                  <c:v>366.44790347930206</c:v>
                </c:pt>
                <c:pt idx="1230">
                  <c:v>366.44790347930206</c:v>
                </c:pt>
                <c:pt idx="1231">
                  <c:v>366.44790347930206</c:v>
                </c:pt>
                <c:pt idx="1232">
                  <c:v>366.44790347930206</c:v>
                </c:pt>
                <c:pt idx="1233">
                  <c:v>366.44790347930206</c:v>
                </c:pt>
                <c:pt idx="1234">
                  <c:v>366.44790347930206</c:v>
                </c:pt>
                <c:pt idx="1235">
                  <c:v>366.44790347930206</c:v>
                </c:pt>
                <c:pt idx="1236">
                  <c:v>366.44790347930206</c:v>
                </c:pt>
                <c:pt idx="1237">
                  <c:v>366.44790347930206</c:v>
                </c:pt>
                <c:pt idx="1238">
                  <c:v>366.44790347930206</c:v>
                </c:pt>
                <c:pt idx="1239">
                  <c:v>366.44790347930206</c:v>
                </c:pt>
                <c:pt idx="1240">
                  <c:v>366.44790347930206</c:v>
                </c:pt>
                <c:pt idx="1241">
                  <c:v>366.44790347930206</c:v>
                </c:pt>
                <c:pt idx="1242">
                  <c:v>366.44790347930206</c:v>
                </c:pt>
                <c:pt idx="1243">
                  <c:v>366.44790347930206</c:v>
                </c:pt>
                <c:pt idx="1244">
                  <c:v>366.44790347930206</c:v>
                </c:pt>
                <c:pt idx="1245">
                  <c:v>366.44790347930206</c:v>
                </c:pt>
                <c:pt idx="1246">
                  <c:v>366.44790347930206</c:v>
                </c:pt>
                <c:pt idx="1247">
                  <c:v>366.44790347930206</c:v>
                </c:pt>
                <c:pt idx="1248">
                  <c:v>366.44790347930206</c:v>
                </c:pt>
                <c:pt idx="1249">
                  <c:v>366.44790347930206</c:v>
                </c:pt>
                <c:pt idx="1250">
                  <c:v>366.44790347930206</c:v>
                </c:pt>
                <c:pt idx="1251">
                  <c:v>366.44790347930206</c:v>
                </c:pt>
                <c:pt idx="1252">
                  <c:v>366.44790347930206</c:v>
                </c:pt>
                <c:pt idx="1253">
                  <c:v>366.44790347930206</c:v>
                </c:pt>
                <c:pt idx="1254">
                  <c:v>366.44790347930206</c:v>
                </c:pt>
                <c:pt idx="1255">
                  <c:v>366.44790347930206</c:v>
                </c:pt>
                <c:pt idx="1256">
                  <c:v>366.44790347930206</c:v>
                </c:pt>
                <c:pt idx="1257">
                  <c:v>366.44790347930206</c:v>
                </c:pt>
                <c:pt idx="1258">
                  <c:v>366.44790347930206</c:v>
                </c:pt>
                <c:pt idx="1259">
                  <c:v>366.44790347930206</c:v>
                </c:pt>
                <c:pt idx="1260">
                  <c:v>366.44790347930206</c:v>
                </c:pt>
                <c:pt idx="1261">
                  <c:v>366.44790347930206</c:v>
                </c:pt>
                <c:pt idx="1262">
                  <c:v>366.44790347930206</c:v>
                </c:pt>
                <c:pt idx="1263">
                  <c:v>366.44790347930206</c:v>
                </c:pt>
                <c:pt idx="1264">
                  <c:v>366.44790347930206</c:v>
                </c:pt>
                <c:pt idx="1265">
                  <c:v>366.44790347930206</c:v>
                </c:pt>
                <c:pt idx="1266">
                  <c:v>366.44790347930206</c:v>
                </c:pt>
                <c:pt idx="1267">
                  <c:v>366.44790347930206</c:v>
                </c:pt>
                <c:pt idx="1268">
                  <c:v>366.44790347930206</c:v>
                </c:pt>
                <c:pt idx="1269">
                  <c:v>366.44790347930206</c:v>
                </c:pt>
                <c:pt idx="1270">
                  <c:v>366.44790347930206</c:v>
                </c:pt>
                <c:pt idx="1271">
                  <c:v>366.44790347930206</c:v>
                </c:pt>
                <c:pt idx="1272">
                  <c:v>366.44790347930206</c:v>
                </c:pt>
                <c:pt idx="1273">
                  <c:v>366.44790347930206</c:v>
                </c:pt>
                <c:pt idx="1274">
                  <c:v>366.44790347930206</c:v>
                </c:pt>
                <c:pt idx="1275">
                  <c:v>366.44790347930206</c:v>
                </c:pt>
                <c:pt idx="1276">
                  <c:v>366.44790347930206</c:v>
                </c:pt>
                <c:pt idx="1277">
                  <c:v>366.44790347930206</c:v>
                </c:pt>
                <c:pt idx="1278">
                  <c:v>366.44790347930206</c:v>
                </c:pt>
                <c:pt idx="1279">
                  <c:v>366.44790347930206</c:v>
                </c:pt>
                <c:pt idx="1280">
                  <c:v>366.44790347930206</c:v>
                </c:pt>
                <c:pt idx="1281">
                  <c:v>366.44790347930206</c:v>
                </c:pt>
                <c:pt idx="1282">
                  <c:v>366.44790347930206</c:v>
                </c:pt>
                <c:pt idx="1283">
                  <c:v>366.44790347930206</c:v>
                </c:pt>
                <c:pt idx="1284">
                  <c:v>366.44790347930206</c:v>
                </c:pt>
                <c:pt idx="1285">
                  <c:v>366.44790347930206</c:v>
                </c:pt>
                <c:pt idx="1286">
                  <c:v>366.44790347930206</c:v>
                </c:pt>
                <c:pt idx="1287">
                  <c:v>366.44790347930206</c:v>
                </c:pt>
                <c:pt idx="1288">
                  <c:v>366.44790347930206</c:v>
                </c:pt>
                <c:pt idx="1289">
                  <c:v>366.44790347930206</c:v>
                </c:pt>
                <c:pt idx="1290">
                  <c:v>366.44790347930206</c:v>
                </c:pt>
                <c:pt idx="1291">
                  <c:v>366.44790347930206</c:v>
                </c:pt>
                <c:pt idx="1292">
                  <c:v>366.44790347930206</c:v>
                </c:pt>
                <c:pt idx="1293">
                  <c:v>366.44790347930206</c:v>
                </c:pt>
                <c:pt idx="1294">
                  <c:v>366.44790347930206</c:v>
                </c:pt>
                <c:pt idx="1295">
                  <c:v>366.44790347930206</c:v>
                </c:pt>
                <c:pt idx="1296">
                  <c:v>366.44790347930206</c:v>
                </c:pt>
                <c:pt idx="1297">
                  <c:v>366.44790347930206</c:v>
                </c:pt>
                <c:pt idx="1298">
                  <c:v>366.44790347930206</c:v>
                </c:pt>
                <c:pt idx="1299">
                  <c:v>366.44790347930206</c:v>
                </c:pt>
                <c:pt idx="1300">
                  <c:v>366.44790347930206</c:v>
                </c:pt>
                <c:pt idx="1301">
                  <c:v>366.44790347930206</c:v>
                </c:pt>
                <c:pt idx="1302">
                  <c:v>366.44790347930206</c:v>
                </c:pt>
                <c:pt idx="1303">
                  <c:v>366.44790347930206</c:v>
                </c:pt>
                <c:pt idx="1304">
                  <c:v>366.44790347930206</c:v>
                </c:pt>
                <c:pt idx="1305">
                  <c:v>366.44790347930206</c:v>
                </c:pt>
                <c:pt idx="1306">
                  <c:v>366.44790347930206</c:v>
                </c:pt>
                <c:pt idx="1307">
                  <c:v>366.44790347930206</c:v>
                </c:pt>
                <c:pt idx="1308">
                  <c:v>366.44790347930206</c:v>
                </c:pt>
                <c:pt idx="1309">
                  <c:v>366.44790347930206</c:v>
                </c:pt>
                <c:pt idx="1310">
                  <c:v>366.44790347930206</c:v>
                </c:pt>
                <c:pt idx="1311">
                  <c:v>366.44790347930206</c:v>
                </c:pt>
                <c:pt idx="1312">
                  <c:v>366.44790347930206</c:v>
                </c:pt>
                <c:pt idx="1313">
                  <c:v>366.44790347930206</c:v>
                </c:pt>
                <c:pt idx="1314">
                  <c:v>366.44790347930206</c:v>
                </c:pt>
                <c:pt idx="1315">
                  <c:v>366.44790347930206</c:v>
                </c:pt>
                <c:pt idx="1316">
                  <c:v>366.44790347930206</c:v>
                </c:pt>
                <c:pt idx="1317">
                  <c:v>366.44790347930206</c:v>
                </c:pt>
                <c:pt idx="1318">
                  <c:v>366.44790347930206</c:v>
                </c:pt>
                <c:pt idx="1319">
                  <c:v>366.44790347930206</c:v>
                </c:pt>
                <c:pt idx="1320">
                  <c:v>366.44790347930206</c:v>
                </c:pt>
                <c:pt idx="1321">
                  <c:v>366.44790347930206</c:v>
                </c:pt>
                <c:pt idx="1322">
                  <c:v>366.44790347930206</c:v>
                </c:pt>
                <c:pt idx="1323">
                  <c:v>366.44790347930206</c:v>
                </c:pt>
                <c:pt idx="1324">
                  <c:v>366.44790347930206</c:v>
                </c:pt>
                <c:pt idx="1325">
                  <c:v>366.44790347930206</c:v>
                </c:pt>
                <c:pt idx="1326">
                  <c:v>366.44790347930206</c:v>
                </c:pt>
                <c:pt idx="1327">
                  <c:v>366.44790347930206</c:v>
                </c:pt>
                <c:pt idx="1328">
                  <c:v>366.44790347930206</c:v>
                </c:pt>
                <c:pt idx="1329">
                  <c:v>366.44790347930206</c:v>
                </c:pt>
                <c:pt idx="1330">
                  <c:v>366.44790347930206</c:v>
                </c:pt>
                <c:pt idx="1331">
                  <c:v>366.44790347930206</c:v>
                </c:pt>
                <c:pt idx="1332">
                  <c:v>366.44790347930206</c:v>
                </c:pt>
                <c:pt idx="1333">
                  <c:v>366.44790347930206</c:v>
                </c:pt>
                <c:pt idx="1334">
                  <c:v>366.44790347930206</c:v>
                </c:pt>
                <c:pt idx="1335">
                  <c:v>366.44790347930206</c:v>
                </c:pt>
                <c:pt idx="1336">
                  <c:v>366.44790347930206</c:v>
                </c:pt>
                <c:pt idx="1337">
                  <c:v>366.44790347930206</c:v>
                </c:pt>
                <c:pt idx="1338">
                  <c:v>366.44790347930206</c:v>
                </c:pt>
                <c:pt idx="1339">
                  <c:v>366.44790347930206</c:v>
                </c:pt>
                <c:pt idx="1340">
                  <c:v>366.44790347930206</c:v>
                </c:pt>
                <c:pt idx="1341">
                  <c:v>366.44790347930206</c:v>
                </c:pt>
                <c:pt idx="1342">
                  <c:v>366.44790347930206</c:v>
                </c:pt>
                <c:pt idx="1343">
                  <c:v>366.44790347930206</c:v>
                </c:pt>
                <c:pt idx="1344">
                  <c:v>366.44790347930206</c:v>
                </c:pt>
                <c:pt idx="1345">
                  <c:v>366.44790347930206</c:v>
                </c:pt>
                <c:pt idx="1346">
                  <c:v>366.44790347930206</c:v>
                </c:pt>
                <c:pt idx="1347">
                  <c:v>366.44790347930206</c:v>
                </c:pt>
                <c:pt idx="1348">
                  <c:v>366.44790347930206</c:v>
                </c:pt>
                <c:pt idx="1349">
                  <c:v>366.44790347930206</c:v>
                </c:pt>
                <c:pt idx="1350">
                  <c:v>366.44790347930206</c:v>
                </c:pt>
                <c:pt idx="1351">
                  <c:v>366.44790347930206</c:v>
                </c:pt>
                <c:pt idx="1352">
                  <c:v>366.44790347930206</c:v>
                </c:pt>
                <c:pt idx="1353">
                  <c:v>366.51466365314462</c:v>
                </c:pt>
                <c:pt idx="1354">
                  <c:v>366.7849262033946</c:v>
                </c:pt>
                <c:pt idx="1355">
                  <c:v>367.38871869998155</c:v>
                </c:pt>
                <c:pt idx="1356">
                  <c:v>368.36099679466571</c:v>
                </c:pt>
                <c:pt idx="1357">
                  <c:v>369.59702183849186</c:v>
                </c:pt>
                <c:pt idx="1358">
                  <c:v>371.07851370374595</c:v>
                </c:pt>
                <c:pt idx="1359">
                  <c:v>372.74830241373974</c:v>
                </c:pt>
                <c:pt idx="1360">
                  <c:v>374.12329288188323</c:v>
                </c:pt>
                <c:pt idx="1361">
                  <c:v>374.48502353392951</c:v>
                </c:pt>
                <c:pt idx="1362">
                  <c:v>374.48502353392951</c:v>
                </c:pt>
                <c:pt idx="1363">
                  <c:v>374.48502353392951</c:v>
                </c:pt>
                <c:pt idx="1364">
                  <c:v>374.48502353392951</c:v>
                </c:pt>
                <c:pt idx="1365">
                  <c:v>374.48502353392951</c:v>
                </c:pt>
                <c:pt idx="1366">
                  <c:v>374.48502353392951</c:v>
                </c:pt>
                <c:pt idx="1367">
                  <c:v>374.48502353392951</c:v>
                </c:pt>
                <c:pt idx="1368">
                  <c:v>375.13773957100955</c:v>
                </c:pt>
                <c:pt idx="1369">
                  <c:v>375.64614583162478</c:v>
                </c:pt>
                <c:pt idx="1370">
                  <c:v>375.64614583162478</c:v>
                </c:pt>
                <c:pt idx="1371">
                  <c:v>375.64614583162478</c:v>
                </c:pt>
                <c:pt idx="1372">
                  <c:v>375.64614583162478</c:v>
                </c:pt>
                <c:pt idx="1373">
                  <c:v>375.64614583162478</c:v>
                </c:pt>
                <c:pt idx="1374">
                  <c:v>375.79469554917466</c:v>
                </c:pt>
                <c:pt idx="1375">
                  <c:v>377.2789412965347</c:v>
                </c:pt>
                <c:pt idx="1376">
                  <c:v>380.63196497896575</c:v>
                </c:pt>
                <c:pt idx="1377">
                  <c:v>385.35560297557686</c:v>
                </c:pt>
                <c:pt idx="1378">
                  <c:v>390.14864137746059</c:v>
                </c:pt>
                <c:pt idx="1379">
                  <c:v>394.410952015188</c:v>
                </c:pt>
                <c:pt idx="1380">
                  <c:v>397.56239125750284</c:v>
                </c:pt>
                <c:pt idx="1381">
                  <c:v>398.54512905953709</c:v>
                </c:pt>
                <c:pt idx="1382">
                  <c:v>398.54512905953709</c:v>
                </c:pt>
                <c:pt idx="1383">
                  <c:v>398.54512905953709</c:v>
                </c:pt>
                <c:pt idx="1384">
                  <c:v>398.54512905953709</c:v>
                </c:pt>
                <c:pt idx="1385">
                  <c:v>398.54512905953709</c:v>
                </c:pt>
                <c:pt idx="1386">
                  <c:v>398.54512905953709</c:v>
                </c:pt>
                <c:pt idx="1387">
                  <c:v>398.54512905953709</c:v>
                </c:pt>
                <c:pt idx="1388">
                  <c:v>398.54512905953709</c:v>
                </c:pt>
                <c:pt idx="1389">
                  <c:v>398.54512905953709</c:v>
                </c:pt>
                <c:pt idx="1390">
                  <c:v>398.54512905953709</c:v>
                </c:pt>
                <c:pt idx="1391">
                  <c:v>398.54512905953709</c:v>
                </c:pt>
                <c:pt idx="1392">
                  <c:v>398.54512905953709</c:v>
                </c:pt>
                <c:pt idx="1393">
                  <c:v>398.54512905953709</c:v>
                </c:pt>
                <c:pt idx="1394">
                  <c:v>398.54512905953709</c:v>
                </c:pt>
                <c:pt idx="1395">
                  <c:v>398.54512905953709</c:v>
                </c:pt>
                <c:pt idx="1396">
                  <c:v>398.54512905953709</c:v>
                </c:pt>
                <c:pt idx="1397">
                  <c:v>398.54512905953709</c:v>
                </c:pt>
                <c:pt idx="1398">
                  <c:v>398.74442346412422</c:v>
                </c:pt>
                <c:pt idx="1399">
                  <c:v>399.28589825262605</c:v>
                </c:pt>
                <c:pt idx="1400">
                  <c:v>400.09130023129603</c:v>
                </c:pt>
                <c:pt idx="1401">
                  <c:v>401.17030554561882</c:v>
                </c:pt>
                <c:pt idx="1402">
                  <c:v>402.89619382974178</c:v>
                </c:pt>
                <c:pt idx="1403">
                  <c:v>405.84369290296559</c:v>
                </c:pt>
                <c:pt idx="1404">
                  <c:v>409.77207878778813</c:v>
                </c:pt>
                <c:pt idx="1405">
                  <c:v>413.31726833701447</c:v>
                </c:pt>
                <c:pt idx="1406">
                  <c:v>415.29830864398667</c:v>
                </c:pt>
                <c:pt idx="1407">
                  <c:v>415.64288103650858</c:v>
                </c:pt>
                <c:pt idx="1408">
                  <c:v>415.64288103650858</c:v>
                </c:pt>
                <c:pt idx="1409">
                  <c:v>415.64288103650858</c:v>
                </c:pt>
                <c:pt idx="1410">
                  <c:v>415.64288103650858</c:v>
                </c:pt>
                <c:pt idx="1411">
                  <c:v>415.64288103650858</c:v>
                </c:pt>
                <c:pt idx="1412">
                  <c:v>415.64288103650858</c:v>
                </c:pt>
                <c:pt idx="1413">
                  <c:v>415.64288103650858</c:v>
                </c:pt>
                <c:pt idx="1414">
                  <c:v>415.64288103650858</c:v>
                </c:pt>
                <c:pt idx="1415">
                  <c:v>415.64288103650858</c:v>
                </c:pt>
                <c:pt idx="1416">
                  <c:v>415.64288103650858</c:v>
                </c:pt>
                <c:pt idx="1417">
                  <c:v>415.64288103650858</c:v>
                </c:pt>
                <c:pt idx="1418">
                  <c:v>415.64288103650858</c:v>
                </c:pt>
                <c:pt idx="1419">
                  <c:v>415.64288103650858</c:v>
                </c:pt>
                <c:pt idx="1420">
                  <c:v>415.67883660759242</c:v>
                </c:pt>
                <c:pt idx="1421">
                  <c:v>417.11145466831312</c:v>
                </c:pt>
                <c:pt idx="1422">
                  <c:v>418.64288181211145</c:v>
                </c:pt>
                <c:pt idx="1423">
                  <c:v>419.04049793371564</c:v>
                </c:pt>
                <c:pt idx="1424">
                  <c:v>419.04049793371564</c:v>
                </c:pt>
                <c:pt idx="1425">
                  <c:v>419.04049793371564</c:v>
                </c:pt>
                <c:pt idx="1426">
                  <c:v>419.04049793371564</c:v>
                </c:pt>
                <c:pt idx="1427">
                  <c:v>419.04049793371564</c:v>
                </c:pt>
                <c:pt idx="1428">
                  <c:v>419.04049793371564</c:v>
                </c:pt>
                <c:pt idx="1429">
                  <c:v>419.04049793371564</c:v>
                </c:pt>
                <c:pt idx="1430">
                  <c:v>420.17495085498547</c:v>
                </c:pt>
                <c:pt idx="1431">
                  <c:v>422.77892556390702</c:v>
                </c:pt>
                <c:pt idx="1432">
                  <c:v>426.25434166555101</c:v>
                </c:pt>
                <c:pt idx="1433">
                  <c:v>429.58820072253559</c:v>
                </c:pt>
                <c:pt idx="1434">
                  <c:v>431.85073802601141</c:v>
                </c:pt>
                <c:pt idx="1435">
                  <c:v>432.54767930007597</c:v>
                </c:pt>
                <c:pt idx="1436">
                  <c:v>432.54767930007597</c:v>
                </c:pt>
                <c:pt idx="1437">
                  <c:v>432.54767930007597</c:v>
                </c:pt>
                <c:pt idx="1438">
                  <c:v>432.54767930007597</c:v>
                </c:pt>
                <c:pt idx="1439">
                  <c:v>432.54767930007597</c:v>
                </c:pt>
                <c:pt idx="1440">
                  <c:v>432.63018768440156</c:v>
                </c:pt>
                <c:pt idx="1441">
                  <c:v>433.03318147330538</c:v>
                </c:pt>
                <c:pt idx="1442">
                  <c:v>433.31280685375964</c:v>
                </c:pt>
                <c:pt idx="1443">
                  <c:v>433.31280685375964</c:v>
                </c:pt>
                <c:pt idx="1444">
                  <c:v>433.31280685375964</c:v>
                </c:pt>
                <c:pt idx="1445">
                  <c:v>433.31280685375964</c:v>
                </c:pt>
                <c:pt idx="1446">
                  <c:v>433.48063219641216</c:v>
                </c:pt>
                <c:pt idx="1447">
                  <c:v>434.38243059270411</c:v>
                </c:pt>
                <c:pt idx="1448">
                  <c:v>435.59996764231988</c:v>
                </c:pt>
                <c:pt idx="1449">
                  <c:v>436.39404875304103</c:v>
                </c:pt>
                <c:pt idx="1450">
                  <c:v>436.63941697279466</c:v>
                </c:pt>
                <c:pt idx="1451">
                  <c:v>436.66580592125763</c:v>
                </c:pt>
                <c:pt idx="1452">
                  <c:v>436.66580592125763</c:v>
                </c:pt>
                <c:pt idx="1453">
                  <c:v>436.66580592125763</c:v>
                </c:pt>
                <c:pt idx="1454">
                  <c:v>436.66580592125763</c:v>
                </c:pt>
                <c:pt idx="1455">
                  <c:v>436.66580592125763</c:v>
                </c:pt>
                <c:pt idx="1456">
                  <c:v>436.66580592125763</c:v>
                </c:pt>
                <c:pt idx="1457">
                  <c:v>436.66580592125763</c:v>
                </c:pt>
                <c:pt idx="1458">
                  <c:v>436.66580592125763</c:v>
                </c:pt>
                <c:pt idx="1459">
                  <c:v>436.66580592125763</c:v>
                </c:pt>
                <c:pt idx="1460">
                  <c:v>436.66580592125763</c:v>
                </c:pt>
                <c:pt idx="1461">
                  <c:v>436.66580592125763</c:v>
                </c:pt>
                <c:pt idx="1462">
                  <c:v>436.66580592125763</c:v>
                </c:pt>
                <c:pt idx="1463">
                  <c:v>436.66580592125763</c:v>
                </c:pt>
                <c:pt idx="1464">
                  <c:v>436.66580592125763</c:v>
                </c:pt>
                <c:pt idx="1465">
                  <c:v>436.66580592125763</c:v>
                </c:pt>
                <c:pt idx="1466">
                  <c:v>436.66580592125763</c:v>
                </c:pt>
                <c:pt idx="1467">
                  <c:v>436.66580592125763</c:v>
                </c:pt>
                <c:pt idx="1468">
                  <c:v>436.66580592125763</c:v>
                </c:pt>
                <c:pt idx="1469">
                  <c:v>436.66580592125763</c:v>
                </c:pt>
                <c:pt idx="1470">
                  <c:v>436.66580592125763</c:v>
                </c:pt>
                <c:pt idx="1471">
                  <c:v>436.66580592125763</c:v>
                </c:pt>
                <c:pt idx="1472">
                  <c:v>436.66580592125763</c:v>
                </c:pt>
                <c:pt idx="1473">
                  <c:v>436.66580592125763</c:v>
                </c:pt>
                <c:pt idx="1474">
                  <c:v>436.66580592125763</c:v>
                </c:pt>
                <c:pt idx="1475">
                  <c:v>436.66580592125763</c:v>
                </c:pt>
                <c:pt idx="1476">
                  <c:v>436.66580592125763</c:v>
                </c:pt>
                <c:pt idx="1477">
                  <c:v>436.66580592125763</c:v>
                </c:pt>
                <c:pt idx="1478">
                  <c:v>436.66580592125763</c:v>
                </c:pt>
                <c:pt idx="1479">
                  <c:v>436.66580592125763</c:v>
                </c:pt>
                <c:pt idx="1480">
                  <c:v>436.66580592125763</c:v>
                </c:pt>
                <c:pt idx="1481">
                  <c:v>436.66580592125763</c:v>
                </c:pt>
                <c:pt idx="1482">
                  <c:v>436.66580592125763</c:v>
                </c:pt>
                <c:pt idx="1483">
                  <c:v>436.66580592125763</c:v>
                </c:pt>
                <c:pt idx="1484">
                  <c:v>436.66580592125763</c:v>
                </c:pt>
                <c:pt idx="1485">
                  <c:v>436.66580592125763</c:v>
                </c:pt>
                <c:pt idx="1486">
                  <c:v>436.66580592125763</c:v>
                </c:pt>
                <c:pt idx="1487">
                  <c:v>436.66580592125763</c:v>
                </c:pt>
                <c:pt idx="1488">
                  <c:v>436.66580592125763</c:v>
                </c:pt>
                <c:pt idx="1489">
                  <c:v>436.66580592125763</c:v>
                </c:pt>
                <c:pt idx="1490">
                  <c:v>436.66580592125763</c:v>
                </c:pt>
                <c:pt idx="1491">
                  <c:v>436.66580592125763</c:v>
                </c:pt>
                <c:pt idx="1492">
                  <c:v>436.66580592125763</c:v>
                </c:pt>
                <c:pt idx="1493">
                  <c:v>436.66580592125763</c:v>
                </c:pt>
                <c:pt idx="1494">
                  <c:v>436.66580592125763</c:v>
                </c:pt>
                <c:pt idx="1495">
                  <c:v>436.66580592125763</c:v>
                </c:pt>
                <c:pt idx="1496">
                  <c:v>436.66580592125763</c:v>
                </c:pt>
                <c:pt idx="1497">
                  <c:v>436.66580592125763</c:v>
                </c:pt>
                <c:pt idx="1498">
                  <c:v>436.66580592125763</c:v>
                </c:pt>
                <c:pt idx="1499">
                  <c:v>436.66580592125763</c:v>
                </c:pt>
                <c:pt idx="1500">
                  <c:v>436.66580592125763</c:v>
                </c:pt>
                <c:pt idx="1501">
                  <c:v>436.66580592125763</c:v>
                </c:pt>
                <c:pt idx="1502">
                  <c:v>436.66580592125763</c:v>
                </c:pt>
                <c:pt idx="1503">
                  <c:v>436.66580592125763</c:v>
                </c:pt>
                <c:pt idx="1504">
                  <c:v>436.66580592125763</c:v>
                </c:pt>
                <c:pt idx="1505">
                  <c:v>436.66580592125763</c:v>
                </c:pt>
                <c:pt idx="1506">
                  <c:v>436.66580592125763</c:v>
                </c:pt>
                <c:pt idx="1507">
                  <c:v>436.66580592125763</c:v>
                </c:pt>
                <c:pt idx="1508">
                  <c:v>436.66580592125763</c:v>
                </c:pt>
                <c:pt idx="1509">
                  <c:v>436.66580592125763</c:v>
                </c:pt>
                <c:pt idx="1510">
                  <c:v>436.66580592125763</c:v>
                </c:pt>
                <c:pt idx="1511">
                  <c:v>436.66580592125763</c:v>
                </c:pt>
                <c:pt idx="1512">
                  <c:v>436.66580592125763</c:v>
                </c:pt>
                <c:pt idx="1513">
                  <c:v>436.66580592125763</c:v>
                </c:pt>
                <c:pt idx="1514">
                  <c:v>436.66580592125763</c:v>
                </c:pt>
                <c:pt idx="1515">
                  <c:v>436.66580592125763</c:v>
                </c:pt>
                <c:pt idx="1516">
                  <c:v>436.66580592125763</c:v>
                </c:pt>
                <c:pt idx="1517">
                  <c:v>436.66580592125763</c:v>
                </c:pt>
                <c:pt idx="1518">
                  <c:v>436.66580592125763</c:v>
                </c:pt>
                <c:pt idx="1519">
                  <c:v>436.66580592125763</c:v>
                </c:pt>
                <c:pt idx="1520">
                  <c:v>436.66580592125763</c:v>
                </c:pt>
                <c:pt idx="1521">
                  <c:v>436.66580592125763</c:v>
                </c:pt>
                <c:pt idx="1522">
                  <c:v>436.66580592125763</c:v>
                </c:pt>
                <c:pt idx="1523">
                  <c:v>436.66580592125763</c:v>
                </c:pt>
                <c:pt idx="1524">
                  <c:v>436.66580592125763</c:v>
                </c:pt>
                <c:pt idx="1525">
                  <c:v>437.26253172968302</c:v>
                </c:pt>
                <c:pt idx="1526">
                  <c:v>438.70300924294639</c:v>
                </c:pt>
                <c:pt idx="1527">
                  <c:v>440.4781114483435</c:v>
                </c:pt>
                <c:pt idx="1528">
                  <c:v>442.02957316713054</c:v>
                </c:pt>
                <c:pt idx="1529">
                  <c:v>443.00535314192319</c:v>
                </c:pt>
                <c:pt idx="1530">
                  <c:v>443.23295663370612</c:v>
                </c:pt>
                <c:pt idx="1531">
                  <c:v>443.23295663370612</c:v>
                </c:pt>
                <c:pt idx="1532">
                  <c:v>443.23295663370612</c:v>
                </c:pt>
                <c:pt idx="1533">
                  <c:v>443.23295663370612</c:v>
                </c:pt>
                <c:pt idx="1534">
                  <c:v>443.23295663370612</c:v>
                </c:pt>
                <c:pt idx="1535">
                  <c:v>443.23295663370612</c:v>
                </c:pt>
                <c:pt idx="1536">
                  <c:v>443.23295663370612</c:v>
                </c:pt>
                <c:pt idx="1537">
                  <c:v>443.23295663370612</c:v>
                </c:pt>
                <c:pt idx="1538">
                  <c:v>443.23295663370612</c:v>
                </c:pt>
                <c:pt idx="1539">
                  <c:v>443.23295663370612</c:v>
                </c:pt>
                <c:pt idx="1540">
                  <c:v>443.23295663370612</c:v>
                </c:pt>
                <c:pt idx="1541">
                  <c:v>443.23295663370612</c:v>
                </c:pt>
                <c:pt idx="1542">
                  <c:v>443.23295663370612</c:v>
                </c:pt>
                <c:pt idx="1543">
                  <c:v>443.23295663370612</c:v>
                </c:pt>
                <c:pt idx="1544">
                  <c:v>443.23295663370612</c:v>
                </c:pt>
                <c:pt idx="1545">
                  <c:v>443.23295663370612</c:v>
                </c:pt>
                <c:pt idx="1546">
                  <c:v>443.23295663370612</c:v>
                </c:pt>
                <c:pt idx="1547">
                  <c:v>443.23295663370612</c:v>
                </c:pt>
                <c:pt idx="1548">
                  <c:v>443.23295663370612</c:v>
                </c:pt>
                <c:pt idx="1549">
                  <c:v>443.23295663370612</c:v>
                </c:pt>
                <c:pt idx="1550">
                  <c:v>443.23295663370612</c:v>
                </c:pt>
                <c:pt idx="1551">
                  <c:v>443.23295663370612</c:v>
                </c:pt>
                <c:pt idx="1552">
                  <c:v>443.23295663370612</c:v>
                </c:pt>
                <c:pt idx="1553">
                  <c:v>443.23295663370612</c:v>
                </c:pt>
                <c:pt idx="1554">
                  <c:v>443.23295663370612</c:v>
                </c:pt>
                <c:pt idx="1555">
                  <c:v>443.23295663370612</c:v>
                </c:pt>
                <c:pt idx="1556">
                  <c:v>443.23295663370612</c:v>
                </c:pt>
                <c:pt idx="1557">
                  <c:v>443.23295663370612</c:v>
                </c:pt>
                <c:pt idx="1558">
                  <c:v>443.23295663370612</c:v>
                </c:pt>
                <c:pt idx="1559">
                  <c:v>443.23295663370612</c:v>
                </c:pt>
                <c:pt idx="1560">
                  <c:v>443.23295663370612</c:v>
                </c:pt>
                <c:pt idx="1561">
                  <c:v>443.23295663370612</c:v>
                </c:pt>
                <c:pt idx="1562">
                  <c:v>443.23295663370612</c:v>
                </c:pt>
                <c:pt idx="1563">
                  <c:v>443.23295663370612</c:v>
                </c:pt>
                <c:pt idx="1564">
                  <c:v>443.23295663370612</c:v>
                </c:pt>
                <c:pt idx="1565">
                  <c:v>443.23295663370612</c:v>
                </c:pt>
                <c:pt idx="1566">
                  <c:v>443.23295663370612</c:v>
                </c:pt>
                <c:pt idx="1567">
                  <c:v>443.23295663370612</c:v>
                </c:pt>
                <c:pt idx="1568">
                  <c:v>443.23295663370612</c:v>
                </c:pt>
                <c:pt idx="1569">
                  <c:v>443.23295663370612</c:v>
                </c:pt>
                <c:pt idx="1570">
                  <c:v>443.23295663370612</c:v>
                </c:pt>
                <c:pt idx="1571">
                  <c:v>443.23295663370612</c:v>
                </c:pt>
                <c:pt idx="1572">
                  <c:v>443.23295663370612</c:v>
                </c:pt>
                <c:pt idx="1573">
                  <c:v>443.23295663370612</c:v>
                </c:pt>
                <c:pt idx="1574">
                  <c:v>443.23295663370612</c:v>
                </c:pt>
                <c:pt idx="1575">
                  <c:v>443.23295663370612</c:v>
                </c:pt>
                <c:pt idx="1576">
                  <c:v>443.23295663370612</c:v>
                </c:pt>
                <c:pt idx="1577">
                  <c:v>443.23295663370612</c:v>
                </c:pt>
                <c:pt idx="1578">
                  <c:v>443.23295663370612</c:v>
                </c:pt>
                <c:pt idx="1579">
                  <c:v>443.23295663370612</c:v>
                </c:pt>
                <c:pt idx="1580">
                  <c:v>443.23295663370612</c:v>
                </c:pt>
                <c:pt idx="1581">
                  <c:v>443.23295663370612</c:v>
                </c:pt>
                <c:pt idx="1582">
                  <c:v>443.23295663370612</c:v>
                </c:pt>
                <c:pt idx="1583">
                  <c:v>443.23295663370612</c:v>
                </c:pt>
                <c:pt idx="1584">
                  <c:v>443.23295663370612</c:v>
                </c:pt>
                <c:pt idx="1585">
                  <c:v>443.23295663370612</c:v>
                </c:pt>
                <c:pt idx="1586">
                  <c:v>443.23295663370612</c:v>
                </c:pt>
                <c:pt idx="1587">
                  <c:v>443.23295663370612</c:v>
                </c:pt>
                <c:pt idx="1588">
                  <c:v>443.23295663370612</c:v>
                </c:pt>
                <c:pt idx="1589">
                  <c:v>443.23295663370612</c:v>
                </c:pt>
                <c:pt idx="1590">
                  <c:v>443.23295663370612</c:v>
                </c:pt>
                <c:pt idx="1591">
                  <c:v>443.23295663370612</c:v>
                </c:pt>
                <c:pt idx="1592">
                  <c:v>443.23295663370612</c:v>
                </c:pt>
                <c:pt idx="1593">
                  <c:v>443.23295663370612</c:v>
                </c:pt>
                <c:pt idx="1594">
                  <c:v>443.23295663370612</c:v>
                </c:pt>
                <c:pt idx="1595">
                  <c:v>443.23295663370612</c:v>
                </c:pt>
                <c:pt idx="1596">
                  <c:v>443.23295663370612</c:v>
                </c:pt>
                <c:pt idx="1597">
                  <c:v>443.23295663370612</c:v>
                </c:pt>
                <c:pt idx="1598">
                  <c:v>443.23295663370612</c:v>
                </c:pt>
                <c:pt idx="1599">
                  <c:v>443.23295663370612</c:v>
                </c:pt>
                <c:pt idx="1600">
                  <c:v>443.23295663370612</c:v>
                </c:pt>
                <c:pt idx="1601">
                  <c:v>443.23295663370612</c:v>
                </c:pt>
                <c:pt idx="1602">
                  <c:v>443.23295663370612</c:v>
                </c:pt>
                <c:pt idx="1603">
                  <c:v>443.23295663370612</c:v>
                </c:pt>
                <c:pt idx="1604">
                  <c:v>443.23295663370612</c:v>
                </c:pt>
                <c:pt idx="1605">
                  <c:v>443.23295663370612</c:v>
                </c:pt>
                <c:pt idx="1606">
                  <c:v>443.23295663370612</c:v>
                </c:pt>
                <c:pt idx="1607">
                  <c:v>443.23295663370612</c:v>
                </c:pt>
                <c:pt idx="1608">
                  <c:v>443.23295663370612</c:v>
                </c:pt>
                <c:pt idx="1609">
                  <c:v>443.23295663370612</c:v>
                </c:pt>
                <c:pt idx="1610">
                  <c:v>443.23295663370612</c:v>
                </c:pt>
                <c:pt idx="1611">
                  <c:v>443.23295663370612</c:v>
                </c:pt>
                <c:pt idx="1612">
                  <c:v>443.23295663370612</c:v>
                </c:pt>
                <c:pt idx="1613">
                  <c:v>443.23295663370612</c:v>
                </c:pt>
                <c:pt idx="1614">
                  <c:v>443.23295663370612</c:v>
                </c:pt>
                <c:pt idx="1615">
                  <c:v>443.23295663370612</c:v>
                </c:pt>
                <c:pt idx="1616">
                  <c:v>443.23295663370612</c:v>
                </c:pt>
                <c:pt idx="1617">
                  <c:v>443.23295663370612</c:v>
                </c:pt>
                <c:pt idx="1618">
                  <c:v>443.23295663370612</c:v>
                </c:pt>
                <c:pt idx="1619">
                  <c:v>443.23295663370612</c:v>
                </c:pt>
                <c:pt idx="1620">
                  <c:v>443.23295663370612</c:v>
                </c:pt>
                <c:pt idx="1621">
                  <c:v>443.23295663370612</c:v>
                </c:pt>
                <c:pt idx="1622">
                  <c:v>443.23295663370612</c:v>
                </c:pt>
                <c:pt idx="1623">
                  <c:v>443.23295663370612</c:v>
                </c:pt>
                <c:pt idx="1624">
                  <c:v>443.23295663370612</c:v>
                </c:pt>
                <c:pt idx="1625">
                  <c:v>443.23295663370612</c:v>
                </c:pt>
                <c:pt idx="1626">
                  <c:v>443.23295663370612</c:v>
                </c:pt>
                <c:pt idx="1627">
                  <c:v>443.23295663370612</c:v>
                </c:pt>
                <c:pt idx="1628">
                  <c:v>443.23295663370612</c:v>
                </c:pt>
                <c:pt idx="1629">
                  <c:v>443.23295663370612</c:v>
                </c:pt>
                <c:pt idx="1630">
                  <c:v>443.23295663370612</c:v>
                </c:pt>
                <c:pt idx="1631">
                  <c:v>443.23295663370612</c:v>
                </c:pt>
                <c:pt idx="1632">
                  <c:v>443.23295663370612</c:v>
                </c:pt>
                <c:pt idx="1633">
                  <c:v>443.23295663370612</c:v>
                </c:pt>
                <c:pt idx="1634">
                  <c:v>443.23295663370612</c:v>
                </c:pt>
                <c:pt idx="1635">
                  <c:v>443.23295663370612</c:v>
                </c:pt>
                <c:pt idx="1636">
                  <c:v>443.23295663370612</c:v>
                </c:pt>
                <c:pt idx="1637">
                  <c:v>443.23295663370612</c:v>
                </c:pt>
                <c:pt idx="1638">
                  <c:v>443.23295663370612</c:v>
                </c:pt>
                <c:pt idx="1639">
                  <c:v>443.23295663370612</c:v>
                </c:pt>
                <c:pt idx="1640">
                  <c:v>443.23295663370612</c:v>
                </c:pt>
                <c:pt idx="1641">
                  <c:v>443.23295663370612</c:v>
                </c:pt>
                <c:pt idx="1642">
                  <c:v>443.23295663370612</c:v>
                </c:pt>
                <c:pt idx="1643">
                  <c:v>443.23295663370612</c:v>
                </c:pt>
                <c:pt idx="1644">
                  <c:v>443.23295663370612</c:v>
                </c:pt>
                <c:pt idx="1645">
                  <c:v>443.23295663370612</c:v>
                </c:pt>
                <c:pt idx="1646">
                  <c:v>443.23295663370612</c:v>
                </c:pt>
                <c:pt idx="1647">
                  <c:v>443.23295663370612</c:v>
                </c:pt>
                <c:pt idx="1648">
                  <c:v>443.23295663370612</c:v>
                </c:pt>
                <c:pt idx="1649">
                  <c:v>443.23295663370612</c:v>
                </c:pt>
                <c:pt idx="1650">
                  <c:v>443.23295663370612</c:v>
                </c:pt>
                <c:pt idx="1651">
                  <c:v>443.23295663370612</c:v>
                </c:pt>
                <c:pt idx="1652">
                  <c:v>443.23295663370612</c:v>
                </c:pt>
                <c:pt idx="1653">
                  <c:v>443.23295663370612</c:v>
                </c:pt>
                <c:pt idx="1654">
                  <c:v>443.23295663370612</c:v>
                </c:pt>
                <c:pt idx="1655">
                  <c:v>443.23295663370612</c:v>
                </c:pt>
                <c:pt idx="1656">
                  <c:v>443.23295663370612</c:v>
                </c:pt>
                <c:pt idx="1657">
                  <c:v>443.23295663370612</c:v>
                </c:pt>
                <c:pt idx="1658">
                  <c:v>443.23295663370612</c:v>
                </c:pt>
                <c:pt idx="1659">
                  <c:v>443.23295663370612</c:v>
                </c:pt>
                <c:pt idx="1660">
                  <c:v>443.23295663370612</c:v>
                </c:pt>
                <c:pt idx="1661">
                  <c:v>443.23295663370612</c:v>
                </c:pt>
                <c:pt idx="1662">
                  <c:v>443.23295663370612</c:v>
                </c:pt>
                <c:pt idx="1663">
                  <c:v>443.23295663370612</c:v>
                </c:pt>
                <c:pt idx="1664">
                  <c:v>443.23295663370612</c:v>
                </c:pt>
                <c:pt idx="1665">
                  <c:v>443.23295663370612</c:v>
                </c:pt>
                <c:pt idx="1666">
                  <c:v>443.23295663370612</c:v>
                </c:pt>
                <c:pt idx="1667">
                  <c:v>443.23295663370612</c:v>
                </c:pt>
                <c:pt idx="1668">
                  <c:v>443.23295663370612</c:v>
                </c:pt>
                <c:pt idx="1669">
                  <c:v>443.23295663370612</c:v>
                </c:pt>
                <c:pt idx="1670">
                  <c:v>443.23295663370612</c:v>
                </c:pt>
                <c:pt idx="1671">
                  <c:v>443.23295663370612</c:v>
                </c:pt>
                <c:pt idx="1672">
                  <c:v>443.23295663370612</c:v>
                </c:pt>
                <c:pt idx="1673">
                  <c:v>443.23295663370612</c:v>
                </c:pt>
                <c:pt idx="1674">
                  <c:v>443.23295663370612</c:v>
                </c:pt>
                <c:pt idx="1675">
                  <c:v>443.23295663370612</c:v>
                </c:pt>
                <c:pt idx="1676">
                  <c:v>443.23295663370612</c:v>
                </c:pt>
                <c:pt idx="1677">
                  <c:v>443.23295663370612</c:v>
                </c:pt>
                <c:pt idx="1678">
                  <c:v>443.23295663370612</c:v>
                </c:pt>
                <c:pt idx="1679">
                  <c:v>443.23295663370612</c:v>
                </c:pt>
                <c:pt idx="1680">
                  <c:v>443.23295663370612</c:v>
                </c:pt>
                <c:pt idx="1681">
                  <c:v>443.23295663370612</c:v>
                </c:pt>
                <c:pt idx="1682">
                  <c:v>443.23295663370612</c:v>
                </c:pt>
                <c:pt idx="1683">
                  <c:v>443.23295663370612</c:v>
                </c:pt>
                <c:pt idx="1684">
                  <c:v>443.23295663370612</c:v>
                </c:pt>
                <c:pt idx="1685">
                  <c:v>443.23295663370612</c:v>
                </c:pt>
                <c:pt idx="1686">
                  <c:v>443.23295663370612</c:v>
                </c:pt>
                <c:pt idx="1687">
                  <c:v>443.23295663370612</c:v>
                </c:pt>
                <c:pt idx="1688">
                  <c:v>443.23295663370612</c:v>
                </c:pt>
                <c:pt idx="1689">
                  <c:v>443.23295663370612</c:v>
                </c:pt>
                <c:pt idx="1690">
                  <c:v>443.23295663370612</c:v>
                </c:pt>
                <c:pt idx="1691">
                  <c:v>443.23295663370612</c:v>
                </c:pt>
                <c:pt idx="1692">
                  <c:v>443.23295663370612</c:v>
                </c:pt>
                <c:pt idx="1693">
                  <c:v>443.23295663370612</c:v>
                </c:pt>
                <c:pt idx="1694">
                  <c:v>443.23295663370612</c:v>
                </c:pt>
                <c:pt idx="1695">
                  <c:v>443.23295663370612</c:v>
                </c:pt>
                <c:pt idx="1696">
                  <c:v>443.23295663370612</c:v>
                </c:pt>
                <c:pt idx="1697">
                  <c:v>443.23295663370612</c:v>
                </c:pt>
                <c:pt idx="1698">
                  <c:v>443.23295663370612</c:v>
                </c:pt>
                <c:pt idx="1699">
                  <c:v>443.23295663370612</c:v>
                </c:pt>
                <c:pt idx="1700">
                  <c:v>443.23295663370612</c:v>
                </c:pt>
                <c:pt idx="1701">
                  <c:v>443.23295663370612</c:v>
                </c:pt>
                <c:pt idx="1702">
                  <c:v>443.23295663370612</c:v>
                </c:pt>
                <c:pt idx="1703">
                  <c:v>443.23295663370612</c:v>
                </c:pt>
                <c:pt idx="1704">
                  <c:v>443.23295663370612</c:v>
                </c:pt>
                <c:pt idx="1705">
                  <c:v>443.23295663370612</c:v>
                </c:pt>
                <c:pt idx="1706">
                  <c:v>443.23295663370612</c:v>
                </c:pt>
                <c:pt idx="1707">
                  <c:v>443.23295663370612</c:v>
                </c:pt>
                <c:pt idx="1708">
                  <c:v>443.23295663370612</c:v>
                </c:pt>
                <c:pt idx="1709">
                  <c:v>443.23295663370612</c:v>
                </c:pt>
                <c:pt idx="1710">
                  <c:v>443.23295663370612</c:v>
                </c:pt>
                <c:pt idx="1711">
                  <c:v>443.23295663370612</c:v>
                </c:pt>
                <c:pt idx="1712">
                  <c:v>443.23295663370612</c:v>
                </c:pt>
                <c:pt idx="1713">
                  <c:v>443.23295663370612</c:v>
                </c:pt>
                <c:pt idx="1714">
                  <c:v>443.23295663370612</c:v>
                </c:pt>
                <c:pt idx="1715">
                  <c:v>443.23295663370612</c:v>
                </c:pt>
                <c:pt idx="1716">
                  <c:v>443.23295663370612</c:v>
                </c:pt>
                <c:pt idx="1717">
                  <c:v>443.23295663370612</c:v>
                </c:pt>
                <c:pt idx="1718">
                  <c:v>443.23295663370612</c:v>
                </c:pt>
                <c:pt idx="1719">
                  <c:v>443.23295663370612</c:v>
                </c:pt>
                <c:pt idx="1720">
                  <c:v>443.23295663370612</c:v>
                </c:pt>
                <c:pt idx="1721">
                  <c:v>443.23295663370612</c:v>
                </c:pt>
                <c:pt idx="1722">
                  <c:v>443.23295663370612</c:v>
                </c:pt>
                <c:pt idx="1723">
                  <c:v>443.23295663370612</c:v>
                </c:pt>
                <c:pt idx="1724">
                  <c:v>443.23295663370612</c:v>
                </c:pt>
                <c:pt idx="1725">
                  <c:v>443.23295663370612</c:v>
                </c:pt>
                <c:pt idx="1726">
                  <c:v>443.23295663370612</c:v>
                </c:pt>
                <c:pt idx="1727">
                  <c:v>443.23295663370612</c:v>
                </c:pt>
                <c:pt idx="1728">
                  <c:v>443.23295663370612</c:v>
                </c:pt>
                <c:pt idx="1729">
                  <c:v>443.23295663370612</c:v>
                </c:pt>
                <c:pt idx="1730">
                  <c:v>443.23295663370612</c:v>
                </c:pt>
                <c:pt idx="1731">
                  <c:v>443.23295663370612</c:v>
                </c:pt>
                <c:pt idx="1732">
                  <c:v>443.23295663370612</c:v>
                </c:pt>
                <c:pt idx="1733">
                  <c:v>443.23295663370612</c:v>
                </c:pt>
                <c:pt idx="1734">
                  <c:v>443.23295663370612</c:v>
                </c:pt>
                <c:pt idx="1735">
                  <c:v>443.23295663370612</c:v>
                </c:pt>
                <c:pt idx="1736">
                  <c:v>443.23295663370612</c:v>
                </c:pt>
                <c:pt idx="1737">
                  <c:v>443.34216031549602</c:v>
                </c:pt>
                <c:pt idx="1738">
                  <c:v>443.44914100903145</c:v>
                </c:pt>
                <c:pt idx="1739">
                  <c:v>443.44914100903145</c:v>
                </c:pt>
                <c:pt idx="1740">
                  <c:v>443.44914100903145</c:v>
                </c:pt>
                <c:pt idx="1741">
                  <c:v>443.44914100903145</c:v>
                </c:pt>
                <c:pt idx="1742">
                  <c:v>443.44914100903145</c:v>
                </c:pt>
                <c:pt idx="1743">
                  <c:v>443.44914100903145</c:v>
                </c:pt>
                <c:pt idx="1744">
                  <c:v>443.44914100903145</c:v>
                </c:pt>
                <c:pt idx="1745">
                  <c:v>443.44914100903145</c:v>
                </c:pt>
                <c:pt idx="1746">
                  <c:v>443.44914100903145</c:v>
                </c:pt>
                <c:pt idx="1747">
                  <c:v>443.44914100903145</c:v>
                </c:pt>
                <c:pt idx="1748">
                  <c:v>443.44914100903145</c:v>
                </c:pt>
                <c:pt idx="1749">
                  <c:v>443.44914100903145</c:v>
                </c:pt>
                <c:pt idx="1750">
                  <c:v>443.44914100903145</c:v>
                </c:pt>
                <c:pt idx="1751">
                  <c:v>443.44914100903145</c:v>
                </c:pt>
                <c:pt idx="1752">
                  <c:v>443.44914100903145</c:v>
                </c:pt>
                <c:pt idx="1753">
                  <c:v>443.44914100903145</c:v>
                </c:pt>
                <c:pt idx="1754">
                  <c:v>443.44914100903145</c:v>
                </c:pt>
                <c:pt idx="1755">
                  <c:v>443.44914100903145</c:v>
                </c:pt>
                <c:pt idx="1756">
                  <c:v>443.44914100903145</c:v>
                </c:pt>
                <c:pt idx="1757">
                  <c:v>443.44914100903145</c:v>
                </c:pt>
                <c:pt idx="1758">
                  <c:v>443.44914100903145</c:v>
                </c:pt>
                <c:pt idx="1759">
                  <c:v>443.44914100903145</c:v>
                </c:pt>
                <c:pt idx="1760">
                  <c:v>443.44914100903145</c:v>
                </c:pt>
                <c:pt idx="1761">
                  <c:v>443.44914100903145</c:v>
                </c:pt>
                <c:pt idx="1762">
                  <c:v>443.44914100903145</c:v>
                </c:pt>
                <c:pt idx="1763">
                  <c:v>443.44914100903145</c:v>
                </c:pt>
                <c:pt idx="1764">
                  <c:v>443.44914100903145</c:v>
                </c:pt>
                <c:pt idx="1765">
                  <c:v>443.44914100903145</c:v>
                </c:pt>
                <c:pt idx="1766">
                  <c:v>443.44914100903145</c:v>
                </c:pt>
                <c:pt idx="1767">
                  <c:v>443.9482718706621</c:v>
                </c:pt>
                <c:pt idx="1768">
                  <c:v>445.52466060182547</c:v>
                </c:pt>
                <c:pt idx="1769">
                  <c:v>448.0791483980027</c:v>
                </c:pt>
                <c:pt idx="1770">
                  <c:v>451.22663927523928</c:v>
                </c:pt>
                <c:pt idx="1771">
                  <c:v>454.52029106065589</c:v>
                </c:pt>
                <c:pt idx="1772">
                  <c:v>457.68461090378497</c:v>
                </c:pt>
                <c:pt idx="1773">
                  <c:v>460.52377559969938</c:v>
                </c:pt>
                <c:pt idx="1774">
                  <c:v>462.90720618258126</c:v>
                </c:pt>
                <c:pt idx="1775">
                  <c:v>464.9329773749285</c:v>
                </c:pt>
                <c:pt idx="1776">
                  <c:v>466.85621738974794</c:v>
                </c:pt>
                <c:pt idx="1777">
                  <c:v>468.92977546079067</c:v>
                </c:pt>
                <c:pt idx="1778">
                  <c:v>471.33219477318062</c:v>
                </c:pt>
                <c:pt idx="1779">
                  <c:v>474.05396685772922</c:v>
                </c:pt>
                <c:pt idx="1780">
                  <c:v>476.85524052573851</c:v>
                </c:pt>
                <c:pt idx="1781">
                  <c:v>479.41879600088947</c:v>
                </c:pt>
                <c:pt idx="1782">
                  <c:v>481.53319957836476</c:v>
                </c:pt>
                <c:pt idx="1783">
                  <c:v>483.13537798325336</c:v>
                </c:pt>
                <c:pt idx="1784">
                  <c:v>484.3159677642912</c:v>
                </c:pt>
                <c:pt idx="1785">
                  <c:v>485.2515152708815</c:v>
                </c:pt>
                <c:pt idx="1786">
                  <c:v>486.06577981781737</c:v>
                </c:pt>
                <c:pt idx="1787">
                  <c:v>486.82631037756255</c:v>
                </c:pt>
                <c:pt idx="1788">
                  <c:v>487.59618903893346</c:v>
                </c:pt>
                <c:pt idx="1789">
                  <c:v>488.4259895192352</c:v>
                </c:pt>
                <c:pt idx="1790">
                  <c:v>489.31986131897878</c:v>
                </c:pt>
                <c:pt idx="1791">
                  <c:v>490.21581350030311</c:v>
                </c:pt>
                <c:pt idx="1792">
                  <c:v>490.97816911872212</c:v>
                </c:pt>
                <c:pt idx="1793">
                  <c:v>491.55179669447801</c:v>
                </c:pt>
                <c:pt idx="1794">
                  <c:v>491.7992791361807</c:v>
                </c:pt>
                <c:pt idx="1795">
                  <c:v>491.7992791361807</c:v>
                </c:pt>
                <c:pt idx="1796">
                  <c:v>491.7992791361807</c:v>
                </c:pt>
                <c:pt idx="1797">
                  <c:v>491.7992791361807</c:v>
                </c:pt>
                <c:pt idx="1798">
                  <c:v>491.7992791361807</c:v>
                </c:pt>
                <c:pt idx="1799">
                  <c:v>491.7992791361807</c:v>
                </c:pt>
                <c:pt idx="1800">
                  <c:v>491.7992791361807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40-1D4E-A644-C9A3F622836E}"/>
            </c:ext>
          </c:extLst>
        </c:ser>
        <c:ser>
          <c:idx val="2"/>
          <c:order val="2"/>
          <c:tx>
            <c:strRef>
              <c:f>'WLTP Calcs'!$Z$1:$Z$2</c:f>
              <c:strCache>
                <c:ptCount val="2"/>
                <c:pt idx="0">
                  <c:v>Energy Returned</c:v>
                </c:pt>
                <c:pt idx="1">
                  <c:v>Cumulative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Calcs'!$Z$3:$Z$1827</c:f>
              <c:numCache>
                <c:formatCode>0.00</c:formatCode>
                <c:ptCount val="18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0.45107687865703544</c:v>
                </c:pt>
                <c:pt idx="37">
                  <c:v>1.512459256508716</c:v>
                </c:pt>
                <c:pt idx="38">
                  <c:v>2.677502501896706</c:v>
                </c:pt>
                <c:pt idx="39">
                  <c:v>3.6429332085019248</c:v>
                </c:pt>
                <c:pt idx="40">
                  <c:v>4.5897720733511091</c:v>
                </c:pt>
                <c:pt idx="41">
                  <c:v>5.7566121576456197</c:v>
                </c:pt>
                <c:pt idx="42">
                  <c:v>6.9355266639463773</c:v>
                </c:pt>
                <c:pt idx="43">
                  <c:v>7.7167412112695342</c:v>
                </c:pt>
                <c:pt idx="44">
                  <c:v>8.0145369714400747</c:v>
                </c:pt>
                <c:pt idx="45">
                  <c:v>8.0753964164995704</c:v>
                </c:pt>
                <c:pt idx="46">
                  <c:v>8.1493722899030381</c:v>
                </c:pt>
                <c:pt idx="47">
                  <c:v>8.2447238937812859</c:v>
                </c:pt>
                <c:pt idx="48">
                  <c:v>8.2447238937812859</c:v>
                </c:pt>
                <c:pt idx="49">
                  <c:v>8.2447238937812859</c:v>
                </c:pt>
                <c:pt idx="50">
                  <c:v>8.2527356380208623</c:v>
                </c:pt>
                <c:pt idx="51">
                  <c:v>8.5024622318246106</c:v>
                </c:pt>
                <c:pt idx="52">
                  <c:v>8.8142110121145834</c:v>
                </c:pt>
                <c:pt idx="53">
                  <c:v>8.9361411365528802</c:v>
                </c:pt>
                <c:pt idx="54">
                  <c:v>8.9361411365528802</c:v>
                </c:pt>
                <c:pt idx="55">
                  <c:v>8.9361411365528802</c:v>
                </c:pt>
                <c:pt idx="56">
                  <c:v>8.9361411365528802</c:v>
                </c:pt>
                <c:pt idx="57">
                  <c:v>8.9361411365528802</c:v>
                </c:pt>
                <c:pt idx="58">
                  <c:v>8.9361411365528802</c:v>
                </c:pt>
                <c:pt idx="59">
                  <c:v>8.9361411365528802</c:v>
                </c:pt>
                <c:pt idx="60">
                  <c:v>8.9361411365528802</c:v>
                </c:pt>
                <c:pt idx="61">
                  <c:v>8.9361411365528802</c:v>
                </c:pt>
                <c:pt idx="62">
                  <c:v>8.9361411365528802</c:v>
                </c:pt>
                <c:pt idx="63">
                  <c:v>8.9361411365528802</c:v>
                </c:pt>
                <c:pt idx="64">
                  <c:v>8.9361411365528802</c:v>
                </c:pt>
                <c:pt idx="65">
                  <c:v>8.9361411365528802</c:v>
                </c:pt>
                <c:pt idx="66">
                  <c:v>8.9361411365528802</c:v>
                </c:pt>
                <c:pt idx="67">
                  <c:v>8.9361411365528802</c:v>
                </c:pt>
                <c:pt idx="68">
                  <c:v>8.9361411365528802</c:v>
                </c:pt>
                <c:pt idx="69">
                  <c:v>8.9361411365528802</c:v>
                </c:pt>
                <c:pt idx="70">
                  <c:v>8.9361411365528802</c:v>
                </c:pt>
                <c:pt idx="71">
                  <c:v>8.9361411365528802</c:v>
                </c:pt>
                <c:pt idx="72">
                  <c:v>8.9361411365528802</c:v>
                </c:pt>
                <c:pt idx="73">
                  <c:v>8.9361411365528802</c:v>
                </c:pt>
                <c:pt idx="74">
                  <c:v>8.9361411365528802</c:v>
                </c:pt>
                <c:pt idx="75">
                  <c:v>8.9361411365528802</c:v>
                </c:pt>
                <c:pt idx="76">
                  <c:v>8.9361411365528802</c:v>
                </c:pt>
                <c:pt idx="77">
                  <c:v>8.9361411365528802</c:v>
                </c:pt>
                <c:pt idx="78">
                  <c:v>8.9361411365528802</c:v>
                </c:pt>
                <c:pt idx="79">
                  <c:v>8.9361411365528802</c:v>
                </c:pt>
                <c:pt idx="80">
                  <c:v>8.9361411365528802</c:v>
                </c:pt>
                <c:pt idx="81">
                  <c:v>8.9567104713499077</c:v>
                </c:pt>
                <c:pt idx="82">
                  <c:v>8.9567104713499077</c:v>
                </c:pt>
                <c:pt idx="83">
                  <c:v>8.9567104713499077</c:v>
                </c:pt>
                <c:pt idx="84">
                  <c:v>8.9567104713499077</c:v>
                </c:pt>
                <c:pt idx="85">
                  <c:v>8.9567104713499077</c:v>
                </c:pt>
                <c:pt idx="86">
                  <c:v>8.9567104713499077</c:v>
                </c:pt>
                <c:pt idx="87">
                  <c:v>9.0733874994726182</c:v>
                </c:pt>
                <c:pt idx="88">
                  <c:v>9.907973066504562</c:v>
                </c:pt>
                <c:pt idx="89">
                  <c:v>11.474818939411797</c:v>
                </c:pt>
                <c:pt idx="90">
                  <c:v>13.133412705986508</c:v>
                </c:pt>
                <c:pt idx="91">
                  <c:v>14.326637971452081</c:v>
                </c:pt>
                <c:pt idx="92">
                  <c:v>14.966497174194387</c:v>
                </c:pt>
                <c:pt idx="93">
                  <c:v>15.357867377451427</c:v>
                </c:pt>
                <c:pt idx="94">
                  <c:v>15.717143796629124</c:v>
                </c:pt>
                <c:pt idx="95">
                  <c:v>15.991921246055302</c:v>
                </c:pt>
                <c:pt idx="96">
                  <c:v>16.124174941630276</c:v>
                </c:pt>
                <c:pt idx="97">
                  <c:v>16.179888530819309</c:v>
                </c:pt>
                <c:pt idx="98">
                  <c:v>16.201034423257539</c:v>
                </c:pt>
                <c:pt idx="99">
                  <c:v>16.201034423257539</c:v>
                </c:pt>
                <c:pt idx="100">
                  <c:v>16.201034423257539</c:v>
                </c:pt>
                <c:pt idx="101">
                  <c:v>16.201034423257539</c:v>
                </c:pt>
                <c:pt idx="102">
                  <c:v>16.201034423257539</c:v>
                </c:pt>
                <c:pt idx="103">
                  <c:v>16.201034423257539</c:v>
                </c:pt>
                <c:pt idx="104">
                  <c:v>16.201034423257539</c:v>
                </c:pt>
                <c:pt idx="105">
                  <c:v>16.201034423257539</c:v>
                </c:pt>
                <c:pt idx="106">
                  <c:v>16.201034423257539</c:v>
                </c:pt>
                <c:pt idx="107">
                  <c:v>16.201034423257539</c:v>
                </c:pt>
                <c:pt idx="108">
                  <c:v>16.201034423257539</c:v>
                </c:pt>
                <c:pt idx="109">
                  <c:v>16.201034423257539</c:v>
                </c:pt>
                <c:pt idx="110">
                  <c:v>16.201034423257539</c:v>
                </c:pt>
                <c:pt idx="111">
                  <c:v>16.201034423257539</c:v>
                </c:pt>
                <c:pt idx="112">
                  <c:v>16.201034423257539</c:v>
                </c:pt>
                <c:pt idx="113">
                  <c:v>16.201034423257539</c:v>
                </c:pt>
                <c:pt idx="114">
                  <c:v>16.201034423257539</c:v>
                </c:pt>
                <c:pt idx="115">
                  <c:v>16.201034423257539</c:v>
                </c:pt>
                <c:pt idx="116">
                  <c:v>16.201034423257539</c:v>
                </c:pt>
                <c:pt idx="117">
                  <c:v>16.201034423257539</c:v>
                </c:pt>
                <c:pt idx="118">
                  <c:v>16.201034423257539</c:v>
                </c:pt>
                <c:pt idx="119">
                  <c:v>16.201034423257539</c:v>
                </c:pt>
                <c:pt idx="120">
                  <c:v>16.201034423257539</c:v>
                </c:pt>
                <c:pt idx="121">
                  <c:v>16.201034423257539</c:v>
                </c:pt>
                <c:pt idx="122">
                  <c:v>16.201034423257539</c:v>
                </c:pt>
                <c:pt idx="123">
                  <c:v>16.201034423257539</c:v>
                </c:pt>
                <c:pt idx="124">
                  <c:v>16.201034423257539</c:v>
                </c:pt>
                <c:pt idx="125">
                  <c:v>16.201034423257539</c:v>
                </c:pt>
                <c:pt idx="126">
                  <c:v>16.201034423257539</c:v>
                </c:pt>
                <c:pt idx="127">
                  <c:v>16.201034423257539</c:v>
                </c:pt>
                <c:pt idx="128">
                  <c:v>16.201034423257539</c:v>
                </c:pt>
                <c:pt idx="129">
                  <c:v>16.201034423257539</c:v>
                </c:pt>
                <c:pt idx="130">
                  <c:v>16.201034423257539</c:v>
                </c:pt>
                <c:pt idx="131">
                  <c:v>16.201034423257539</c:v>
                </c:pt>
                <c:pt idx="132">
                  <c:v>16.201034423257539</c:v>
                </c:pt>
                <c:pt idx="133">
                  <c:v>16.201034423257539</c:v>
                </c:pt>
                <c:pt idx="134">
                  <c:v>16.201034423257539</c:v>
                </c:pt>
                <c:pt idx="135">
                  <c:v>16.201034423257539</c:v>
                </c:pt>
                <c:pt idx="136">
                  <c:v>16.201034423257539</c:v>
                </c:pt>
                <c:pt idx="137">
                  <c:v>16.201034423257539</c:v>
                </c:pt>
                <c:pt idx="138">
                  <c:v>16.201034423257539</c:v>
                </c:pt>
                <c:pt idx="139">
                  <c:v>16.201034423257539</c:v>
                </c:pt>
                <c:pt idx="140">
                  <c:v>16.201034423257539</c:v>
                </c:pt>
                <c:pt idx="141">
                  <c:v>16.201034423257539</c:v>
                </c:pt>
                <c:pt idx="142">
                  <c:v>16.201034423257539</c:v>
                </c:pt>
                <c:pt idx="143">
                  <c:v>16.201034423257539</c:v>
                </c:pt>
                <c:pt idx="144">
                  <c:v>16.201034423257539</c:v>
                </c:pt>
                <c:pt idx="145">
                  <c:v>16.201034423257539</c:v>
                </c:pt>
                <c:pt idx="146">
                  <c:v>16.201034423257539</c:v>
                </c:pt>
                <c:pt idx="147">
                  <c:v>16.201034423257539</c:v>
                </c:pt>
                <c:pt idx="148">
                  <c:v>16.201034423257539</c:v>
                </c:pt>
                <c:pt idx="149">
                  <c:v>16.201034423257539</c:v>
                </c:pt>
                <c:pt idx="150">
                  <c:v>16.201034423257539</c:v>
                </c:pt>
                <c:pt idx="151">
                  <c:v>16.911765712000712</c:v>
                </c:pt>
                <c:pt idx="152">
                  <c:v>18.230363062246703</c:v>
                </c:pt>
                <c:pt idx="153">
                  <c:v>19.515713583635986</c:v>
                </c:pt>
                <c:pt idx="154">
                  <c:v>20.264572013833533</c:v>
                </c:pt>
                <c:pt idx="155">
                  <c:v>20.456445433098857</c:v>
                </c:pt>
                <c:pt idx="156">
                  <c:v>20.456445433098857</c:v>
                </c:pt>
                <c:pt idx="157">
                  <c:v>20.456445433098857</c:v>
                </c:pt>
                <c:pt idx="158">
                  <c:v>20.456445433098857</c:v>
                </c:pt>
                <c:pt idx="159">
                  <c:v>20.456445433098857</c:v>
                </c:pt>
                <c:pt idx="160">
                  <c:v>20.456445433098857</c:v>
                </c:pt>
                <c:pt idx="161">
                  <c:v>20.456445433098857</c:v>
                </c:pt>
                <c:pt idx="162">
                  <c:v>20.456445433098857</c:v>
                </c:pt>
                <c:pt idx="163">
                  <c:v>20.456445433098857</c:v>
                </c:pt>
                <c:pt idx="164">
                  <c:v>20.456445433098857</c:v>
                </c:pt>
                <c:pt idx="165">
                  <c:v>20.456445433098857</c:v>
                </c:pt>
                <c:pt idx="166">
                  <c:v>20.456445433098857</c:v>
                </c:pt>
                <c:pt idx="167">
                  <c:v>20.456445433098857</c:v>
                </c:pt>
                <c:pt idx="168">
                  <c:v>20.456445433098857</c:v>
                </c:pt>
                <c:pt idx="169">
                  <c:v>20.456445433098857</c:v>
                </c:pt>
                <c:pt idx="170">
                  <c:v>20.456445433098857</c:v>
                </c:pt>
                <c:pt idx="171">
                  <c:v>21.316052746109648</c:v>
                </c:pt>
                <c:pt idx="172">
                  <c:v>22.762460413128814</c:v>
                </c:pt>
                <c:pt idx="173">
                  <c:v>24.001431739537146</c:v>
                </c:pt>
                <c:pt idx="174">
                  <c:v>24.525395547589483</c:v>
                </c:pt>
                <c:pt idx="175">
                  <c:v>24.525395547589483</c:v>
                </c:pt>
                <c:pt idx="176">
                  <c:v>24.525395547589483</c:v>
                </c:pt>
                <c:pt idx="177">
                  <c:v>24.525395547589483</c:v>
                </c:pt>
                <c:pt idx="178">
                  <c:v>24.525395547589483</c:v>
                </c:pt>
                <c:pt idx="179">
                  <c:v>24.525395547589483</c:v>
                </c:pt>
                <c:pt idx="180">
                  <c:v>24.525395547589483</c:v>
                </c:pt>
                <c:pt idx="181">
                  <c:v>24.525395547589483</c:v>
                </c:pt>
                <c:pt idx="182">
                  <c:v>24.699927500572951</c:v>
                </c:pt>
                <c:pt idx="183">
                  <c:v>25.230819000653753</c:v>
                </c:pt>
                <c:pt idx="184">
                  <c:v>25.917259637385168</c:v>
                </c:pt>
                <c:pt idx="185">
                  <c:v>26.543304750204193</c:v>
                </c:pt>
                <c:pt idx="186">
                  <c:v>27.018055348675723</c:v>
                </c:pt>
                <c:pt idx="187">
                  <c:v>27.345873443654067</c:v>
                </c:pt>
                <c:pt idx="188">
                  <c:v>27.564623233561186</c:v>
                </c:pt>
                <c:pt idx="189">
                  <c:v>27.698128523507169</c:v>
                </c:pt>
                <c:pt idx="190">
                  <c:v>27.769203117037776</c:v>
                </c:pt>
                <c:pt idx="191">
                  <c:v>27.796288508375202</c:v>
                </c:pt>
                <c:pt idx="192">
                  <c:v>27.796288508375202</c:v>
                </c:pt>
                <c:pt idx="193">
                  <c:v>27.796288508375202</c:v>
                </c:pt>
                <c:pt idx="194">
                  <c:v>27.796288508375202</c:v>
                </c:pt>
                <c:pt idx="195">
                  <c:v>27.796288508375202</c:v>
                </c:pt>
                <c:pt idx="196">
                  <c:v>27.796288508375202</c:v>
                </c:pt>
                <c:pt idx="197">
                  <c:v>27.796288508375202</c:v>
                </c:pt>
                <c:pt idx="198">
                  <c:v>27.796288508375202</c:v>
                </c:pt>
                <c:pt idx="199">
                  <c:v>27.796288508375202</c:v>
                </c:pt>
                <c:pt idx="200">
                  <c:v>27.796288508375202</c:v>
                </c:pt>
                <c:pt idx="201">
                  <c:v>27.796288508375202</c:v>
                </c:pt>
                <c:pt idx="202">
                  <c:v>27.796288508375202</c:v>
                </c:pt>
                <c:pt idx="203">
                  <c:v>27.796288508375202</c:v>
                </c:pt>
                <c:pt idx="204">
                  <c:v>27.796288508375202</c:v>
                </c:pt>
                <c:pt idx="205">
                  <c:v>27.796288508375202</c:v>
                </c:pt>
                <c:pt idx="206">
                  <c:v>27.796288508375202</c:v>
                </c:pt>
                <c:pt idx="207">
                  <c:v>27.796288508375202</c:v>
                </c:pt>
                <c:pt idx="208">
                  <c:v>27.796288508375202</c:v>
                </c:pt>
                <c:pt idx="209">
                  <c:v>27.796288508375202</c:v>
                </c:pt>
                <c:pt idx="210">
                  <c:v>27.796288508375202</c:v>
                </c:pt>
                <c:pt idx="211">
                  <c:v>27.796288508375202</c:v>
                </c:pt>
                <c:pt idx="212">
                  <c:v>27.796288508375202</c:v>
                </c:pt>
                <c:pt idx="213">
                  <c:v>27.796288508375202</c:v>
                </c:pt>
                <c:pt idx="214">
                  <c:v>27.796288508375202</c:v>
                </c:pt>
                <c:pt idx="215">
                  <c:v>27.796288508375202</c:v>
                </c:pt>
                <c:pt idx="216">
                  <c:v>27.796288508375202</c:v>
                </c:pt>
                <c:pt idx="217">
                  <c:v>27.796288508375202</c:v>
                </c:pt>
                <c:pt idx="218">
                  <c:v>27.796288508375202</c:v>
                </c:pt>
                <c:pt idx="219">
                  <c:v>27.796288508375202</c:v>
                </c:pt>
                <c:pt idx="220">
                  <c:v>27.796288508375202</c:v>
                </c:pt>
                <c:pt idx="221">
                  <c:v>27.796288508375202</c:v>
                </c:pt>
                <c:pt idx="222">
                  <c:v>27.796288508375202</c:v>
                </c:pt>
                <c:pt idx="223">
                  <c:v>27.796288508375202</c:v>
                </c:pt>
                <c:pt idx="224">
                  <c:v>27.796288508375202</c:v>
                </c:pt>
                <c:pt idx="225">
                  <c:v>27.796288508375202</c:v>
                </c:pt>
                <c:pt idx="226">
                  <c:v>27.796288508375202</c:v>
                </c:pt>
                <c:pt idx="227">
                  <c:v>27.796288508375202</c:v>
                </c:pt>
                <c:pt idx="228">
                  <c:v>27.796288508375202</c:v>
                </c:pt>
                <c:pt idx="229">
                  <c:v>27.796288508375202</c:v>
                </c:pt>
                <c:pt idx="230">
                  <c:v>27.796288508375202</c:v>
                </c:pt>
                <c:pt idx="231">
                  <c:v>27.796288508375202</c:v>
                </c:pt>
                <c:pt idx="232">
                  <c:v>27.965240855692798</c:v>
                </c:pt>
                <c:pt idx="233">
                  <c:v>28.627859339923244</c:v>
                </c:pt>
                <c:pt idx="234">
                  <c:v>29.257368895761886</c:v>
                </c:pt>
                <c:pt idx="235">
                  <c:v>29.482733530381118</c:v>
                </c:pt>
                <c:pt idx="236">
                  <c:v>29.482733530381118</c:v>
                </c:pt>
                <c:pt idx="237">
                  <c:v>29.491214351402469</c:v>
                </c:pt>
                <c:pt idx="238">
                  <c:v>30.000001721173824</c:v>
                </c:pt>
                <c:pt idx="239">
                  <c:v>31.046192354250437</c:v>
                </c:pt>
                <c:pt idx="240">
                  <c:v>32.17878600490809</c:v>
                </c:pt>
                <c:pt idx="241">
                  <c:v>33.126270413154046</c:v>
                </c:pt>
                <c:pt idx="242">
                  <c:v>34.048671424784047</c:v>
                </c:pt>
                <c:pt idx="243">
                  <c:v>34.957513127218355</c:v>
                </c:pt>
                <c:pt idx="244">
                  <c:v>35.904351992067539</c:v>
                </c:pt>
                <c:pt idx="245">
                  <c:v>37.071192076362053</c:v>
                </c:pt>
                <c:pt idx="246">
                  <c:v>38.250106582662809</c:v>
                </c:pt>
                <c:pt idx="247">
                  <c:v>39.031321129985969</c:v>
                </c:pt>
                <c:pt idx="248">
                  <c:v>39.329116890156506</c:v>
                </c:pt>
                <c:pt idx="249">
                  <c:v>39.389976335216005</c:v>
                </c:pt>
                <c:pt idx="250">
                  <c:v>39.463952208619475</c:v>
                </c:pt>
                <c:pt idx="251">
                  <c:v>39.559303812497724</c:v>
                </c:pt>
                <c:pt idx="252">
                  <c:v>39.559303812497724</c:v>
                </c:pt>
                <c:pt idx="253">
                  <c:v>39.559303812497724</c:v>
                </c:pt>
                <c:pt idx="254">
                  <c:v>39.567315556737299</c:v>
                </c:pt>
                <c:pt idx="255">
                  <c:v>39.732999832184518</c:v>
                </c:pt>
                <c:pt idx="256">
                  <c:v>39.79026290975429</c:v>
                </c:pt>
                <c:pt idx="257">
                  <c:v>39.79026290975429</c:v>
                </c:pt>
                <c:pt idx="258">
                  <c:v>39.79026290975429</c:v>
                </c:pt>
                <c:pt idx="259">
                  <c:v>39.79026290975429</c:v>
                </c:pt>
                <c:pt idx="260">
                  <c:v>39.79026290975429</c:v>
                </c:pt>
                <c:pt idx="261">
                  <c:v>39.79026290975429</c:v>
                </c:pt>
                <c:pt idx="262">
                  <c:v>39.79026290975429</c:v>
                </c:pt>
                <c:pt idx="263">
                  <c:v>39.79026290975429</c:v>
                </c:pt>
                <c:pt idx="264">
                  <c:v>39.79026290975429</c:v>
                </c:pt>
                <c:pt idx="265">
                  <c:v>39.79026290975429</c:v>
                </c:pt>
                <c:pt idx="266">
                  <c:v>39.79026290975429</c:v>
                </c:pt>
                <c:pt idx="267">
                  <c:v>39.79026290975429</c:v>
                </c:pt>
                <c:pt idx="268">
                  <c:v>39.79026290975429</c:v>
                </c:pt>
                <c:pt idx="269">
                  <c:v>39.79026290975429</c:v>
                </c:pt>
                <c:pt idx="270">
                  <c:v>39.79026290975429</c:v>
                </c:pt>
                <c:pt idx="271">
                  <c:v>39.79026290975429</c:v>
                </c:pt>
                <c:pt idx="272">
                  <c:v>39.79026290975429</c:v>
                </c:pt>
                <c:pt idx="273">
                  <c:v>40.292901419002256</c:v>
                </c:pt>
                <c:pt idx="274">
                  <c:v>41.404022863532965</c:v>
                </c:pt>
                <c:pt idx="275">
                  <c:v>42.750673168429458</c:v>
                </c:pt>
                <c:pt idx="276">
                  <c:v>44.200800187480191</c:v>
                </c:pt>
                <c:pt idx="277">
                  <c:v>45.832091708983214</c:v>
                </c:pt>
                <c:pt idx="278">
                  <c:v>47.521302617269335</c:v>
                </c:pt>
                <c:pt idx="279">
                  <c:v>48.655431632774111</c:v>
                </c:pt>
                <c:pt idx="280">
                  <c:v>48.779315701769967</c:v>
                </c:pt>
                <c:pt idx="281">
                  <c:v>48.779315701769967</c:v>
                </c:pt>
                <c:pt idx="282">
                  <c:v>48.779315701769967</c:v>
                </c:pt>
                <c:pt idx="283">
                  <c:v>48.779315701769967</c:v>
                </c:pt>
                <c:pt idx="284">
                  <c:v>48.779315701769967</c:v>
                </c:pt>
                <c:pt idx="285">
                  <c:v>48.779315701769967</c:v>
                </c:pt>
                <c:pt idx="286">
                  <c:v>48.779315701769967</c:v>
                </c:pt>
                <c:pt idx="287">
                  <c:v>48.779315701769967</c:v>
                </c:pt>
                <c:pt idx="288">
                  <c:v>48.779315701769967</c:v>
                </c:pt>
                <c:pt idx="289">
                  <c:v>48.779315701769967</c:v>
                </c:pt>
                <c:pt idx="290">
                  <c:v>48.779315701769967</c:v>
                </c:pt>
                <c:pt idx="291">
                  <c:v>48.779315701769967</c:v>
                </c:pt>
                <c:pt idx="292">
                  <c:v>48.779315701769967</c:v>
                </c:pt>
                <c:pt idx="293">
                  <c:v>48.779315701769967</c:v>
                </c:pt>
                <c:pt idx="294">
                  <c:v>48.779315701769967</c:v>
                </c:pt>
                <c:pt idx="295">
                  <c:v>48.779315701769967</c:v>
                </c:pt>
                <c:pt idx="296">
                  <c:v>48.779315701769967</c:v>
                </c:pt>
                <c:pt idx="297">
                  <c:v>48.779315701769967</c:v>
                </c:pt>
                <c:pt idx="298">
                  <c:v>48.779315701769967</c:v>
                </c:pt>
                <c:pt idx="299">
                  <c:v>48.779315701769967</c:v>
                </c:pt>
                <c:pt idx="300">
                  <c:v>48.779315701769967</c:v>
                </c:pt>
                <c:pt idx="301">
                  <c:v>48.779315701769967</c:v>
                </c:pt>
                <c:pt idx="302">
                  <c:v>48.779315701769967</c:v>
                </c:pt>
                <c:pt idx="303">
                  <c:v>48.926416505522191</c:v>
                </c:pt>
                <c:pt idx="304">
                  <c:v>49.283013303168069</c:v>
                </c:pt>
                <c:pt idx="305">
                  <c:v>49.643398015496452</c:v>
                </c:pt>
                <c:pt idx="306">
                  <c:v>49.767205546380026</c:v>
                </c:pt>
                <c:pt idx="307">
                  <c:v>49.767205546380026</c:v>
                </c:pt>
                <c:pt idx="308">
                  <c:v>49.767205546380026</c:v>
                </c:pt>
                <c:pt idx="309">
                  <c:v>49.767205546380026</c:v>
                </c:pt>
                <c:pt idx="310">
                  <c:v>49.767205546380026</c:v>
                </c:pt>
                <c:pt idx="311">
                  <c:v>49.767205546380026</c:v>
                </c:pt>
                <c:pt idx="312">
                  <c:v>49.945160011316226</c:v>
                </c:pt>
                <c:pt idx="313">
                  <c:v>50.293803794512094</c:v>
                </c:pt>
                <c:pt idx="314">
                  <c:v>50.705744634858029</c:v>
                </c:pt>
                <c:pt idx="315">
                  <c:v>51.070575968466514</c:v>
                </c:pt>
                <c:pt idx="316">
                  <c:v>51.426134448300232</c:v>
                </c:pt>
                <c:pt idx="317">
                  <c:v>51.88847187310607</c:v>
                </c:pt>
                <c:pt idx="318">
                  <c:v>52.431813284660876</c:v>
                </c:pt>
                <c:pt idx="319">
                  <c:v>52.817357628412843</c:v>
                </c:pt>
                <c:pt idx="320">
                  <c:v>52.918918946270978</c:v>
                </c:pt>
                <c:pt idx="321">
                  <c:v>52.918918946270978</c:v>
                </c:pt>
                <c:pt idx="322">
                  <c:v>52.918918946270978</c:v>
                </c:pt>
                <c:pt idx="323">
                  <c:v>52.918918946270978</c:v>
                </c:pt>
                <c:pt idx="324">
                  <c:v>52.918918946270978</c:v>
                </c:pt>
                <c:pt idx="325">
                  <c:v>52.918918946270978</c:v>
                </c:pt>
                <c:pt idx="326">
                  <c:v>52.918918946270978</c:v>
                </c:pt>
                <c:pt idx="327">
                  <c:v>53.024131561064124</c:v>
                </c:pt>
                <c:pt idx="328">
                  <c:v>53.548055072545274</c:v>
                </c:pt>
                <c:pt idx="329">
                  <c:v>54.069388526369821</c:v>
                </c:pt>
                <c:pt idx="330">
                  <c:v>54.207216955962103</c:v>
                </c:pt>
                <c:pt idx="331">
                  <c:v>54.207216955962103</c:v>
                </c:pt>
                <c:pt idx="332">
                  <c:v>54.207216955962103</c:v>
                </c:pt>
                <c:pt idx="333">
                  <c:v>54.207216955962103</c:v>
                </c:pt>
                <c:pt idx="334">
                  <c:v>54.207216955962103</c:v>
                </c:pt>
                <c:pt idx="335">
                  <c:v>54.207216955962103</c:v>
                </c:pt>
                <c:pt idx="336">
                  <c:v>54.207216955962103</c:v>
                </c:pt>
                <c:pt idx="337">
                  <c:v>54.207216955962103</c:v>
                </c:pt>
                <c:pt idx="338">
                  <c:v>54.207216955962103</c:v>
                </c:pt>
                <c:pt idx="339">
                  <c:v>54.207216955962103</c:v>
                </c:pt>
                <c:pt idx="340">
                  <c:v>54.207216955962103</c:v>
                </c:pt>
                <c:pt idx="341">
                  <c:v>54.207216955962103</c:v>
                </c:pt>
                <c:pt idx="342">
                  <c:v>54.207216955962103</c:v>
                </c:pt>
                <c:pt idx="343">
                  <c:v>54.207216955962103</c:v>
                </c:pt>
                <c:pt idx="344">
                  <c:v>54.207216955962103</c:v>
                </c:pt>
                <c:pt idx="345">
                  <c:v>54.207216955962103</c:v>
                </c:pt>
                <c:pt idx="346">
                  <c:v>54.207216955962103</c:v>
                </c:pt>
                <c:pt idx="347">
                  <c:v>54.207216955962103</c:v>
                </c:pt>
                <c:pt idx="348">
                  <c:v>54.207216955962103</c:v>
                </c:pt>
                <c:pt idx="349">
                  <c:v>54.207216955962103</c:v>
                </c:pt>
                <c:pt idx="350">
                  <c:v>54.207216955962103</c:v>
                </c:pt>
                <c:pt idx="351">
                  <c:v>54.207216955962103</c:v>
                </c:pt>
                <c:pt idx="352">
                  <c:v>54.207216955962103</c:v>
                </c:pt>
                <c:pt idx="353">
                  <c:v>54.207216955962103</c:v>
                </c:pt>
                <c:pt idx="354">
                  <c:v>54.207216955962103</c:v>
                </c:pt>
                <c:pt idx="355">
                  <c:v>54.207216955962103</c:v>
                </c:pt>
                <c:pt idx="356">
                  <c:v>54.207216955962103</c:v>
                </c:pt>
                <c:pt idx="357">
                  <c:v>54.207216955962103</c:v>
                </c:pt>
                <c:pt idx="358">
                  <c:v>54.378141309260258</c:v>
                </c:pt>
                <c:pt idx="359">
                  <c:v>54.783515313929314</c:v>
                </c:pt>
                <c:pt idx="360">
                  <c:v>55.178940273987543</c:v>
                </c:pt>
                <c:pt idx="361">
                  <c:v>55.415462119628188</c:v>
                </c:pt>
                <c:pt idx="362">
                  <c:v>55.486183531457158</c:v>
                </c:pt>
                <c:pt idx="363">
                  <c:v>55.486183531457158</c:v>
                </c:pt>
                <c:pt idx="364">
                  <c:v>55.486183531457158</c:v>
                </c:pt>
                <c:pt idx="365">
                  <c:v>55.486183531457158</c:v>
                </c:pt>
                <c:pt idx="366">
                  <c:v>55.486183531457158</c:v>
                </c:pt>
                <c:pt idx="367">
                  <c:v>55.486183531457158</c:v>
                </c:pt>
                <c:pt idx="368">
                  <c:v>55.486183531457158</c:v>
                </c:pt>
                <c:pt idx="369">
                  <c:v>55.486183531457158</c:v>
                </c:pt>
                <c:pt idx="370">
                  <c:v>55.486183531457158</c:v>
                </c:pt>
                <c:pt idx="371">
                  <c:v>55.590474103134106</c:v>
                </c:pt>
                <c:pt idx="372">
                  <c:v>56.163976403656157</c:v>
                </c:pt>
                <c:pt idx="373">
                  <c:v>56.947960878187558</c:v>
                </c:pt>
                <c:pt idx="374">
                  <c:v>57.59103034095606</c:v>
                </c:pt>
                <c:pt idx="375">
                  <c:v>57.986861744001111</c:v>
                </c:pt>
                <c:pt idx="376">
                  <c:v>58.200051246569927</c:v>
                </c:pt>
                <c:pt idx="377">
                  <c:v>58.310608648170543</c:v>
                </c:pt>
                <c:pt idx="378">
                  <c:v>58.36594083596659</c:v>
                </c:pt>
                <c:pt idx="379">
                  <c:v>58.406157905759819</c:v>
                </c:pt>
                <c:pt idx="380">
                  <c:v>58.456237209905233</c:v>
                </c:pt>
                <c:pt idx="381">
                  <c:v>58.508817389631638</c:v>
                </c:pt>
                <c:pt idx="382">
                  <c:v>58.554698440614402</c:v>
                </c:pt>
                <c:pt idx="383">
                  <c:v>58.591146348431984</c:v>
                </c:pt>
                <c:pt idx="384">
                  <c:v>58.610398104684023</c:v>
                </c:pt>
                <c:pt idx="385">
                  <c:v>58.614579408911951</c:v>
                </c:pt>
                <c:pt idx="386">
                  <c:v>58.614579408911951</c:v>
                </c:pt>
                <c:pt idx="387">
                  <c:v>58.614579408911951</c:v>
                </c:pt>
                <c:pt idx="388">
                  <c:v>58.614579408911951</c:v>
                </c:pt>
                <c:pt idx="389">
                  <c:v>58.614579408911951</c:v>
                </c:pt>
                <c:pt idx="390">
                  <c:v>58.614579408911951</c:v>
                </c:pt>
                <c:pt idx="391">
                  <c:v>58.614579408911951</c:v>
                </c:pt>
                <c:pt idx="392">
                  <c:v>58.614579408911951</c:v>
                </c:pt>
                <c:pt idx="393">
                  <c:v>58.614579408911951</c:v>
                </c:pt>
                <c:pt idx="394">
                  <c:v>58.614579408911951</c:v>
                </c:pt>
                <c:pt idx="395">
                  <c:v>58.614579408911951</c:v>
                </c:pt>
                <c:pt idx="396">
                  <c:v>58.614579408911951</c:v>
                </c:pt>
                <c:pt idx="397">
                  <c:v>58.614579408911951</c:v>
                </c:pt>
                <c:pt idx="398">
                  <c:v>58.614579408911951</c:v>
                </c:pt>
                <c:pt idx="399">
                  <c:v>58.614579408911951</c:v>
                </c:pt>
                <c:pt idx="400">
                  <c:v>58.614579408911951</c:v>
                </c:pt>
                <c:pt idx="401">
                  <c:v>58.654420216168269</c:v>
                </c:pt>
                <c:pt idx="402">
                  <c:v>58.934172761415375</c:v>
                </c:pt>
                <c:pt idx="403">
                  <c:v>59.271020438587129</c:v>
                </c:pt>
                <c:pt idx="404">
                  <c:v>59.555942379364843</c:v>
                </c:pt>
                <c:pt idx="405">
                  <c:v>59.829864912330727</c:v>
                </c:pt>
                <c:pt idx="406">
                  <c:v>60.118025758021027</c:v>
                </c:pt>
                <c:pt idx="407">
                  <c:v>60.358794924792569</c:v>
                </c:pt>
                <c:pt idx="408">
                  <c:v>60.46861776485796</c:v>
                </c:pt>
                <c:pt idx="409">
                  <c:v>60.46861776485796</c:v>
                </c:pt>
                <c:pt idx="410">
                  <c:v>60.46861776485796</c:v>
                </c:pt>
                <c:pt idx="411">
                  <c:v>60.46861776485796</c:v>
                </c:pt>
                <c:pt idx="412">
                  <c:v>60.46861776485796</c:v>
                </c:pt>
                <c:pt idx="413">
                  <c:v>60.46861776485796</c:v>
                </c:pt>
                <c:pt idx="414">
                  <c:v>60.46861776485796</c:v>
                </c:pt>
                <c:pt idx="415">
                  <c:v>60.46861776485796</c:v>
                </c:pt>
                <c:pt idx="416">
                  <c:v>60.46861776485796</c:v>
                </c:pt>
                <c:pt idx="417">
                  <c:v>60.46861776485796</c:v>
                </c:pt>
                <c:pt idx="418">
                  <c:v>60.46861776485796</c:v>
                </c:pt>
                <c:pt idx="419">
                  <c:v>60.559179243246078</c:v>
                </c:pt>
                <c:pt idx="420">
                  <c:v>60.64235571698277</c:v>
                </c:pt>
                <c:pt idx="421">
                  <c:v>60.64235571698277</c:v>
                </c:pt>
                <c:pt idx="422">
                  <c:v>60.64235571698277</c:v>
                </c:pt>
                <c:pt idx="423">
                  <c:v>60.64235571698277</c:v>
                </c:pt>
                <c:pt idx="424">
                  <c:v>60.64235571698277</c:v>
                </c:pt>
                <c:pt idx="425">
                  <c:v>60.64235571698277</c:v>
                </c:pt>
                <c:pt idx="426">
                  <c:v>60.64235571698277</c:v>
                </c:pt>
                <c:pt idx="427">
                  <c:v>60.64235571698277</c:v>
                </c:pt>
                <c:pt idx="428">
                  <c:v>60.64235571698277</c:v>
                </c:pt>
                <c:pt idx="429">
                  <c:v>60.64235571698277</c:v>
                </c:pt>
                <c:pt idx="430">
                  <c:v>60.64235571698277</c:v>
                </c:pt>
                <c:pt idx="431">
                  <c:v>60.677281077655643</c:v>
                </c:pt>
                <c:pt idx="432">
                  <c:v>60.677281077655643</c:v>
                </c:pt>
                <c:pt idx="433">
                  <c:v>60.677281077655643</c:v>
                </c:pt>
                <c:pt idx="434">
                  <c:v>60.677281077655643</c:v>
                </c:pt>
                <c:pt idx="435">
                  <c:v>61.023483616149058</c:v>
                </c:pt>
                <c:pt idx="436">
                  <c:v>61.807922236472315</c:v>
                </c:pt>
                <c:pt idx="437">
                  <c:v>62.94525476760429</c:v>
                </c:pt>
                <c:pt idx="438">
                  <c:v>64.203161331116632</c:v>
                </c:pt>
                <c:pt idx="439">
                  <c:v>65.28523570281375</c:v>
                </c:pt>
                <c:pt idx="440">
                  <c:v>65.982534322360749</c:v>
                </c:pt>
                <c:pt idx="441">
                  <c:v>66.295140676831593</c:v>
                </c:pt>
                <c:pt idx="442">
                  <c:v>66.38480519337881</c:v>
                </c:pt>
                <c:pt idx="443">
                  <c:v>66.397469995729466</c:v>
                </c:pt>
                <c:pt idx="444">
                  <c:v>66.397634640836856</c:v>
                </c:pt>
                <c:pt idx="445">
                  <c:v>66.397634640836856</c:v>
                </c:pt>
                <c:pt idx="446">
                  <c:v>66.397634640836856</c:v>
                </c:pt>
                <c:pt idx="447">
                  <c:v>66.397634640836856</c:v>
                </c:pt>
                <c:pt idx="448">
                  <c:v>66.397634640836856</c:v>
                </c:pt>
                <c:pt idx="449">
                  <c:v>66.397634640836856</c:v>
                </c:pt>
                <c:pt idx="450">
                  <c:v>66.397634640836856</c:v>
                </c:pt>
                <c:pt idx="451">
                  <c:v>66.397634640836856</c:v>
                </c:pt>
                <c:pt idx="452">
                  <c:v>66.397634640836856</c:v>
                </c:pt>
                <c:pt idx="453">
                  <c:v>66.397634640836856</c:v>
                </c:pt>
                <c:pt idx="454">
                  <c:v>66.397634640836856</c:v>
                </c:pt>
                <c:pt idx="455">
                  <c:v>66.397634640836856</c:v>
                </c:pt>
                <c:pt idx="456">
                  <c:v>66.397634640836856</c:v>
                </c:pt>
                <c:pt idx="457">
                  <c:v>66.397634640836856</c:v>
                </c:pt>
                <c:pt idx="458">
                  <c:v>66.397634640836856</c:v>
                </c:pt>
                <c:pt idx="459">
                  <c:v>66.397634640836856</c:v>
                </c:pt>
                <c:pt idx="460">
                  <c:v>66.397634640836856</c:v>
                </c:pt>
                <c:pt idx="461">
                  <c:v>66.397634640836856</c:v>
                </c:pt>
                <c:pt idx="462">
                  <c:v>66.397634640836856</c:v>
                </c:pt>
                <c:pt idx="463">
                  <c:v>66.397634640836856</c:v>
                </c:pt>
                <c:pt idx="464">
                  <c:v>66.397634640836856</c:v>
                </c:pt>
                <c:pt idx="465">
                  <c:v>66.397634640836856</c:v>
                </c:pt>
                <c:pt idx="466">
                  <c:v>66.397634640836856</c:v>
                </c:pt>
                <c:pt idx="467">
                  <c:v>66.397634640836856</c:v>
                </c:pt>
                <c:pt idx="468">
                  <c:v>66.397634640836856</c:v>
                </c:pt>
                <c:pt idx="469">
                  <c:v>66.397634640836856</c:v>
                </c:pt>
                <c:pt idx="470">
                  <c:v>66.397634640836856</c:v>
                </c:pt>
                <c:pt idx="471">
                  <c:v>66.397634640836856</c:v>
                </c:pt>
                <c:pt idx="472">
                  <c:v>66.397634640836856</c:v>
                </c:pt>
                <c:pt idx="473">
                  <c:v>66.397634640836856</c:v>
                </c:pt>
                <c:pt idx="474">
                  <c:v>66.397634640836856</c:v>
                </c:pt>
                <c:pt idx="475">
                  <c:v>66.397634640836856</c:v>
                </c:pt>
                <c:pt idx="476">
                  <c:v>66.397634640836856</c:v>
                </c:pt>
                <c:pt idx="477">
                  <c:v>66.397634640836856</c:v>
                </c:pt>
                <c:pt idx="478">
                  <c:v>66.397634640836856</c:v>
                </c:pt>
                <c:pt idx="479">
                  <c:v>66.397634640836856</c:v>
                </c:pt>
                <c:pt idx="480">
                  <c:v>66.397634640836856</c:v>
                </c:pt>
                <c:pt idx="481">
                  <c:v>66.397634640836856</c:v>
                </c:pt>
                <c:pt idx="482">
                  <c:v>66.397634640836856</c:v>
                </c:pt>
                <c:pt idx="483">
                  <c:v>66.397634640836856</c:v>
                </c:pt>
                <c:pt idx="484">
                  <c:v>66.397634640836856</c:v>
                </c:pt>
                <c:pt idx="485">
                  <c:v>66.397634640836856</c:v>
                </c:pt>
                <c:pt idx="486">
                  <c:v>66.397634640836856</c:v>
                </c:pt>
                <c:pt idx="487">
                  <c:v>66.397634640836856</c:v>
                </c:pt>
                <c:pt idx="488">
                  <c:v>66.397634640836856</c:v>
                </c:pt>
                <c:pt idx="489">
                  <c:v>66.397634640836856</c:v>
                </c:pt>
                <c:pt idx="490">
                  <c:v>66.397634640836856</c:v>
                </c:pt>
                <c:pt idx="491">
                  <c:v>66.397634640836856</c:v>
                </c:pt>
                <c:pt idx="492">
                  <c:v>66.397634640836856</c:v>
                </c:pt>
                <c:pt idx="493">
                  <c:v>66.397634640836856</c:v>
                </c:pt>
                <c:pt idx="494">
                  <c:v>66.397634640836856</c:v>
                </c:pt>
                <c:pt idx="495">
                  <c:v>66.397634640836856</c:v>
                </c:pt>
                <c:pt idx="496">
                  <c:v>66.397634640836856</c:v>
                </c:pt>
                <c:pt idx="497">
                  <c:v>66.397634640836856</c:v>
                </c:pt>
                <c:pt idx="498">
                  <c:v>66.397634640836856</c:v>
                </c:pt>
                <c:pt idx="499">
                  <c:v>66.397634640836856</c:v>
                </c:pt>
                <c:pt idx="500">
                  <c:v>66.397634640836856</c:v>
                </c:pt>
                <c:pt idx="501">
                  <c:v>66.397634640836856</c:v>
                </c:pt>
                <c:pt idx="502">
                  <c:v>66.397634640836856</c:v>
                </c:pt>
                <c:pt idx="503">
                  <c:v>66.397634640836856</c:v>
                </c:pt>
                <c:pt idx="504">
                  <c:v>66.397634640836856</c:v>
                </c:pt>
                <c:pt idx="505">
                  <c:v>66.397634640836856</c:v>
                </c:pt>
                <c:pt idx="506">
                  <c:v>66.397634640836856</c:v>
                </c:pt>
                <c:pt idx="507">
                  <c:v>66.397634640836856</c:v>
                </c:pt>
                <c:pt idx="508">
                  <c:v>66.397634640836856</c:v>
                </c:pt>
                <c:pt idx="509">
                  <c:v>66.397634640836856</c:v>
                </c:pt>
                <c:pt idx="510">
                  <c:v>66.397634640836856</c:v>
                </c:pt>
                <c:pt idx="511">
                  <c:v>66.397634640836856</c:v>
                </c:pt>
                <c:pt idx="512">
                  <c:v>66.397634640836856</c:v>
                </c:pt>
                <c:pt idx="513">
                  <c:v>66.397634640836856</c:v>
                </c:pt>
                <c:pt idx="514">
                  <c:v>66.397634640836856</c:v>
                </c:pt>
                <c:pt idx="515">
                  <c:v>66.397634640836856</c:v>
                </c:pt>
                <c:pt idx="516">
                  <c:v>66.397634640836856</c:v>
                </c:pt>
                <c:pt idx="517">
                  <c:v>66.397634640836856</c:v>
                </c:pt>
                <c:pt idx="518">
                  <c:v>66.397634640836856</c:v>
                </c:pt>
                <c:pt idx="519">
                  <c:v>66.397634640836856</c:v>
                </c:pt>
                <c:pt idx="520">
                  <c:v>66.49702583636774</c:v>
                </c:pt>
                <c:pt idx="521">
                  <c:v>66.661417752472488</c:v>
                </c:pt>
                <c:pt idx="522">
                  <c:v>66.928232901389137</c:v>
                </c:pt>
                <c:pt idx="523">
                  <c:v>67.380506242617216</c:v>
                </c:pt>
                <c:pt idx="524">
                  <c:v>67.969573584085012</c:v>
                </c:pt>
                <c:pt idx="525">
                  <c:v>68.475202847177911</c:v>
                </c:pt>
                <c:pt idx="526">
                  <c:v>68.741712663898326</c:v>
                </c:pt>
                <c:pt idx="527">
                  <c:v>68.825332677141887</c:v>
                </c:pt>
                <c:pt idx="528">
                  <c:v>68.843468504584862</c:v>
                </c:pt>
                <c:pt idx="529">
                  <c:v>68.84696709839956</c:v>
                </c:pt>
                <c:pt idx="530">
                  <c:v>68.84696709839956</c:v>
                </c:pt>
                <c:pt idx="531">
                  <c:v>68.84696709839956</c:v>
                </c:pt>
                <c:pt idx="532">
                  <c:v>68.84696709839956</c:v>
                </c:pt>
                <c:pt idx="533">
                  <c:v>68.84696709839956</c:v>
                </c:pt>
                <c:pt idx="534">
                  <c:v>68.84696709839956</c:v>
                </c:pt>
                <c:pt idx="535">
                  <c:v>68.84696709839956</c:v>
                </c:pt>
                <c:pt idx="536">
                  <c:v>68.84696709839956</c:v>
                </c:pt>
                <c:pt idx="537">
                  <c:v>68.84696709839956</c:v>
                </c:pt>
                <c:pt idx="538">
                  <c:v>68.84696709839956</c:v>
                </c:pt>
                <c:pt idx="539">
                  <c:v>68.84696709839956</c:v>
                </c:pt>
                <c:pt idx="540">
                  <c:v>68.84696709839956</c:v>
                </c:pt>
                <c:pt idx="541">
                  <c:v>68.84696709839956</c:v>
                </c:pt>
                <c:pt idx="542">
                  <c:v>68.84696709839956</c:v>
                </c:pt>
                <c:pt idx="543">
                  <c:v>68.879792005267348</c:v>
                </c:pt>
                <c:pt idx="544">
                  <c:v>69.139586450805339</c:v>
                </c:pt>
                <c:pt idx="545">
                  <c:v>69.531427503744283</c:v>
                </c:pt>
                <c:pt idx="546">
                  <c:v>69.851376721686776</c:v>
                </c:pt>
                <c:pt idx="547">
                  <c:v>70.039589024809942</c:v>
                </c:pt>
                <c:pt idx="548">
                  <c:v>70.146347590861609</c:v>
                </c:pt>
                <c:pt idx="549">
                  <c:v>70.211803660168584</c:v>
                </c:pt>
                <c:pt idx="550">
                  <c:v>70.23490802489313</c:v>
                </c:pt>
                <c:pt idx="551">
                  <c:v>70.23490802489313</c:v>
                </c:pt>
                <c:pt idx="552">
                  <c:v>70.23490802489313</c:v>
                </c:pt>
                <c:pt idx="553">
                  <c:v>70.23490802489313</c:v>
                </c:pt>
                <c:pt idx="554">
                  <c:v>70.23490802489313</c:v>
                </c:pt>
                <c:pt idx="555">
                  <c:v>70.23490802489313</c:v>
                </c:pt>
                <c:pt idx="556">
                  <c:v>70.23490802489313</c:v>
                </c:pt>
                <c:pt idx="557">
                  <c:v>70.23490802489313</c:v>
                </c:pt>
                <c:pt idx="558">
                  <c:v>70.23490802489313</c:v>
                </c:pt>
                <c:pt idx="559">
                  <c:v>70.23490802489313</c:v>
                </c:pt>
                <c:pt idx="560">
                  <c:v>70.23490802489313</c:v>
                </c:pt>
                <c:pt idx="561">
                  <c:v>70.23490802489313</c:v>
                </c:pt>
                <c:pt idx="562">
                  <c:v>70.23490802489313</c:v>
                </c:pt>
                <c:pt idx="563">
                  <c:v>70.600668550370003</c:v>
                </c:pt>
                <c:pt idx="564">
                  <c:v>71.305002576157818</c:v>
                </c:pt>
                <c:pt idx="565">
                  <c:v>71.836573180451055</c:v>
                </c:pt>
                <c:pt idx="566">
                  <c:v>72.001901792021997</c:v>
                </c:pt>
                <c:pt idx="567">
                  <c:v>72.001901792021997</c:v>
                </c:pt>
                <c:pt idx="568">
                  <c:v>72.001901792021997</c:v>
                </c:pt>
                <c:pt idx="569">
                  <c:v>72.001901792021997</c:v>
                </c:pt>
                <c:pt idx="570">
                  <c:v>72.001901792021997</c:v>
                </c:pt>
                <c:pt idx="571">
                  <c:v>72.001901792021997</c:v>
                </c:pt>
                <c:pt idx="572">
                  <c:v>72.001901792021997</c:v>
                </c:pt>
                <c:pt idx="573">
                  <c:v>72.001901792021997</c:v>
                </c:pt>
                <c:pt idx="574">
                  <c:v>72.001901792021997</c:v>
                </c:pt>
                <c:pt idx="575">
                  <c:v>72.001901792021997</c:v>
                </c:pt>
                <c:pt idx="576">
                  <c:v>72.001901792021997</c:v>
                </c:pt>
                <c:pt idx="577">
                  <c:v>72.001901792021997</c:v>
                </c:pt>
                <c:pt idx="578">
                  <c:v>72.001901792021997</c:v>
                </c:pt>
                <c:pt idx="579">
                  <c:v>72.001901792021997</c:v>
                </c:pt>
                <c:pt idx="580">
                  <c:v>72.001901792021997</c:v>
                </c:pt>
                <c:pt idx="581">
                  <c:v>72.001901792021997</c:v>
                </c:pt>
                <c:pt idx="582">
                  <c:v>72.001901792021997</c:v>
                </c:pt>
                <c:pt idx="583">
                  <c:v>72.001901792021997</c:v>
                </c:pt>
                <c:pt idx="584">
                  <c:v>72.001901792021997</c:v>
                </c:pt>
                <c:pt idx="585">
                  <c:v>72.001901792021997</c:v>
                </c:pt>
                <c:pt idx="586">
                  <c:v>72.001901792021997</c:v>
                </c:pt>
                <c:pt idx="587">
                  <c:v>72.001901792021997</c:v>
                </c:pt>
                <c:pt idx="588">
                  <c:v>72.001901792021997</c:v>
                </c:pt>
                <c:pt idx="589">
                  <c:v>72.001901792021997</c:v>
                </c:pt>
                <c:pt idx="590">
                  <c:v>72.001901792021997</c:v>
                </c:pt>
                <c:pt idx="591">
                  <c:v>72.001901792021997</c:v>
                </c:pt>
                <c:pt idx="592">
                  <c:v>72.001901792021997</c:v>
                </c:pt>
                <c:pt idx="593">
                  <c:v>72.001901792021997</c:v>
                </c:pt>
                <c:pt idx="594">
                  <c:v>72.001901792021997</c:v>
                </c:pt>
                <c:pt idx="595">
                  <c:v>72.001901792021997</c:v>
                </c:pt>
                <c:pt idx="596">
                  <c:v>72.001901792021997</c:v>
                </c:pt>
                <c:pt idx="597">
                  <c:v>72.001901792021997</c:v>
                </c:pt>
                <c:pt idx="598">
                  <c:v>72.001901792021997</c:v>
                </c:pt>
                <c:pt idx="599">
                  <c:v>72.001901792021997</c:v>
                </c:pt>
                <c:pt idx="600">
                  <c:v>72.001901792021997</c:v>
                </c:pt>
                <c:pt idx="601">
                  <c:v>72.001901792021997</c:v>
                </c:pt>
                <c:pt idx="602">
                  <c:v>72.001901792021997</c:v>
                </c:pt>
                <c:pt idx="603">
                  <c:v>72.001901792021997</c:v>
                </c:pt>
                <c:pt idx="604">
                  <c:v>72.001901792021997</c:v>
                </c:pt>
                <c:pt idx="605">
                  <c:v>72.001901792021997</c:v>
                </c:pt>
                <c:pt idx="606">
                  <c:v>72.001901792021997</c:v>
                </c:pt>
                <c:pt idx="607">
                  <c:v>72.001901792021997</c:v>
                </c:pt>
                <c:pt idx="608">
                  <c:v>72.001901792021997</c:v>
                </c:pt>
                <c:pt idx="609">
                  <c:v>72.001901792021997</c:v>
                </c:pt>
                <c:pt idx="610">
                  <c:v>72.001901792021997</c:v>
                </c:pt>
                <c:pt idx="611">
                  <c:v>72.001901792021997</c:v>
                </c:pt>
                <c:pt idx="612">
                  <c:v>72.001901792021997</c:v>
                </c:pt>
                <c:pt idx="613">
                  <c:v>72.001901792021997</c:v>
                </c:pt>
                <c:pt idx="614">
                  <c:v>72.001901792021997</c:v>
                </c:pt>
                <c:pt idx="615">
                  <c:v>72.001901792021997</c:v>
                </c:pt>
                <c:pt idx="616">
                  <c:v>72.001901792021997</c:v>
                </c:pt>
                <c:pt idx="617">
                  <c:v>72.001901792021997</c:v>
                </c:pt>
                <c:pt idx="618">
                  <c:v>72.001901792021997</c:v>
                </c:pt>
                <c:pt idx="619">
                  <c:v>72.088763122909384</c:v>
                </c:pt>
                <c:pt idx="620">
                  <c:v>72.116186681679338</c:v>
                </c:pt>
                <c:pt idx="621">
                  <c:v>72.116186681679338</c:v>
                </c:pt>
                <c:pt idx="622">
                  <c:v>72.116186681679338</c:v>
                </c:pt>
                <c:pt idx="623">
                  <c:v>72.116186681679338</c:v>
                </c:pt>
                <c:pt idx="624">
                  <c:v>72.116186681679338</c:v>
                </c:pt>
                <c:pt idx="625">
                  <c:v>72.116186681679338</c:v>
                </c:pt>
                <c:pt idx="626">
                  <c:v>72.116186681679338</c:v>
                </c:pt>
                <c:pt idx="627">
                  <c:v>72.116186681679338</c:v>
                </c:pt>
                <c:pt idx="628">
                  <c:v>72.116186681679338</c:v>
                </c:pt>
                <c:pt idx="629">
                  <c:v>72.116186681679338</c:v>
                </c:pt>
                <c:pt idx="630">
                  <c:v>72.116186681679338</c:v>
                </c:pt>
                <c:pt idx="631">
                  <c:v>72.116186681679338</c:v>
                </c:pt>
                <c:pt idx="632">
                  <c:v>72.116186681679338</c:v>
                </c:pt>
                <c:pt idx="633">
                  <c:v>72.116186681679338</c:v>
                </c:pt>
                <c:pt idx="634">
                  <c:v>72.116186681679338</c:v>
                </c:pt>
                <c:pt idx="635">
                  <c:v>72.116186681679338</c:v>
                </c:pt>
                <c:pt idx="636">
                  <c:v>72.116186681679338</c:v>
                </c:pt>
                <c:pt idx="637">
                  <c:v>72.116186681679338</c:v>
                </c:pt>
                <c:pt idx="638">
                  <c:v>72.116186681679338</c:v>
                </c:pt>
                <c:pt idx="639">
                  <c:v>72.116186681679338</c:v>
                </c:pt>
                <c:pt idx="640">
                  <c:v>72.116186681679338</c:v>
                </c:pt>
                <c:pt idx="641">
                  <c:v>72.116186681679338</c:v>
                </c:pt>
                <c:pt idx="642">
                  <c:v>72.116186681679338</c:v>
                </c:pt>
                <c:pt idx="643">
                  <c:v>72.116186681679338</c:v>
                </c:pt>
                <c:pt idx="644">
                  <c:v>72.116186681679338</c:v>
                </c:pt>
                <c:pt idx="645">
                  <c:v>72.116186681679338</c:v>
                </c:pt>
                <c:pt idx="646">
                  <c:v>72.116186681679338</c:v>
                </c:pt>
                <c:pt idx="647">
                  <c:v>72.116186681679338</c:v>
                </c:pt>
                <c:pt idx="648">
                  <c:v>72.116186681679338</c:v>
                </c:pt>
                <c:pt idx="649">
                  <c:v>72.116186681679338</c:v>
                </c:pt>
                <c:pt idx="650">
                  <c:v>72.116186681679338</c:v>
                </c:pt>
                <c:pt idx="651">
                  <c:v>72.626931005999893</c:v>
                </c:pt>
                <c:pt idx="652">
                  <c:v>73.454451588041707</c:v>
                </c:pt>
                <c:pt idx="653">
                  <c:v>74.469096598851564</c:v>
                </c:pt>
                <c:pt idx="654">
                  <c:v>75.975589264153683</c:v>
                </c:pt>
                <c:pt idx="655">
                  <c:v>77.947007169163712</c:v>
                </c:pt>
                <c:pt idx="656">
                  <c:v>79.763843472709908</c:v>
                </c:pt>
                <c:pt idx="657">
                  <c:v>81.008834334343362</c:v>
                </c:pt>
                <c:pt idx="658">
                  <c:v>82.014823855142268</c:v>
                </c:pt>
                <c:pt idx="659">
                  <c:v>83.365925865530357</c:v>
                </c:pt>
                <c:pt idx="660">
                  <c:v>85.081104619452489</c:v>
                </c:pt>
                <c:pt idx="661">
                  <c:v>86.718979299583893</c:v>
                </c:pt>
                <c:pt idx="662">
                  <c:v>87.84088834883265</c:v>
                </c:pt>
                <c:pt idx="663">
                  <c:v>88.33350368005388</c:v>
                </c:pt>
                <c:pt idx="664">
                  <c:v>88.422520346096661</c:v>
                </c:pt>
                <c:pt idx="665">
                  <c:v>88.422520346096661</c:v>
                </c:pt>
                <c:pt idx="666">
                  <c:v>88.422520346096661</c:v>
                </c:pt>
                <c:pt idx="667">
                  <c:v>88.422520346096661</c:v>
                </c:pt>
                <c:pt idx="668">
                  <c:v>88.422520346096661</c:v>
                </c:pt>
                <c:pt idx="669">
                  <c:v>88.422520346096661</c:v>
                </c:pt>
                <c:pt idx="670">
                  <c:v>88.422520346096661</c:v>
                </c:pt>
                <c:pt idx="671">
                  <c:v>88.422520346096661</c:v>
                </c:pt>
                <c:pt idx="672">
                  <c:v>88.422520346096661</c:v>
                </c:pt>
                <c:pt idx="673">
                  <c:v>88.422520346096661</c:v>
                </c:pt>
                <c:pt idx="674">
                  <c:v>88.422520346096661</c:v>
                </c:pt>
                <c:pt idx="675">
                  <c:v>88.422520346096661</c:v>
                </c:pt>
                <c:pt idx="676">
                  <c:v>88.422520346096661</c:v>
                </c:pt>
                <c:pt idx="677">
                  <c:v>88.860735706906922</c:v>
                </c:pt>
                <c:pt idx="678">
                  <c:v>90.125186802481437</c:v>
                </c:pt>
                <c:pt idx="679">
                  <c:v>91.781614564519657</c:v>
                </c:pt>
                <c:pt idx="680">
                  <c:v>93.453828844051699</c:v>
                </c:pt>
                <c:pt idx="681">
                  <c:v>94.664846752937223</c:v>
                </c:pt>
                <c:pt idx="682">
                  <c:v>95.295284423542512</c:v>
                </c:pt>
                <c:pt idx="683">
                  <c:v>95.583865972108768</c:v>
                </c:pt>
                <c:pt idx="684">
                  <c:v>95.583865972108768</c:v>
                </c:pt>
                <c:pt idx="685">
                  <c:v>95.583865972108768</c:v>
                </c:pt>
                <c:pt idx="686">
                  <c:v>95.583865972108768</c:v>
                </c:pt>
                <c:pt idx="687">
                  <c:v>95.583865972108768</c:v>
                </c:pt>
                <c:pt idx="688">
                  <c:v>95.583865972108768</c:v>
                </c:pt>
                <c:pt idx="689">
                  <c:v>95.583865972108768</c:v>
                </c:pt>
                <c:pt idx="690">
                  <c:v>95.583865972108768</c:v>
                </c:pt>
                <c:pt idx="691">
                  <c:v>95.583865972108768</c:v>
                </c:pt>
                <c:pt idx="692">
                  <c:v>95.583865972108768</c:v>
                </c:pt>
                <c:pt idx="693">
                  <c:v>95.583865972108768</c:v>
                </c:pt>
                <c:pt idx="694">
                  <c:v>95.583865972108768</c:v>
                </c:pt>
                <c:pt idx="695">
                  <c:v>95.873164336241885</c:v>
                </c:pt>
                <c:pt idx="696">
                  <c:v>96.875392228877914</c:v>
                </c:pt>
                <c:pt idx="697">
                  <c:v>97.830905498912387</c:v>
                </c:pt>
                <c:pt idx="698">
                  <c:v>98.459378615068346</c:v>
                </c:pt>
                <c:pt idx="699">
                  <c:v>98.757923702326067</c:v>
                </c:pt>
                <c:pt idx="700">
                  <c:v>98.779216917806778</c:v>
                </c:pt>
                <c:pt idx="701">
                  <c:v>98.779216917806778</c:v>
                </c:pt>
                <c:pt idx="702">
                  <c:v>98.779216917806778</c:v>
                </c:pt>
                <c:pt idx="703">
                  <c:v>98.779216917806778</c:v>
                </c:pt>
                <c:pt idx="704">
                  <c:v>98.905999807443479</c:v>
                </c:pt>
                <c:pt idx="705">
                  <c:v>99.289868503953301</c:v>
                </c:pt>
                <c:pt idx="706">
                  <c:v>99.765094419414197</c:v>
                </c:pt>
                <c:pt idx="707">
                  <c:v>100.08898491544687</c:v>
                </c:pt>
                <c:pt idx="708">
                  <c:v>100.11495924648904</c:v>
                </c:pt>
                <c:pt idx="709">
                  <c:v>100.11495924648904</c:v>
                </c:pt>
                <c:pt idx="710">
                  <c:v>100.11495924648904</c:v>
                </c:pt>
                <c:pt idx="711">
                  <c:v>100.11495924648904</c:v>
                </c:pt>
                <c:pt idx="712">
                  <c:v>100.11495924648904</c:v>
                </c:pt>
                <c:pt idx="713">
                  <c:v>100.17219412678099</c:v>
                </c:pt>
                <c:pt idx="714">
                  <c:v>100.77260385669499</c:v>
                </c:pt>
                <c:pt idx="715">
                  <c:v>101.48936834963757</c:v>
                </c:pt>
                <c:pt idx="716">
                  <c:v>101.8093542797277</c:v>
                </c:pt>
                <c:pt idx="717">
                  <c:v>101.8093542797277</c:v>
                </c:pt>
                <c:pt idx="718">
                  <c:v>101.8093542797277</c:v>
                </c:pt>
                <c:pt idx="719">
                  <c:v>101.8093542797277</c:v>
                </c:pt>
                <c:pt idx="720">
                  <c:v>101.8093542797277</c:v>
                </c:pt>
                <c:pt idx="721">
                  <c:v>101.8093542797277</c:v>
                </c:pt>
                <c:pt idx="722">
                  <c:v>101.8093542797277</c:v>
                </c:pt>
                <c:pt idx="723">
                  <c:v>101.8093542797277</c:v>
                </c:pt>
                <c:pt idx="724">
                  <c:v>101.8093542797277</c:v>
                </c:pt>
                <c:pt idx="725">
                  <c:v>101.8093542797277</c:v>
                </c:pt>
                <c:pt idx="726">
                  <c:v>101.8093542797277</c:v>
                </c:pt>
                <c:pt idx="727">
                  <c:v>101.8093542797277</c:v>
                </c:pt>
                <c:pt idx="728">
                  <c:v>101.8093542797277</c:v>
                </c:pt>
                <c:pt idx="729">
                  <c:v>101.8093542797277</c:v>
                </c:pt>
                <c:pt idx="730">
                  <c:v>101.8093542797277</c:v>
                </c:pt>
                <c:pt idx="731">
                  <c:v>101.8093542797277</c:v>
                </c:pt>
                <c:pt idx="732">
                  <c:v>101.8093542797277</c:v>
                </c:pt>
                <c:pt idx="733">
                  <c:v>101.8093542797277</c:v>
                </c:pt>
                <c:pt idx="734">
                  <c:v>101.8093542797277</c:v>
                </c:pt>
                <c:pt idx="735">
                  <c:v>101.8093542797277</c:v>
                </c:pt>
                <c:pt idx="736">
                  <c:v>101.8093542797277</c:v>
                </c:pt>
                <c:pt idx="737">
                  <c:v>101.8093542797277</c:v>
                </c:pt>
                <c:pt idx="738">
                  <c:v>101.8093542797277</c:v>
                </c:pt>
                <c:pt idx="739">
                  <c:v>101.8093542797277</c:v>
                </c:pt>
                <c:pt idx="740">
                  <c:v>101.8093542797277</c:v>
                </c:pt>
                <c:pt idx="741">
                  <c:v>101.8093542797277</c:v>
                </c:pt>
                <c:pt idx="742">
                  <c:v>101.8093542797277</c:v>
                </c:pt>
                <c:pt idx="743">
                  <c:v>101.8093542797277</c:v>
                </c:pt>
                <c:pt idx="744">
                  <c:v>101.8093542797277</c:v>
                </c:pt>
                <c:pt idx="745">
                  <c:v>101.8093542797277</c:v>
                </c:pt>
                <c:pt idx="746">
                  <c:v>101.8093542797277</c:v>
                </c:pt>
                <c:pt idx="747">
                  <c:v>101.8093542797277</c:v>
                </c:pt>
                <c:pt idx="748">
                  <c:v>101.8093542797277</c:v>
                </c:pt>
                <c:pt idx="749">
                  <c:v>101.8093542797277</c:v>
                </c:pt>
                <c:pt idx="750">
                  <c:v>101.8093542797277</c:v>
                </c:pt>
                <c:pt idx="751">
                  <c:v>101.8093542797277</c:v>
                </c:pt>
                <c:pt idx="752">
                  <c:v>101.8093542797277</c:v>
                </c:pt>
                <c:pt idx="753">
                  <c:v>101.8093542797277</c:v>
                </c:pt>
                <c:pt idx="754">
                  <c:v>101.86320954805647</c:v>
                </c:pt>
                <c:pt idx="755">
                  <c:v>102.31895055442995</c:v>
                </c:pt>
                <c:pt idx="756">
                  <c:v>103.58903192151494</c:v>
                </c:pt>
                <c:pt idx="757">
                  <c:v>105.68601183559049</c:v>
                </c:pt>
                <c:pt idx="758">
                  <c:v>108.04808360993198</c:v>
                </c:pt>
                <c:pt idx="759">
                  <c:v>110.20657220450968</c:v>
                </c:pt>
                <c:pt idx="760">
                  <c:v>112.0570393640199</c:v>
                </c:pt>
                <c:pt idx="761">
                  <c:v>113.48114263693478</c:v>
                </c:pt>
                <c:pt idx="762">
                  <c:v>114.34592660830694</c:v>
                </c:pt>
                <c:pt idx="763">
                  <c:v>114.65009099065983</c:v>
                </c:pt>
                <c:pt idx="764">
                  <c:v>114.65009099065983</c:v>
                </c:pt>
                <c:pt idx="765">
                  <c:v>114.65009099065983</c:v>
                </c:pt>
                <c:pt idx="766">
                  <c:v>114.65009099065983</c:v>
                </c:pt>
                <c:pt idx="767">
                  <c:v>114.65009099065983</c:v>
                </c:pt>
                <c:pt idx="768">
                  <c:v>114.65009099065983</c:v>
                </c:pt>
                <c:pt idx="769">
                  <c:v>114.65009099065983</c:v>
                </c:pt>
                <c:pt idx="770">
                  <c:v>114.65009099065983</c:v>
                </c:pt>
                <c:pt idx="771">
                  <c:v>114.65009099065983</c:v>
                </c:pt>
                <c:pt idx="772">
                  <c:v>114.65009099065983</c:v>
                </c:pt>
                <c:pt idx="773">
                  <c:v>114.65009099065983</c:v>
                </c:pt>
                <c:pt idx="774">
                  <c:v>114.65009099065983</c:v>
                </c:pt>
                <c:pt idx="775">
                  <c:v>114.65009099065983</c:v>
                </c:pt>
                <c:pt idx="776">
                  <c:v>114.65009099065983</c:v>
                </c:pt>
                <c:pt idx="777">
                  <c:v>114.65009099065983</c:v>
                </c:pt>
                <c:pt idx="778">
                  <c:v>114.65009099065983</c:v>
                </c:pt>
                <c:pt idx="779">
                  <c:v>114.65009099065983</c:v>
                </c:pt>
                <c:pt idx="780">
                  <c:v>114.65009099065983</c:v>
                </c:pt>
                <c:pt idx="781">
                  <c:v>114.65009099065983</c:v>
                </c:pt>
                <c:pt idx="782">
                  <c:v>114.65009099065983</c:v>
                </c:pt>
                <c:pt idx="783">
                  <c:v>114.65009099065983</c:v>
                </c:pt>
                <c:pt idx="784">
                  <c:v>114.65009099065983</c:v>
                </c:pt>
                <c:pt idx="785">
                  <c:v>114.65009099065983</c:v>
                </c:pt>
                <c:pt idx="786">
                  <c:v>114.65009099065983</c:v>
                </c:pt>
                <c:pt idx="787">
                  <c:v>114.65009099065983</c:v>
                </c:pt>
                <c:pt idx="788">
                  <c:v>114.65009099065983</c:v>
                </c:pt>
                <c:pt idx="789">
                  <c:v>114.65009099065983</c:v>
                </c:pt>
                <c:pt idx="790">
                  <c:v>114.65009099065983</c:v>
                </c:pt>
                <c:pt idx="791">
                  <c:v>114.65009099065983</c:v>
                </c:pt>
                <c:pt idx="792">
                  <c:v>114.65009099065983</c:v>
                </c:pt>
                <c:pt idx="793">
                  <c:v>115.53568967733898</c:v>
                </c:pt>
                <c:pt idx="794">
                  <c:v>117.93273823986236</c:v>
                </c:pt>
                <c:pt idx="795">
                  <c:v>121.21601346881015</c:v>
                </c:pt>
                <c:pt idx="796">
                  <c:v>124.44956637539734</c:v>
                </c:pt>
                <c:pt idx="797">
                  <c:v>126.83961827956935</c:v>
                </c:pt>
                <c:pt idx="798">
                  <c:v>128.04865910911946</c:v>
                </c:pt>
                <c:pt idx="799">
                  <c:v>128.25196202771428</c:v>
                </c:pt>
                <c:pt idx="800">
                  <c:v>128.25196202771428</c:v>
                </c:pt>
                <c:pt idx="801">
                  <c:v>128.25196202771428</c:v>
                </c:pt>
                <c:pt idx="802">
                  <c:v>128.25196202771428</c:v>
                </c:pt>
                <c:pt idx="803">
                  <c:v>128.25196202771428</c:v>
                </c:pt>
                <c:pt idx="804">
                  <c:v>128.25196202771428</c:v>
                </c:pt>
                <c:pt idx="805">
                  <c:v>128.25196202771428</c:v>
                </c:pt>
                <c:pt idx="806">
                  <c:v>128.25196202771428</c:v>
                </c:pt>
                <c:pt idx="807">
                  <c:v>128.25196202771428</c:v>
                </c:pt>
                <c:pt idx="808">
                  <c:v>128.38016900694228</c:v>
                </c:pt>
                <c:pt idx="809">
                  <c:v>128.94588188226641</c:v>
                </c:pt>
                <c:pt idx="810">
                  <c:v>130.09979231490826</c:v>
                </c:pt>
                <c:pt idx="811">
                  <c:v>131.8706856078137</c:v>
                </c:pt>
                <c:pt idx="812">
                  <c:v>133.88291702933307</c:v>
                </c:pt>
                <c:pt idx="813">
                  <c:v>135.85581966696159</c:v>
                </c:pt>
                <c:pt idx="814">
                  <c:v>137.75220193843469</c:v>
                </c:pt>
                <c:pt idx="815">
                  <c:v>139.47604295398878</c:v>
                </c:pt>
                <c:pt idx="816">
                  <c:v>140.86226959939131</c:v>
                </c:pt>
                <c:pt idx="817">
                  <c:v>141.70966545313149</c:v>
                </c:pt>
                <c:pt idx="818">
                  <c:v>141.88900205988958</c:v>
                </c:pt>
                <c:pt idx="819">
                  <c:v>141.88900205988958</c:v>
                </c:pt>
                <c:pt idx="820">
                  <c:v>141.88900205988958</c:v>
                </c:pt>
                <c:pt idx="821">
                  <c:v>141.88900205988958</c:v>
                </c:pt>
                <c:pt idx="822">
                  <c:v>141.88900205988958</c:v>
                </c:pt>
                <c:pt idx="823">
                  <c:v>141.88900205988958</c:v>
                </c:pt>
                <c:pt idx="824">
                  <c:v>141.88900205988958</c:v>
                </c:pt>
                <c:pt idx="825">
                  <c:v>141.88900205988958</c:v>
                </c:pt>
                <c:pt idx="826">
                  <c:v>141.88900205988958</c:v>
                </c:pt>
                <c:pt idx="827">
                  <c:v>141.88900205988958</c:v>
                </c:pt>
                <c:pt idx="828">
                  <c:v>141.88900205988958</c:v>
                </c:pt>
                <c:pt idx="829">
                  <c:v>141.88900205988958</c:v>
                </c:pt>
                <c:pt idx="830">
                  <c:v>141.88900205988958</c:v>
                </c:pt>
                <c:pt idx="831">
                  <c:v>141.88900205988958</c:v>
                </c:pt>
                <c:pt idx="832">
                  <c:v>141.88900205988958</c:v>
                </c:pt>
                <c:pt idx="833">
                  <c:v>141.88900205988958</c:v>
                </c:pt>
                <c:pt idx="834">
                  <c:v>141.88900205988958</c:v>
                </c:pt>
                <c:pt idx="835">
                  <c:v>141.88900205988958</c:v>
                </c:pt>
                <c:pt idx="836">
                  <c:v>141.88900205988958</c:v>
                </c:pt>
                <c:pt idx="837">
                  <c:v>141.88900205988958</c:v>
                </c:pt>
                <c:pt idx="838">
                  <c:v>141.88900205988958</c:v>
                </c:pt>
                <c:pt idx="839">
                  <c:v>141.88900205988958</c:v>
                </c:pt>
                <c:pt idx="840">
                  <c:v>141.88900205988958</c:v>
                </c:pt>
                <c:pt idx="841">
                  <c:v>141.88900205988958</c:v>
                </c:pt>
                <c:pt idx="842">
                  <c:v>141.88900205988958</c:v>
                </c:pt>
                <c:pt idx="843">
                  <c:v>141.88900205988958</c:v>
                </c:pt>
                <c:pt idx="844">
                  <c:v>141.88900205988958</c:v>
                </c:pt>
                <c:pt idx="845">
                  <c:v>141.88900205988958</c:v>
                </c:pt>
                <c:pt idx="846">
                  <c:v>141.88900205988958</c:v>
                </c:pt>
                <c:pt idx="847">
                  <c:v>141.88900205988958</c:v>
                </c:pt>
                <c:pt idx="848">
                  <c:v>141.88900205988958</c:v>
                </c:pt>
                <c:pt idx="849">
                  <c:v>141.88900205988958</c:v>
                </c:pt>
                <c:pt idx="850">
                  <c:v>141.88900205988958</c:v>
                </c:pt>
                <c:pt idx="851">
                  <c:v>141.88900205988958</c:v>
                </c:pt>
                <c:pt idx="852">
                  <c:v>141.88900205988958</c:v>
                </c:pt>
                <c:pt idx="853">
                  <c:v>141.88900205988958</c:v>
                </c:pt>
                <c:pt idx="854">
                  <c:v>141.88900205988958</c:v>
                </c:pt>
                <c:pt idx="855">
                  <c:v>141.88900205988958</c:v>
                </c:pt>
                <c:pt idx="856">
                  <c:v>141.88900205988958</c:v>
                </c:pt>
                <c:pt idx="857">
                  <c:v>141.88900205988958</c:v>
                </c:pt>
                <c:pt idx="858">
                  <c:v>141.88900205988958</c:v>
                </c:pt>
                <c:pt idx="859">
                  <c:v>141.88900205988958</c:v>
                </c:pt>
                <c:pt idx="860">
                  <c:v>141.88900205988958</c:v>
                </c:pt>
                <c:pt idx="861">
                  <c:v>141.88900205988958</c:v>
                </c:pt>
                <c:pt idx="862">
                  <c:v>141.88900205988958</c:v>
                </c:pt>
                <c:pt idx="863">
                  <c:v>141.88900205988958</c:v>
                </c:pt>
                <c:pt idx="864">
                  <c:v>141.88900205988958</c:v>
                </c:pt>
                <c:pt idx="865">
                  <c:v>141.88900205988958</c:v>
                </c:pt>
                <c:pt idx="866">
                  <c:v>141.88900205988958</c:v>
                </c:pt>
                <c:pt idx="867">
                  <c:v>141.88900205988958</c:v>
                </c:pt>
                <c:pt idx="868">
                  <c:v>141.88900205988958</c:v>
                </c:pt>
                <c:pt idx="869">
                  <c:v>141.88900205988958</c:v>
                </c:pt>
                <c:pt idx="870">
                  <c:v>141.88900205988958</c:v>
                </c:pt>
                <c:pt idx="871">
                  <c:v>141.88900205988958</c:v>
                </c:pt>
                <c:pt idx="872">
                  <c:v>141.88900205988958</c:v>
                </c:pt>
                <c:pt idx="873">
                  <c:v>141.88900205988958</c:v>
                </c:pt>
                <c:pt idx="874">
                  <c:v>141.88900205988958</c:v>
                </c:pt>
                <c:pt idx="875">
                  <c:v>141.88900205988958</c:v>
                </c:pt>
                <c:pt idx="876">
                  <c:v>141.88900205988958</c:v>
                </c:pt>
                <c:pt idx="877">
                  <c:v>141.88900205988958</c:v>
                </c:pt>
                <c:pt idx="878">
                  <c:v>141.88900205988958</c:v>
                </c:pt>
                <c:pt idx="879">
                  <c:v>141.88900205988958</c:v>
                </c:pt>
                <c:pt idx="880">
                  <c:v>141.88900205988958</c:v>
                </c:pt>
                <c:pt idx="881">
                  <c:v>141.88900205988958</c:v>
                </c:pt>
                <c:pt idx="882">
                  <c:v>141.88900205988958</c:v>
                </c:pt>
                <c:pt idx="883">
                  <c:v>141.88900205988958</c:v>
                </c:pt>
                <c:pt idx="884">
                  <c:v>141.88900205988958</c:v>
                </c:pt>
                <c:pt idx="885">
                  <c:v>141.88900205988958</c:v>
                </c:pt>
                <c:pt idx="886">
                  <c:v>141.88900205988958</c:v>
                </c:pt>
                <c:pt idx="887">
                  <c:v>141.88900205988958</c:v>
                </c:pt>
                <c:pt idx="888">
                  <c:v>141.88900205988958</c:v>
                </c:pt>
                <c:pt idx="889">
                  <c:v>141.88900205988958</c:v>
                </c:pt>
                <c:pt idx="890">
                  <c:v>141.88900205988958</c:v>
                </c:pt>
                <c:pt idx="891">
                  <c:v>141.88900205988958</c:v>
                </c:pt>
                <c:pt idx="892">
                  <c:v>141.9558391337392</c:v>
                </c:pt>
                <c:pt idx="893">
                  <c:v>141.97462584586404</c:v>
                </c:pt>
                <c:pt idx="894">
                  <c:v>141.97462584586404</c:v>
                </c:pt>
                <c:pt idx="895">
                  <c:v>141.97462584586404</c:v>
                </c:pt>
                <c:pt idx="896">
                  <c:v>141.97462584586404</c:v>
                </c:pt>
                <c:pt idx="897">
                  <c:v>141.97462584586404</c:v>
                </c:pt>
                <c:pt idx="898">
                  <c:v>141.97462584586404</c:v>
                </c:pt>
                <c:pt idx="899">
                  <c:v>141.97462584586404</c:v>
                </c:pt>
                <c:pt idx="900">
                  <c:v>141.97462584586404</c:v>
                </c:pt>
                <c:pt idx="901">
                  <c:v>142.81139626883464</c:v>
                </c:pt>
                <c:pt idx="902">
                  <c:v>145.50117519863318</c:v>
                </c:pt>
                <c:pt idx="903">
                  <c:v>148.73472810522037</c:v>
                </c:pt>
                <c:pt idx="904">
                  <c:v>151.1247800093924</c:v>
                </c:pt>
                <c:pt idx="905">
                  <c:v>152.3338208389425</c:v>
                </c:pt>
                <c:pt idx="906">
                  <c:v>152.53712375753733</c:v>
                </c:pt>
                <c:pt idx="907">
                  <c:v>152.53712375753733</c:v>
                </c:pt>
                <c:pt idx="908">
                  <c:v>152.53712375753733</c:v>
                </c:pt>
                <c:pt idx="909">
                  <c:v>152.53712375753733</c:v>
                </c:pt>
                <c:pt idx="910">
                  <c:v>152.53712375753733</c:v>
                </c:pt>
                <c:pt idx="911">
                  <c:v>152.53712375753733</c:v>
                </c:pt>
                <c:pt idx="912">
                  <c:v>152.53712375753733</c:v>
                </c:pt>
                <c:pt idx="913">
                  <c:v>152.53712375753733</c:v>
                </c:pt>
                <c:pt idx="914">
                  <c:v>152.53712375753733</c:v>
                </c:pt>
                <c:pt idx="915">
                  <c:v>152.53712375753733</c:v>
                </c:pt>
                <c:pt idx="916">
                  <c:v>152.53712375753733</c:v>
                </c:pt>
                <c:pt idx="917">
                  <c:v>152.53712375753733</c:v>
                </c:pt>
                <c:pt idx="918">
                  <c:v>152.53712375753733</c:v>
                </c:pt>
                <c:pt idx="919">
                  <c:v>152.53712375753733</c:v>
                </c:pt>
                <c:pt idx="920">
                  <c:v>152.53712375753733</c:v>
                </c:pt>
                <c:pt idx="921">
                  <c:v>152.53712375753733</c:v>
                </c:pt>
                <c:pt idx="922">
                  <c:v>152.53712375753733</c:v>
                </c:pt>
                <c:pt idx="923">
                  <c:v>152.53712375753733</c:v>
                </c:pt>
                <c:pt idx="924">
                  <c:v>152.53712375753733</c:v>
                </c:pt>
                <c:pt idx="925">
                  <c:v>152.53712375753733</c:v>
                </c:pt>
                <c:pt idx="926">
                  <c:v>152.53712375753733</c:v>
                </c:pt>
                <c:pt idx="927">
                  <c:v>152.53712375753733</c:v>
                </c:pt>
                <c:pt idx="928">
                  <c:v>152.53712375753733</c:v>
                </c:pt>
                <c:pt idx="929">
                  <c:v>152.53712375753733</c:v>
                </c:pt>
                <c:pt idx="930">
                  <c:v>152.53712375753733</c:v>
                </c:pt>
                <c:pt idx="931">
                  <c:v>152.53712375753733</c:v>
                </c:pt>
                <c:pt idx="932">
                  <c:v>152.53712375753733</c:v>
                </c:pt>
                <c:pt idx="933">
                  <c:v>152.53712375753733</c:v>
                </c:pt>
                <c:pt idx="934">
                  <c:v>152.53712375753733</c:v>
                </c:pt>
                <c:pt idx="935">
                  <c:v>152.53712375753733</c:v>
                </c:pt>
                <c:pt idx="936">
                  <c:v>152.53712375753733</c:v>
                </c:pt>
                <c:pt idx="937">
                  <c:v>152.53712375753733</c:v>
                </c:pt>
                <c:pt idx="938">
                  <c:v>152.53712375753733</c:v>
                </c:pt>
                <c:pt idx="939">
                  <c:v>152.53712375753733</c:v>
                </c:pt>
                <c:pt idx="940">
                  <c:v>152.53712375753733</c:v>
                </c:pt>
                <c:pt idx="941">
                  <c:v>152.53712375753733</c:v>
                </c:pt>
                <c:pt idx="942">
                  <c:v>152.53712375753733</c:v>
                </c:pt>
                <c:pt idx="943">
                  <c:v>152.53712375753733</c:v>
                </c:pt>
                <c:pt idx="944">
                  <c:v>152.53712375753733</c:v>
                </c:pt>
                <c:pt idx="945">
                  <c:v>152.53712375753733</c:v>
                </c:pt>
                <c:pt idx="946">
                  <c:v>152.53712375753733</c:v>
                </c:pt>
                <c:pt idx="947">
                  <c:v>152.53712375753733</c:v>
                </c:pt>
                <c:pt idx="948">
                  <c:v>152.53712375753733</c:v>
                </c:pt>
                <c:pt idx="949">
                  <c:v>152.53712375753733</c:v>
                </c:pt>
                <c:pt idx="950">
                  <c:v>152.62035871020589</c:v>
                </c:pt>
                <c:pt idx="951">
                  <c:v>153.86762518359603</c:v>
                </c:pt>
                <c:pt idx="952">
                  <c:v>156.26689520127695</c:v>
                </c:pt>
                <c:pt idx="953">
                  <c:v>159.18139319202592</c:v>
                </c:pt>
                <c:pt idx="954">
                  <c:v>161.96571689514209</c:v>
                </c:pt>
                <c:pt idx="955">
                  <c:v>164.41863234594192</c:v>
                </c:pt>
                <c:pt idx="956">
                  <c:v>166.19328142978819</c:v>
                </c:pt>
                <c:pt idx="957">
                  <c:v>166.81852452112989</c:v>
                </c:pt>
                <c:pt idx="958">
                  <c:v>166.81852452112989</c:v>
                </c:pt>
                <c:pt idx="959">
                  <c:v>166.81852452112989</c:v>
                </c:pt>
                <c:pt idx="960">
                  <c:v>166.81852452112989</c:v>
                </c:pt>
                <c:pt idx="961">
                  <c:v>166.81852452112989</c:v>
                </c:pt>
                <c:pt idx="962">
                  <c:v>166.81852452112989</c:v>
                </c:pt>
                <c:pt idx="963">
                  <c:v>166.81852452112989</c:v>
                </c:pt>
                <c:pt idx="964">
                  <c:v>166.81852452112989</c:v>
                </c:pt>
                <c:pt idx="965">
                  <c:v>166.81852452112989</c:v>
                </c:pt>
                <c:pt idx="966">
                  <c:v>166.81852452112989</c:v>
                </c:pt>
                <c:pt idx="967">
                  <c:v>166.81852452112989</c:v>
                </c:pt>
                <c:pt idx="968">
                  <c:v>166.81852452112989</c:v>
                </c:pt>
                <c:pt idx="969">
                  <c:v>166.81852452112989</c:v>
                </c:pt>
                <c:pt idx="970">
                  <c:v>167.53284512941187</c:v>
                </c:pt>
                <c:pt idx="971">
                  <c:v>169.33238789625517</c:v>
                </c:pt>
                <c:pt idx="972">
                  <c:v>171.93439601341206</c:v>
                </c:pt>
                <c:pt idx="973">
                  <c:v>174.56428064600797</c:v>
                </c:pt>
                <c:pt idx="974">
                  <c:v>176.85586394250615</c:v>
                </c:pt>
                <c:pt idx="975">
                  <c:v>178.80553610035912</c:v>
                </c:pt>
                <c:pt idx="976">
                  <c:v>180.24920210588323</c:v>
                </c:pt>
                <c:pt idx="977">
                  <c:v>181.10461313622787</c:v>
                </c:pt>
                <c:pt idx="978">
                  <c:v>181.6166024589827</c:v>
                </c:pt>
                <c:pt idx="979">
                  <c:v>181.96081088290097</c:v>
                </c:pt>
                <c:pt idx="980">
                  <c:v>182.1754560772674</c:v>
                </c:pt>
                <c:pt idx="981">
                  <c:v>182.31646152608434</c:v>
                </c:pt>
                <c:pt idx="982">
                  <c:v>182.43811678956271</c:v>
                </c:pt>
                <c:pt idx="983">
                  <c:v>182.5397531671386</c:v>
                </c:pt>
                <c:pt idx="984">
                  <c:v>182.58917400758364</c:v>
                </c:pt>
                <c:pt idx="985">
                  <c:v>182.59806931418484</c:v>
                </c:pt>
                <c:pt idx="986">
                  <c:v>182.59806931418484</c:v>
                </c:pt>
                <c:pt idx="987">
                  <c:v>182.59806931418484</c:v>
                </c:pt>
                <c:pt idx="988">
                  <c:v>182.59806931418484</c:v>
                </c:pt>
                <c:pt idx="989">
                  <c:v>182.59806931418484</c:v>
                </c:pt>
                <c:pt idx="990">
                  <c:v>182.59806931418484</c:v>
                </c:pt>
                <c:pt idx="991">
                  <c:v>182.59806931418484</c:v>
                </c:pt>
                <c:pt idx="992">
                  <c:v>182.59806931418484</c:v>
                </c:pt>
                <c:pt idx="993">
                  <c:v>182.59806931418484</c:v>
                </c:pt>
                <c:pt idx="994">
                  <c:v>182.59806931418484</c:v>
                </c:pt>
                <c:pt idx="995">
                  <c:v>182.59806931418484</c:v>
                </c:pt>
                <c:pt idx="996">
                  <c:v>182.59806931418484</c:v>
                </c:pt>
                <c:pt idx="997">
                  <c:v>182.59806931418484</c:v>
                </c:pt>
                <c:pt idx="998">
                  <c:v>182.59806931418484</c:v>
                </c:pt>
                <c:pt idx="999">
                  <c:v>182.59806931418484</c:v>
                </c:pt>
                <c:pt idx="1000">
                  <c:v>182.59806931418484</c:v>
                </c:pt>
                <c:pt idx="1001">
                  <c:v>182.59806931418484</c:v>
                </c:pt>
                <c:pt idx="1002">
                  <c:v>182.59806931418484</c:v>
                </c:pt>
                <c:pt idx="1003">
                  <c:v>182.59806931418484</c:v>
                </c:pt>
                <c:pt idx="1004">
                  <c:v>182.59806931418484</c:v>
                </c:pt>
                <c:pt idx="1005">
                  <c:v>182.59806931418484</c:v>
                </c:pt>
                <c:pt idx="1006">
                  <c:v>182.59806931418484</c:v>
                </c:pt>
                <c:pt idx="1007">
                  <c:v>182.59806931418484</c:v>
                </c:pt>
                <c:pt idx="1008">
                  <c:v>182.59806931418484</c:v>
                </c:pt>
                <c:pt idx="1009">
                  <c:v>182.59806931418484</c:v>
                </c:pt>
                <c:pt idx="1010">
                  <c:v>182.59806931418484</c:v>
                </c:pt>
                <c:pt idx="1011">
                  <c:v>182.59806931418484</c:v>
                </c:pt>
                <c:pt idx="1012">
                  <c:v>182.59806931418484</c:v>
                </c:pt>
                <c:pt idx="1013">
                  <c:v>182.59806931418484</c:v>
                </c:pt>
                <c:pt idx="1014">
                  <c:v>182.59806931418484</c:v>
                </c:pt>
                <c:pt idx="1015">
                  <c:v>182.59806931418484</c:v>
                </c:pt>
                <c:pt idx="1016">
                  <c:v>182.59806931418484</c:v>
                </c:pt>
                <c:pt idx="1017">
                  <c:v>182.59806931418484</c:v>
                </c:pt>
                <c:pt idx="1018">
                  <c:v>182.59806931418484</c:v>
                </c:pt>
                <c:pt idx="1019">
                  <c:v>182.59806931418484</c:v>
                </c:pt>
                <c:pt idx="1020">
                  <c:v>182.59806931418484</c:v>
                </c:pt>
                <c:pt idx="1021">
                  <c:v>182.59806931418484</c:v>
                </c:pt>
                <c:pt idx="1022">
                  <c:v>182.59806931418484</c:v>
                </c:pt>
                <c:pt idx="1023">
                  <c:v>182.59806931418484</c:v>
                </c:pt>
                <c:pt idx="1024">
                  <c:v>182.59806931418484</c:v>
                </c:pt>
                <c:pt idx="1025">
                  <c:v>182.59806931418484</c:v>
                </c:pt>
                <c:pt idx="1026">
                  <c:v>182.59806931418484</c:v>
                </c:pt>
                <c:pt idx="1027">
                  <c:v>182.59806931418484</c:v>
                </c:pt>
                <c:pt idx="1028">
                  <c:v>182.59806931418484</c:v>
                </c:pt>
                <c:pt idx="1029">
                  <c:v>182.59806931418484</c:v>
                </c:pt>
                <c:pt idx="1030">
                  <c:v>182.59806931418484</c:v>
                </c:pt>
                <c:pt idx="1031">
                  <c:v>182.59806931418484</c:v>
                </c:pt>
                <c:pt idx="1032">
                  <c:v>182.59806931418484</c:v>
                </c:pt>
                <c:pt idx="1033">
                  <c:v>182.59806931418484</c:v>
                </c:pt>
                <c:pt idx="1034">
                  <c:v>182.59806931418484</c:v>
                </c:pt>
                <c:pt idx="1035">
                  <c:v>182.59806931418484</c:v>
                </c:pt>
                <c:pt idx="1036">
                  <c:v>182.59806931418484</c:v>
                </c:pt>
                <c:pt idx="1037">
                  <c:v>182.59806931418484</c:v>
                </c:pt>
                <c:pt idx="1038">
                  <c:v>182.59806931418484</c:v>
                </c:pt>
                <c:pt idx="1039">
                  <c:v>182.59806931418484</c:v>
                </c:pt>
                <c:pt idx="1040">
                  <c:v>182.59806931418484</c:v>
                </c:pt>
                <c:pt idx="1041">
                  <c:v>182.59806931418484</c:v>
                </c:pt>
                <c:pt idx="1042">
                  <c:v>182.59806931418484</c:v>
                </c:pt>
                <c:pt idx="1043">
                  <c:v>182.59806931418484</c:v>
                </c:pt>
                <c:pt idx="1044">
                  <c:v>182.59806931418484</c:v>
                </c:pt>
                <c:pt idx="1045">
                  <c:v>182.59806931418484</c:v>
                </c:pt>
                <c:pt idx="1046">
                  <c:v>182.59806931418484</c:v>
                </c:pt>
                <c:pt idx="1047">
                  <c:v>182.59806931418484</c:v>
                </c:pt>
                <c:pt idx="1048">
                  <c:v>182.59806931418484</c:v>
                </c:pt>
                <c:pt idx="1049">
                  <c:v>182.59806931418484</c:v>
                </c:pt>
                <c:pt idx="1050">
                  <c:v>183.00505811241132</c:v>
                </c:pt>
                <c:pt idx="1051">
                  <c:v>183.76214520028816</c:v>
                </c:pt>
                <c:pt idx="1052">
                  <c:v>184.78246121033473</c:v>
                </c:pt>
                <c:pt idx="1053">
                  <c:v>186.11634186024082</c:v>
                </c:pt>
                <c:pt idx="1054">
                  <c:v>187.83048367837213</c:v>
                </c:pt>
                <c:pt idx="1055">
                  <c:v>189.90440037709988</c:v>
                </c:pt>
                <c:pt idx="1056">
                  <c:v>192.1038100876481</c:v>
                </c:pt>
                <c:pt idx="1057">
                  <c:v>194.00370893824658</c:v>
                </c:pt>
                <c:pt idx="1058">
                  <c:v>195.42147095671211</c:v>
                </c:pt>
                <c:pt idx="1059">
                  <c:v>196.43246290371428</c:v>
                </c:pt>
                <c:pt idx="1060">
                  <c:v>197.02534653630892</c:v>
                </c:pt>
                <c:pt idx="1061">
                  <c:v>197.215556488733</c:v>
                </c:pt>
                <c:pt idx="1062">
                  <c:v>197.215556488733</c:v>
                </c:pt>
                <c:pt idx="1063">
                  <c:v>197.215556488733</c:v>
                </c:pt>
                <c:pt idx="1064">
                  <c:v>197.215556488733</c:v>
                </c:pt>
                <c:pt idx="1065">
                  <c:v>197.215556488733</c:v>
                </c:pt>
                <c:pt idx="1066">
                  <c:v>197.215556488733</c:v>
                </c:pt>
                <c:pt idx="1067">
                  <c:v>197.215556488733</c:v>
                </c:pt>
                <c:pt idx="1068">
                  <c:v>197.215556488733</c:v>
                </c:pt>
                <c:pt idx="1069">
                  <c:v>197.215556488733</c:v>
                </c:pt>
                <c:pt idx="1070">
                  <c:v>197.215556488733</c:v>
                </c:pt>
                <c:pt idx="1071">
                  <c:v>197.215556488733</c:v>
                </c:pt>
                <c:pt idx="1072">
                  <c:v>197.215556488733</c:v>
                </c:pt>
                <c:pt idx="1073">
                  <c:v>197.215556488733</c:v>
                </c:pt>
                <c:pt idx="1074">
                  <c:v>197.215556488733</c:v>
                </c:pt>
                <c:pt idx="1075">
                  <c:v>197.215556488733</c:v>
                </c:pt>
                <c:pt idx="1076">
                  <c:v>197.215556488733</c:v>
                </c:pt>
                <c:pt idx="1077">
                  <c:v>197.215556488733</c:v>
                </c:pt>
                <c:pt idx="1078">
                  <c:v>197.215556488733</c:v>
                </c:pt>
                <c:pt idx="1079">
                  <c:v>197.215556488733</c:v>
                </c:pt>
                <c:pt idx="1080">
                  <c:v>197.215556488733</c:v>
                </c:pt>
                <c:pt idx="1081">
                  <c:v>197.215556488733</c:v>
                </c:pt>
                <c:pt idx="1082">
                  <c:v>197.215556488733</c:v>
                </c:pt>
                <c:pt idx="1083">
                  <c:v>197.39326861436697</c:v>
                </c:pt>
                <c:pt idx="1084">
                  <c:v>197.6461466306173</c:v>
                </c:pt>
                <c:pt idx="1085">
                  <c:v>197.6461466306173</c:v>
                </c:pt>
                <c:pt idx="1086">
                  <c:v>197.6461466306173</c:v>
                </c:pt>
                <c:pt idx="1087">
                  <c:v>197.6461466306173</c:v>
                </c:pt>
                <c:pt idx="1088">
                  <c:v>197.6461466306173</c:v>
                </c:pt>
                <c:pt idx="1089">
                  <c:v>197.6461466306173</c:v>
                </c:pt>
                <c:pt idx="1090">
                  <c:v>197.6461466306173</c:v>
                </c:pt>
                <c:pt idx="1091">
                  <c:v>197.6461466306173</c:v>
                </c:pt>
                <c:pt idx="1092">
                  <c:v>197.6461466306173</c:v>
                </c:pt>
                <c:pt idx="1093">
                  <c:v>197.6461466306173</c:v>
                </c:pt>
                <c:pt idx="1094">
                  <c:v>197.6461466306173</c:v>
                </c:pt>
                <c:pt idx="1095">
                  <c:v>197.6461466306173</c:v>
                </c:pt>
                <c:pt idx="1096">
                  <c:v>197.6461466306173</c:v>
                </c:pt>
                <c:pt idx="1097">
                  <c:v>197.6461466306173</c:v>
                </c:pt>
                <c:pt idx="1098">
                  <c:v>197.68463784673477</c:v>
                </c:pt>
                <c:pt idx="1099">
                  <c:v>198.17547482432059</c:v>
                </c:pt>
                <c:pt idx="1100">
                  <c:v>198.39048217962664</c:v>
                </c:pt>
                <c:pt idx="1101">
                  <c:v>198.39048217962664</c:v>
                </c:pt>
                <c:pt idx="1102">
                  <c:v>198.39048217962664</c:v>
                </c:pt>
                <c:pt idx="1103">
                  <c:v>198.39048217962664</c:v>
                </c:pt>
                <c:pt idx="1104">
                  <c:v>198.39048217962664</c:v>
                </c:pt>
                <c:pt idx="1105">
                  <c:v>198.39048217962664</c:v>
                </c:pt>
                <c:pt idx="1106">
                  <c:v>198.39048217962664</c:v>
                </c:pt>
                <c:pt idx="1107">
                  <c:v>198.39048217962664</c:v>
                </c:pt>
                <c:pt idx="1108">
                  <c:v>198.39048217962664</c:v>
                </c:pt>
                <c:pt idx="1109">
                  <c:v>198.41155245809659</c:v>
                </c:pt>
                <c:pt idx="1110">
                  <c:v>198.41155245809659</c:v>
                </c:pt>
                <c:pt idx="1111">
                  <c:v>198.41155245809659</c:v>
                </c:pt>
                <c:pt idx="1112">
                  <c:v>198.41155245809659</c:v>
                </c:pt>
                <c:pt idx="1113">
                  <c:v>198.41155245809659</c:v>
                </c:pt>
                <c:pt idx="1114">
                  <c:v>198.41155245809659</c:v>
                </c:pt>
                <c:pt idx="1115">
                  <c:v>198.41155245809659</c:v>
                </c:pt>
                <c:pt idx="1116">
                  <c:v>198.41155245809659</c:v>
                </c:pt>
                <c:pt idx="1117">
                  <c:v>198.41155245809659</c:v>
                </c:pt>
                <c:pt idx="1118">
                  <c:v>198.41155245809659</c:v>
                </c:pt>
                <c:pt idx="1119">
                  <c:v>198.41155245809659</c:v>
                </c:pt>
                <c:pt idx="1120">
                  <c:v>198.41155245809659</c:v>
                </c:pt>
                <c:pt idx="1121">
                  <c:v>198.41155245809659</c:v>
                </c:pt>
                <c:pt idx="1122">
                  <c:v>198.41155245809659</c:v>
                </c:pt>
                <c:pt idx="1123">
                  <c:v>198.98858330578946</c:v>
                </c:pt>
                <c:pt idx="1124">
                  <c:v>200.73464749006138</c:v>
                </c:pt>
                <c:pt idx="1125">
                  <c:v>203.58403959907039</c:v>
                </c:pt>
                <c:pt idx="1126">
                  <c:v>206.92198740984804</c:v>
                </c:pt>
                <c:pt idx="1127">
                  <c:v>210.10694453915565</c:v>
                </c:pt>
                <c:pt idx="1128">
                  <c:v>212.74447706964426</c:v>
                </c:pt>
                <c:pt idx="1129">
                  <c:v>214.67179087660506</c:v>
                </c:pt>
                <c:pt idx="1130">
                  <c:v>216.0883718308973</c:v>
                </c:pt>
                <c:pt idx="1131">
                  <c:v>217.27763505731403</c:v>
                </c:pt>
                <c:pt idx="1132">
                  <c:v>218.39945810355641</c:v>
                </c:pt>
                <c:pt idx="1133">
                  <c:v>219.48178675159951</c:v>
                </c:pt>
                <c:pt idx="1134">
                  <c:v>220.41302003845175</c:v>
                </c:pt>
                <c:pt idx="1135">
                  <c:v>221.04730746758645</c:v>
                </c:pt>
                <c:pt idx="1136">
                  <c:v>221.32671318882257</c:v>
                </c:pt>
                <c:pt idx="1137">
                  <c:v>221.33370044885305</c:v>
                </c:pt>
                <c:pt idx="1138">
                  <c:v>221.33370044885305</c:v>
                </c:pt>
                <c:pt idx="1139">
                  <c:v>221.33370044885305</c:v>
                </c:pt>
                <c:pt idx="1140">
                  <c:v>221.33370044885305</c:v>
                </c:pt>
                <c:pt idx="1141">
                  <c:v>221.33370044885305</c:v>
                </c:pt>
                <c:pt idx="1142">
                  <c:v>221.33370044885305</c:v>
                </c:pt>
                <c:pt idx="1143">
                  <c:v>221.33370044885305</c:v>
                </c:pt>
                <c:pt idx="1144">
                  <c:v>221.33370044885305</c:v>
                </c:pt>
                <c:pt idx="1145">
                  <c:v>221.33370044885305</c:v>
                </c:pt>
                <c:pt idx="1146">
                  <c:v>221.90822109986641</c:v>
                </c:pt>
                <c:pt idx="1147">
                  <c:v>222.9561933848926</c:v>
                </c:pt>
                <c:pt idx="1148">
                  <c:v>223.69448240836721</c:v>
                </c:pt>
                <c:pt idx="1149">
                  <c:v>223.94983574384023</c:v>
                </c:pt>
                <c:pt idx="1150">
                  <c:v>223.94983574384023</c:v>
                </c:pt>
                <c:pt idx="1151">
                  <c:v>223.94983574384023</c:v>
                </c:pt>
                <c:pt idx="1152">
                  <c:v>223.94983574384023</c:v>
                </c:pt>
                <c:pt idx="1153">
                  <c:v>223.94983574384023</c:v>
                </c:pt>
                <c:pt idx="1154">
                  <c:v>223.94983574384023</c:v>
                </c:pt>
                <c:pt idx="1155">
                  <c:v>223.94983574384023</c:v>
                </c:pt>
                <c:pt idx="1156">
                  <c:v>223.94983574384023</c:v>
                </c:pt>
                <c:pt idx="1157">
                  <c:v>223.94983574384023</c:v>
                </c:pt>
                <c:pt idx="1158">
                  <c:v>223.94983574384023</c:v>
                </c:pt>
                <c:pt idx="1159">
                  <c:v>223.94983574384023</c:v>
                </c:pt>
                <c:pt idx="1160">
                  <c:v>223.94983574384023</c:v>
                </c:pt>
                <c:pt idx="1161">
                  <c:v>223.94983574384023</c:v>
                </c:pt>
                <c:pt idx="1162">
                  <c:v>223.94983574384023</c:v>
                </c:pt>
                <c:pt idx="1163">
                  <c:v>223.94983574384023</c:v>
                </c:pt>
                <c:pt idx="1164">
                  <c:v>223.94983574384023</c:v>
                </c:pt>
                <c:pt idx="1165">
                  <c:v>223.94983574384023</c:v>
                </c:pt>
                <c:pt idx="1166">
                  <c:v>223.94983574384023</c:v>
                </c:pt>
                <c:pt idx="1167">
                  <c:v>223.94983574384023</c:v>
                </c:pt>
                <c:pt idx="1168">
                  <c:v>223.94983574384023</c:v>
                </c:pt>
                <c:pt idx="1169">
                  <c:v>223.94983574384023</c:v>
                </c:pt>
                <c:pt idx="1170">
                  <c:v>223.94983574384023</c:v>
                </c:pt>
                <c:pt idx="1171">
                  <c:v>223.94983574384023</c:v>
                </c:pt>
                <c:pt idx="1172">
                  <c:v>223.94983574384023</c:v>
                </c:pt>
                <c:pt idx="1173">
                  <c:v>223.94983574384023</c:v>
                </c:pt>
                <c:pt idx="1174">
                  <c:v>223.94983574384023</c:v>
                </c:pt>
                <c:pt idx="1175">
                  <c:v>223.94983574384023</c:v>
                </c:pt>
                <c:pt idx="1176">
                  <c:v>223.94983574384023</c:v>
                </c:pt>
                <c:pt idx="1177">
                  <c:v>223.94983574384023</c:v>
                </c:pt>
                <c:pt idx="1178">
                  <c:v>223.94983574384023</c:v>
                </c:pt>
                <c:pt idx="1179">
                  <c:v>223.94983574384023</c:v>
                </c:pt>
                <c:pt idx="1180">
                  <c:v>223.94983574384023</c:v>
                </c:pt>
                <c:pt idx="1181">
                  <c:v>223.94983574384023</c:v>
                </c:pt>
                <c:pt idx="1182">
                  <c:v>223.94983574384023</c:v>
                </c:pt>
                <c:pt idx="1183">
                  <c:v>223.94983574384023</c:v>
                </c:pt>
                <c:pt idx="1184">
                  <c:v>223.94983574384023</c:v>
                </c:pt>
                <c:pt idx="1185">
                  <c:v>223.94983574384023</c:v>
                </c:pt>
                <c:pt idx="1186">
                  <c:v>223.94983574384023</c:v>
                </c:pt>
                <c:pt idx="1187">
                  <c:v>223.94983574384023</c:v>
                </c:pt>
                <c:pt idx="1188">
                  <c:v>223.94983574384023</c:v>
                </c:pt>
                <c:pt idx="1189">
                  <c:v>223.94983574384023</c:v>
                </c:pt>
                <c:pt idx="1190">
                  <c:v>223.94983574384023</c:v>
                </c:pt>
                <c:pt idx="1191">
                  <c:v>223.94983574384023</c:v>
                </c:pt>
                <c:pt idx="1192">
                  <c:v>223.94983574384023</c:v>
                </c:pt>
                <c:pt idx="1193">
                  <c:v>223.94983574384023</c:v>
                </c:pt>
                <c:pt idx="1194">
                  <c:v>223.94983574384023</c:v>
                </c:pt>
                <c:pt idx="1195">
                  <c:v>223.94983574384023</c:v>
                </c:pt>
                <c:pt idx="1196">
                  <c:v>223.94983574384023</c:v>
                </c:pt>
                <c:pt idx="1197">
                  <c:v>223.94983574384023</c:v>
                </c:pt>
                <c:pt idx="1198">
                  <c:v>223.94983574384023</c:v>
                </c:pt>
                <c:pt idx="1199">
                  <c:v>223.94983574384023</c:v>
                </c:pt>
                <c:pt idx="1200">
                  <c:v>223.94983574384023</c:v>
                </c:pt>
                <c:pt idx="1201">
                  <c:v>223.94983574384023</c:v>
                </c:pt>
                <c:pt idx="1202">
                  <c:v>223.94983574384023</c:v>
                </c:pt>
                <c:pt idx="1203">
                  <c:v>223.94983574384023</c:v>
                </c:pt>
                <c:pt idx="1204">
                  <c:v>223.94983574384023</c:v>
                </c:pt>
                <c:pt idx="1205">
                  <c:v>223.94983574384023</c:v>
                </c:pt>
                <c:pt idx="1206">
                  <c:v>223.94983574384023</c:v>
                </c:pt>
                <c:pt idx="1207">
                  <c:v>223.94983574384023</c:v>
                </c:pt>
                <c:pt idx="1208">
                  <c:v>223.94983574384023</c:v>
                </c:pt>
                <c:pt idx="1209">
                  <c:v>223.94983574384023</c:v>
                </c:pt>
                <c:pt idx="1210">
                  <c:v>223.94983574384023</c:v>
                </c:pt>
                <c:pt idx="1211">
                  <c:v>223.94983574384023</c:v>
                </c:pt>
                <c:pt idx="1212">
                  <c:v>223.94983574384023</c:v>
                </c:pt>
                <c:pt idx="1213">
                  <c:v>223.94983574384023</c:v>
                </c:pt>
                <c:pt idx="1214">
                  <c:v>223.94983574384023</c:v>
                </c:pt>
                <c:pt idx="1215">
                  <c:v>223.94983574384023</c:v>
                </c:pt>
                <c:pt idx="1216">
                  <c:v>223.94983574384023</c:v>
                </c:pt>
                <c:pt idx="1217">
                  <c:v>223.94983574384023</c:v>
                </c:pt>
                <c:pt idx="1218">
                  <c:v>223.94983574384023</c:v>
                </c:pt>
                <c:pt idx="1219">
                  <c:v>223.94983574384023</c:v>
                </c:pt>
                <c:pt idx="1220">
                  <c:v>223.94983574384023</c:v>
                </c:pt>
                <c:pt idx="1221">
                  <c:v>223.94983574384023</c:v>
                </c:pt>
                <c:pt idx="1222">
                  <c:v>223.94983574384023</c:v>
                </c:pt>
                <c:pt idx="1223">
                  <c:v>223.94983574384023</c:v>
                </c:pt>
                <c:pt idx="1224">
                  <c:v>223.94983574384023</c:v>
                </c:pt>
                <c:pt idx="1225">
                  <c:v>223.94983574384023</c:v>
                </c:pt>
                <c:pt idx="1226">
                  <c:v>223.94983574384023</c:v>
                </c:pt>
                <c:pt idx="1227">
                  <c:v>223.94983574384023</c:v>
                </c:pt>
                <c:pt idx="1228">
                  <c:v>223.94983574384023</c:v>
                </c:pt>
                <c:pt idx="1229">
                  <c:v>223.94983574384023</c:v>
                </c:pt>
                <c:pt idx="1230">
                  <c:v>223.94983574384023</c:v>
                </c:pt>
                <c:pt idx="1231">
                  <c:v>223.94983574384023</c:v>
                </c:pt>
                <c:pt idx="1232">
                  <c:v>223.94983574384023</c:v>
                </c:pt>
                <c:pt idx="1233">
                  <c:v>223.94983574384023</c:v>
                </c:pt>
                <c:pt idx="1234">
                  <c:v>223.94983574384023</c:v>
                </c:pt>
                <c:pt idx="1235">
                  <c:v>223.94983574384023</c:v>
                </c:pt>
                <c:pt idx="1236">
                  <c:v>223.94983574384023</c:v>
                </c:pt>
                <c:pt idx="1237">
                  <c:v>223.94983574384023</c:v>
                </c:pt>
                <c:pt idx="1238">
                  <c:v>223.94983574384023</c:v>
                </c:pt>
                <c:pt idx="1239">
                  <c:v>223.94983574384023</c:v>
                </c:pt>
                <c:pt idx="1240">
                  <c:v>223.94983574384023</c:v>
                </c:pt>
                <c:pt idx="1241">
                  <c:v>223.94983574384023</c:v>
                </c:pt>
                <c:pt idx="1242">
                  <c:v>223.94983574384023</c:v>
                </c:pt>
                <c:pt idx="1243">
                  <c:v>223.94983574384023</c:v>
                </c:pt>
                <c:pt idx="1244">
                  <c:v>223.94983574384023</c:v>
                </c:pt>
                <c:pt idx="1245">
                  <c:v>223.94983574384023</c:v>
                </c:pt>
                <c:pt idx="1246">
                  <c:v>223.94983574384023</c:v>
                </c:pt>
                <c:pt idx="1247">
                  <c:v>223.94983574384023</c:v>
                </c:pt>
                <c:pt idx="1248">
                  <c:v>223.94983574384023</c:v>
                </c:pt>
                <c:pt idx="1249">
                  <c:v>223.94983574384023</c:v>
                </c:pt>
                <c:pt idx="1250">
                  <c:v>223.94983574384023</c:v>
                </c:pt>
                <c:pt idx="1251">
                  <c:v>223.94983574384023</c:v>
                </c:pt>
                <c:pt idx="1252">
                  <c:v>223.94983574384023</c:v>
                </c:pt>
                <c:pt idx="1253">
                  <c:v>223.94983574384023</c:v>
                </c:pt>
                <c:pt idx="1254">
                  <c:v>223.94983574384023</c:v>
                </c:pt>
                <c:pt idx="1255">
                  <c:v>223.94983574384023</c:v>
                </c:pt>
                <c:pt idx="1256">
                  <c:v>223.94983574384023</c:v>
                </c:pt>
                <c:pt idx="1257">
                  <c:v>223.94983574384023</c:v>
                </c:pt>
                <c:pt idx="1258">
                  <c:v>223.94983574384023</c:v>
                </c:pt>
                <c:pt idx="1259">
                  <c:v>223.94983574384023</c:v>
                </c:pt>
                <c:pt idx="1260">
                  <c:v>223.94983574384023</c:v>
                </c:pt>
                <c:pt idx="1261">
                  <c:v>223.94983574384023</c:v>
                </c:pt>
                <c:pt idx="1262">
                  <c:v>223.94983574384023</c:v>
                </c:pt>
                <c:pt idx="1263">
                  <c:v>223.94983574384023</c:v>
                </c:pt>
                <c:pt idx="1264">
                  <c:v>223.94983574384023</c:v>
                </c:pt>
                <c:pt idx="1265">
                  <c:v>223.94983574384023</c:v>
                </c:pt>
                <c:pt idx="1266">
                  <c:v>223.94983574384023</c:v>
                </c:pt>
                <c:pt idx="1267">
                  <c:v>223.94983574384023</c:v>
                </c:pt>
                <c:pt idx="1268">
                  <c:v>223.94983574384023</c:v>
                </c:pt>
                <c:pt idx="1269">
                  <c:v>223.94983574384023</c:v>
                </c:pt>
                <c:pt idx="1270">
                  <c:v>223.94983574384023</c:v>
                </c:pt>
                <c:pt idx="1271">
                  <c:v>223.94983574384023</c:v>
                </c:pt>
                <c:pt idx="1272">
                  <c:v>223.94983574384023</c:v>
                </c:pt>
                <c:pt idx="1273">
                  <c:v>223.94983574384023</c:v>
                </c:pt>
                <c:pt idx="1274">
                  <c:v>223.94983574384023</c:v>
                </c:pt>
                <c:pt idx="1275">
                  <c:v>223.94983574384023</c:v>
                </c:pt>
                <c:pt idx="1276">
                  <c:v>223.94983574384023</c:v>
                </c:pt>
                <c:pt idx="1277">
                  <c:v>223.94983574384023</c:v>
                </c:pt>
                <c:pt idx="1278">
                  <c:v>223.94983574384023</c:v>
                </c:pt>
                <c:pt idx="1279">
                  <c:v>223.94983574384023</c:v>
                </c:pt>
                <c:pt idx="1280">
                  <c:v>223.94983574384023</c:v>
                </c:pt>
                <c:pt idx="1281">
                  <c:v>223.94983574384023</c:v>
                </c:pt>
                <c:pt idx="1282">
                  <c:v>223.94983574384023</c:v>
                </c:pt>
                <c:pt idx="1283">
                  <c:v>223.94983574384023</c:v>
                </c:pt>
                <c:pt idx="1284">
                  <c:v>223.94983574384023</c:v>
                </c:pt>
                <c:pt idx="1285">
                  <c:v>223.94983574384023</c:v>
                </c:pt>
                <c:pt idx="1286">
                  <c:v>223.94983574384023</c:v>
                </c:pt>
                <c:pt idx="1287">
                  <c:v>223.94983574384023</c:v>
                </c:pt>
                <c:pt idx="1288">
                  <c:v>223.94983574384023</c:v>
                </c:pt>
                <c:pt idx="1289">
                  <c:v>223.94983574384023</c:v>
                </c:pt>
                <c:pt idx="1290">
                  <c:v>223.94983574384023</c:v>
                </c:pt>
                <c:pt idx="1291">
                  <c:v>223.94983574384023</c:v>
                </c:pt>
                <c:pt idx="1292">
                  <c:v>223.94983574384023</c:v>
                </c:pt>
                <c:pt idx="1293">
                  <c:v>223.94983574384023</c:v>
                </c:pt>
                <c:pt idx="1294">
                  <c:v>223.94983574384023</c:v>
                </c:pt>
                <c:pt idx="1295">
                  <c:v>223.94983574384023</c:v>
                </c:pt>
                <c:pt idx="1296">
                  <c:v>223.94983574384023</c:v>
                </c:pt>
                <c:pt idx="1297">
                  <c:v>223.94983574384023</c:v>
                </c:pt>
                <c:pt idx="1298">
                  <c:v>223.94983574384023</c:v>
                </c:pt>
                <c:pt idx="1299">
                  <c:v>223.94983574384023</c:v>
                </c:pt>
                <c:pt idx="1300">
                  <c:v>223.94983574384023</c:v>
                </c:pt>
                <c:pt idx="1301">
                  <c:v>223.94983574384023</c:v>
                </c:pt>
                <c:pt idx="1302">
                  <c:v>223.94983574384023</c:v>
                </c:pt>
                <c:pt idx="1303">
                  <c:v>223.94983574384023</c:v>
                </c:pt>
                <c:pt idx="1304">
                  <c:v>223.94983574384023</c:v>
                </c:pt>
                <c:pt idx="1305">
                  <c:v>223.94983574384023</c:v>
                </c:pt>
                <c:pt idx="1306">
                  <c:v>223.94983574384023</c:v>
                </c:pt>
                <c:pt idx="1307">
                  <c:v>223.94983574384023</c:v>
                </c:pt>
                <c:pt idx="1308">
                  <c:v>223.94983574384023</c:v>
                </c:pt>
                <c:pt idx="1309">
                  <c:v>223.94983574384023</c:v>
                </c:pt>
                <c:pt idx="1310">
                  <c:v>223.94983574384023</c:v>
                </c:pt>
                <c:pt idx="1311">
                  <c:v>223.94983574384023</c:v>
                </c:pt>
                <c:pt idx="1312">
                  <c:v>223.94983574384023</c:v>
                </c:pt>
                <c:pt idx="1313">
                  <c:v>223.94983574384023</c:v>
                </c:pt>
                <c:pt idx="1314">
                  <c:v>223.94983574384023</c:v>
                </c:pt>
                <c:pt idx="1315">
                  <c:v>223.94983574384023</c:v>
                </c:pt>
                <c:pt idx="1316">
                  <c:v>223.94983574384023</c:v>
                </c:pt>
                <c:pt idx="1317">
                  <c:v>223.94983574384023</c:v>
                </c:pt>
                <c:pt idx="1318">
                  <c:v>223.94983574384023</c:v>
                </c:pt>
                <c:pt idx="1319">
                  <c:v>223.94983574384023</c:v>
                </c:pt>
                <c:pt idx="1320">
                  <c:v>223.94983574384023</c:v>
                </c:pt>
                <c:pt idx="1321">
                  <c:v>223.94983574384023</c:v>
                </c:pt>
                <c:pt idx="1322">
                  <c:v>223.94983574384023</c:v>
                </c:pt>
                <c:pt idx="1323">
                  <c:v>223.94983574384023</c:v>
                </c:pt>
                <c:pt idx="1324">
                  <c:v>223.94983574384023</c:v>
                </c:pt>
                <c:pt idx="1325">
                  <c:v>223.94983574384023</c:v>
                </c:pt>
                <c:pt idx="1326">
                  <c:v>223.94983574384023</c:v>
                </c:pt>
                <c:pt idx="1327">
                  <c:v>223.94983574384023</c:v>
                </c:pt>
                <c:pt idx="1328">
                  <c:v>223.94983574384023</c:v>
                </c:pt>
                <c:pt idx="1329">
                  <c:v>223.94983574384023</c:v>
                </c:pt>
                <c:pt idx="1330">
                  <c:v>223.94983574384023</c:v>
                </c:pt>
                <c:pt idx="1331">
                  <c:v>223.94983574384023</c:v>
                </c:pt>
                <c:pt idx="1332">
                  <c:v>223.94983574384023</c:v>
                </c:pt>
                <c:pt idx="1333">
                  <c:v>223.94983574384023</c:v>
                </c:pt>
                <c:pt idx="1334">
                  <c:v>223.94983574384023</c:v>
                </c:pt>
                <c:pt idx="1335">
                  <c:v>223.94983574384023</c:v>
                </c:pt>
                <c:pt idx="1336">
                  <c:v>223.94983574384023</c:v>
                </c:pt>
                <c:pt idx="1337">
                  <c:v>223.94983574384023</c:v>
                </c:pt>
                <c:pt idx="1338">
                  <c:v>223.94983574384023</c:v>
                </c:pt>
                <c:pt idx="1339">
                  <c:v>223.94983574384023</c:v>
                </c:pt>
                <c:pt idx="1340">
                  <c:v>223.94983574384023</c:v>
                </c:pt>
                <c:pt idx="1341">
                  <c:v>223.94983574384023</c:v>
                </c:pt>
                <c:pt idx="1342">
                  <c:v>223.94983574384023</c:v>
                </c:pt>
                <c:pt idx="1343">
                  <c:v>223.94983574384023</c:v>
                </c:pt>
                <c:pt idx="1344">
                  <c:v>223.94983574384023</c:v>
                </c:pt>
                <c:pt idx="1345">
                  <c:v>223.94983574384023</c:v>
                </c:pt>
                <c:pt idx="1346">
                  <c:v>223.94983574384023</c:v>
                </c:pt>
                <c:pt idx="1347">
                  <c:v>223.94983574384023</c:v>
                </c:pt>
                <c:pt idx="1348">
                  <c:v>223.94983574384023</c:v>
                </c:pt>
                <c:pt idx="1349">
                  <c:v>223.94983574384023</c:v>
                </c:pt>
                <c:pt idx="1350">
                  <c:v>223.94983574384023</c:v>
                </c:pt>
                <c:pt idx="1351">
                  <c:v>223.94983574384023</c:v>
                </c:pt>
                <c:pt idx="1352">
                  <c:v>223.94983574384023</c:v>
                </c:pt>
                <c:pt idx="1353">
                  <c:v>223.99063534952586</c:v>
                </c:pt>
                <c:pt idx="1354">
                  <c:v>224.15580276667174</c:v>
                </c:pt>
                <c:pt idx="1355">
                  <c:v>224.52480264127914</c:v>
                </c:pt>
                <c:pt idx="1356">
                  <c:v>225.11899766200233</c:v>
                </c:pt>
                <c:pt idx="1357">
                  <c:v>225.8743781756086</c:v>
                </c:pt>
                <c:pt idx="1358">
                  <c:v>226.77977252151521</c:v>
                </c:pt>
                <c:pt idx="1359">
                  <c:v>227.80024201739585</c:v>
                </c:pt>
                <c:pt idx="1360">
                  <c:v>228.64054942962662</c:v>
                </c:pt>
                <c:pt idx="1361">
                  <c:v>228.86161637895316</c:v>
                </c:pt>
                <c:pt idx="1362">
                  <c:v>228.86161637895316</c:v>
                </c:pt>
                <c:pt idx="1363">
                  <c:v>228.86161637895316</c:v>
                </c:pt>
                <c:pt idx="1364">
                  <c:v>228.86161637895316</c:v>
                </c:pt>
                <c:pt idx="1365">
                  <c:v>228.86161637895316</c:v>
                </c:pt>
                <c:pt idx="1366">
                  <c:v>228.86161637895316</c:v>
                </c:pt>
                <c:pt idx="1367">
                  <c:v>228.86161637895316</c:v>
                </c:pt>
                <c:pt idx="1368">
                  <c:v>229.26051523443451</c:v>
                </c:pt>
                <c:pt idx="1369">
                  <c:v>229.57122106048749</c:v>
                </c:pt>
                <c:pt idx="1370">
                  <c:v>229.57122106048749</c:v>
                </c:pt>
                <c:pt idx="1371">
                  <c:v>229.57122106048749</c:v>
                </c:pt>
                <c:pt idx="1372">
                  <c:v>229.57122106048749</c:v>
                </c:pt>
                <c:pt idx="1373">
                  <c:v>229.57122106048749</c:v>
                </c:pt>
                <c:pt idx="1374">
                  <c:v>229.66200527436681</c:v>
                </c:pt>
                <c:pt idx="1375">
                  <c:v>230.56908261924664</c:v>
                </c:pt>
                <c:pt idx="1376">
                  <c:v>232.61823911815415</c:v>
                </c:pt>
                <c:pt idx="1377">
                  <c:v>235.50502860012529</c:v>
                </c:pt>
                <c:pt idx="1378">
                  <c:v>238.43423123063346</c:v>
                </c:pt>
                <c:pt idx="1379">
                  <c:v>241.03908654061118</c:v>
                </c:pt>
                <c:pt idx="1380">
                  <c:v>242.96504734969781</c:v>
                </c:pt>
                <c:pt idx="1381">
                  <c:v>243.56563468354582</c:v>
                </c:pt>
                <c:pt idx="1382">
                  <c:v>243.56563468354582</c:v>
                </c:pt>
                <c:pt idx="1383">
                  <c:v>243.56563468354582</c:v>
                </c:pt>
                <c:pt idx="1384">
                  <c:v>243.56563468354582</c:v>
                </c:pt>
                <c:pt idx="1385">
                  <c:v>243.56563468354582</c:v>
                </c:pt>
                <c:pt idx="1386">
                  <c:v>243.56563468354582</c:v>
                </c:pt>
                <c:pt idx="1387">
                  <c:v>243.56563468354582</c:v>
                </c:pt>
                <c:pt idx="1388">
                  <c:v>243.56563468354582</c:v>
                </c:pt>
                <c:pt idx="1389">
                  <c:v>243.56563468354582</c:v>
                </c:pt>
                <c:pt idx="1390">
                  <c:v>243.56563468354582</c:v>
                </c:pt>
                <c:pt idx="1391">
                  <c:v>243.56563468354582</c:v>
                </c:pt>
                <c:pt idx="1392">
                  <c:v>243.56563468354582</c:v>
                </c:pt>
                <c:pt idx="1393">
                  <c:v>243.56563468354582</c:v>
                </c:pt>
                <c:pt idx="1394">
                  <c:v>243.56563468354582</c:v>
                </c:pt>
                <c:pt idx="1395">
                  <c:v>243.56563468354582</c:v>
                </c:pt>
                <c:pt idx="1396">
                  <c:v>243.56563468354582</c:v>
                </c:pt>
                <c:pt idx="1397">
                  <c:v>243.56563468354582</c:v>
                </c:pt>
                <c:pt idx="1398">
                  <c:v>243.68743084815259</c:v>
                </c:pt>
                <c:pt idx="1399">
                  <c:v>244.01834607182573</c:v>
                </c:pt>
                <c:pt idx="1400">
                  <c:v>244.51055694032399</c:v>
                </c:pt>
                <c:pt idx="1401">
                  <c:v>245.16997690320275</c:v>
                </c:pt>
                <c:pt idx="1402">
                  <c:v>246.22473091890797</c:v>
                </c:pt>
                <c:pt idx="1403">
                  <c:v>248.02605636527082</c:v>
                </c:pt>
                <c:pt idx="1404">
                  <c:v>250.42683793692501</c:v>
                </c:pt>
                <c:pt idx="1405">
                  <c:v>252.59343408795158</c:v>
                </c:pt>
                <c:pt idx="1406">
                  <c:v>253.80412091992963</c:v>
                </c:pt>
                <c:pt idx="1407">
                  <c:v>254.01470182372103</c:v>
                </c:pt>
                <c:pt idx="1408">
                  <c:v>254.01470182372103</c:v>
                </c:pt>
                <c:pt idx="1409">
                  <c:v>254.01470182372103</c:v>
                </c:pt>
                <c:pt idx="1410">
                  <c:v>254.01470182372103</c:v>
                </c:pt>
                <c:pt idx="1411">
                  <c:v>254.01470182372103</c:v>
                </c:pt>
                <c:pt idx="1412">
                  <c:v>254.01470182372103</c:v>
                </c:pt>
                <c:pt idx="1413">
                  <c:v>254.01470182372103</c:v>
                </c:pt>
                <c:pt idx="1414">
                  <c:v>254.01470182372103</c:v>
                </c:pt>
                <c:pt idx="1415">
                  <c:v>254.01470182372103</c:v>
                </c:pt>
                <c:pt idx="1416">
                  <c:v>254.01470182372103</c:v>
                </c:pt>
                <c:pt idx="1417">
                  <c:v>254.01470182372103</c:v>
                </c:pt>
                <c:pt idx="1418">
                  <c:v>254.01470182372103</c:v>
                </c:pt>
                <c:pt idx="1419">
                  <c:v>254.01470182372103</c:v>
                </c:pt>
                <c:pt idx="1420">
                  <c:v>254.03667559997095</c:v>
                </c:pt>
                <c:pt idx="1421">
                  <c:v>254.91220136048381</c:v>
                </c:pt>
                <c:pt idx="1422">
                  <c:v>255.84811299772059</c:v>
                </c:pt>
                <c:pt idx="1423">
                  <c:v>256.09111088166776</c:v>
                </c:pt>
                <c:pt idx="1424">
                  <c:v>256.09111088166776</c:v>
                </c:pt>
                <c:pt idx="1425">
                  <c:v>256.09111088166776</c:v>
                </c:pt>
                <c:pt idx="1426">
                  <c:v>256.09111088166776</c:v>
                </c:pt>
                <c:pt idx="1427">
                  <c:v>256.09111088166776</c:v>
                </c:pt>
                <c:pt idx="1428">
                  <c:v>256.09111088166776</c:v>
                </c:pt>
                <c:pt idx="1429">
                  <c:v>256.09111088166776</c:v>
                </c:pt>
                <c:pt idx="1430">
                  <c:v>256.78441692316852</c:v>
                </c:pt>
                <c:pt idx="1431">
                  <c:v>258.37580195445724</c:v>
                </c:pt>
                <c:pt idx="1432">
                  <c:v>260.49975697702604</c:v>
                </c:pt>
                <c:pt idx="1433">
                  <c:v>262.53720126614849</c:v>
                </c:pt>
                <c:pt idx="1434">
                  <c:v>263.91992129992906</c:v>
                </c:pt>
                <c:pt idx="1435">
                  <c:v>264.34584782964293</c:v>
                </c:pt>
                <c:pt idx="1436">
                  <c:v>264.34584782964293</c:v>
                </c:pt>
                <c:pt idx="1437">
                  <c:v>264.34584782964293</c:v>
                </c:pt>
                <c:pt idx="1438">
                  <c:v>264.34584782964293</c:v>
                </c:pt>
                <c:pt idx="1439">
                  <c:v>264.34584782964293</c:v>
                </c:pt>
                <c:pt idx="1440">
                  <c:v>264.39627174786369</c:v>
                </c:pt>
                <c:pt idx="1441">
                  <c:v>264.64255612273359</c:v>
                </c:pt>
                <c:pt idx="1442">
                  <c:v>264.81344551090569</c:v>
                </c:pt>
                <c:pt idx="1443">
                  <c:v>264.81344551090569</c:v>
                </c:pt>
                <c:pt idx="1444">
                  <c:v>264.81344551090569</c:v>
                </c:pt>
                <c:pt idx="1445">
                  <c:v>264.81344551090569</c:v>
                </c:pt>
                <c:pt idx="1446">
                  <c:v>264.91600977055577</c:v>
                </c:pt>
                <c:pt idx="1447">
                  <c:v>265.46713204689058</c:v>
                </c:pt>
                <c:pt idx="1448">
                  <c:v>266.2112138650279</c:v>
                </c:pt>
                <c:pt idx="1449">
                  <c:v>266.69650613338263</c:v>
                </c:pt>
                <c:pt idx="1450">
                  <c:v>266.84645970656135</c:v>
                </c:pt>
                <c:pt idx="1451">
                  <c:v>266.86258696671928</c:v>
                </c:pt>
                <c:pt idx="1452">
                  <c:v>266.86258696671928</c:v>
                </c:pt>
                <c:pt idx="1453">
                  <c:v>266.86258696671928</c:v>
                </c:pt>
                <c:pt idx="1454">
                  <c:v>266.86258696671928</c:v>
                </c:pt>
                <c:pt idx="1455">
                  <c:v>266.86258696671928</c:v>
                </c:pt>
                <c:pt idx="1456">
                  <c:v>266.86258696671928</c:v>
                </c:pt>
                <c:pt idx="1457">
                  <c:v>266.86258696671928</c:v>
                </c:pt>
                <c:pt idx="1458">
                  <c:v>266.86258696671928</c:v>
                </c:pt>
                <c:pt idx="1459">
                  <c:v>266.86258696671928</c:v>
                </c:pt>
                <c:pt idx="1460">
                  <c:v>266.86258696671928</c:v>
                </c:pt>
                <c:pt idx="1461">
                  <c:v>266.86258696671928</c:v>
                </c:pt>
                <c:pt idx="1462">
                  <c:v>266.86258696671928</c:v>
                </c:pt>
                <c:pt idx="1463">
                  <c:v>266.86258696671928</c:v>
                </c:pt>
                <c:pt idx="1464">
                  <c:v>266.86258696671928</c:v>
                </c:pt>
                <c:pt idx="1465">
                  <c:v>266.86258696671928</c:v>
                </c:pt>
                <c:pt idx="1466">
                  <c:v>266.86258696671928</c:v>
                </c:pt>
                <c:pt idx="1467">
                  <c:v>266.86258696671928</c:v>
                </c:pt>
                <c:pt idx="1468">
                  <c:v>266.86258696671928</c:v>
                </c:pt>
                <c:pt idx="1469">
                  <c:v>266.86258696671928</c:v>
                </c:pt>
                <c:pt idx="1470">
                  <c:v>266.86258696671928</c:v>
                </c:pt>
                <c:pt idx="1471">
                  <c:v>266.86258696671928</c:v>
                </c:pt>
                <c:pt idx="1472">
                  <c:v>266.86258696671928</c:v>
                </c:pt>
                <c:pt idx="1473">
                  <c:v>266.86258696671928</c:v>
                </c:pt>
                <c:pt idx="1474">
                  <c:v>266.86258696671928</c:v>
                </c:pt>
                <c:pt idx="1475">
                  <c:v>266.86258696671928</c:v>
                </c:pt>
                <c:pt idx="1476">
                  <c:v>266.86258696671928</c:v>
                </c:pt>
                <c:pt idx="1477">
                  <c:v>266.86258696671928</c:v>
                </c:pt>
                <c:pt idx="1478">
                  <c:v>266.86258696671928</c:v>
                </c:pt>
                <c:pt idx="1479">
                  <c:v>266.86258696671928</c:v>
                </c:pt>
                <c:pt idx="1480">
                  <c:v>266.86258696671928</c:v>
                </c:pt>
                <c:pt idx="1481">
                  <c:v>266.86258696671928</c:v>
                </c:pt>
                <c:pt idx="1482">
                  <c:v>266.86258696671928</c:v>
                </c:pt>
                <c:pt idx="1483">
                  <c:v>266.86258696671928</c:v>
                </c:pt>
                <c:pt idx="1484">
                  <c:v>266.86258696671928</c:v>
                </c:pt>
                <c:pt idx="1485">
                  <c:v>266.86258696671928</c:v>
                </c:pt>
                <c:pt idx="1486">
                  <c:v>266.86258696671928</c:v>
                </c:pt>
                <c:pt idx="1487">
                  <c:v>266.86258696671928</c:v>
                </c:pt>
                <c:pt idx="1488">
                  <c:v>266.86258696671928</c:v>
                </c:pt>
                <c:pt idx="1489">
                  <c:v>266.86258696671928</c:v>
                </c:pt>
                <c:pt idx="1490">
                  <c:v>266.86258696671928</c:v>
                </c:pt>
                <c:pt idx="1491">
                  <c:v>266.86258696671928</c:v>
                </c:pt>
                <c:pt idx="1492">
                  <c:v>266.86258696671928</c:v>
                </c:pt>
                <c:pt idx="1493">
                  <c:v>266.86258696671928</c:v>
                </c:pt>
                <c:pt idx="1494">
                  <c:v>266.86258696671928</c:v>
                </c:pt>
                <c:pt idx="1495">
                  <c:v>266.86258696671928</c:v>
                </c:pt>
                <c:pt idx="1496">
                  <c:v>266.86258696671928</c:v>
                </c:pt>
                <c:pt idx="1497">
                  <c:v>266.86258696671928</c:v>
                </c:pt>
                <c:pt idx="1498">
                  <c:v>266.86258696671928</c:v>
                </c:pt>
                <c:pt idx="1499">
                  <c:v>266.86258696671928</c:v>
                </c:pt>
                <c:pt idx="1500">
                  <c:v>266.86258696671928</c:v>
                </c:pt>
                <c:pt idx="1501">
                  <c:v>266.86258696671928</c:v>
                </c:pt>
                <c:pt idx="1502">
                  <c:v>266.86258696671928</c:v>
                </c:pt>
                <c:pt idx="1503">
                  <c:v>266.86258696671928</c:v>
                </c:pt>
                <c:pt idx="1504">
                  <c:v>266.86258696671928</c:v>
                </c:pt>
                <c:pt idx="1505">
                  <c:v>266.86258696671928</c:v>
                </c:pt>
                <c:pt idx="1506">
                  <c:v>266.86258696671928</c:v>
                </c:pt>
                <c:pt idx="1507">
                  <c:v>266.86258696671928</c:v>
                </c:pt>
                <c:pt idx="1508">
                  <c:v>266.86258696671928</c:v>
                </c:pt>
                <c:pt idx="1509">
                  <c:v>266.86258696671928</c:v>
                </c:pt>
                <c:pt idx="1510">
                  <c:v>266.86258696671928</c:v>
                </c:pt>
                <c:pt idx="1511">
                  <c:v>266.86258696671928</c:v>
                </c:pt>
                <c:pt idx="1512">
                  <c:v>266.86258696671928</c:v>
                </c:pt>
                <c:pt idx="1513">
                  <c:v>266.86258696671928</c:v>
                </c:pt>
                <c:pt idx="1514">
                  <c:v>266.86258696671928</c:v>
                </c:pt>
                <c:pt idx="1515">
                  <c:v>266.86258696671928</c:v>
                </c:pt>
                <c:pt idx="1516">
                  <c:v>266.86258696671928</c:v>
                </c:pt>
                <c:pt idx="1517">
                  <c:v>266.86258696671928</c:v>
                </c:pt>
                <c:pt idx="1518">
                  <c:v>266.86258696671928</c:v>
                </c:pt>
                <c:pt idx="1519">
                  <c:v>266.86258696671928</c:v>
                </c:pt>
                <c:pt idx="1520">
                  <c:v>266.86258696671928</c:v>
                </c:pt>
                <c:pt idx="1521">
                  <c:v>266.86258696671928</c:v>
                </c:pt>
                <c:pt idx="1522">
                  <c:v>266.86258696671928</c:v>
                </c:pt>
                <c:pt idx="1523">
                  <c:v>266.86258696671928</c:v>
                </c:pt>
                <c:pt idx="1524">
                  <c:v>266.86258696671928</c:v>
                </c:pt>
                <c:pt idx="1525">
                  <c:v>267.22726812743036</c:v>
                </c:pt>
                <c:pt idx="1526">
                  <c:v>268.10759708940583</c:v>
                </c:pt>
                <c:pt idx="1527">
                  <c:v>269.19242754839536</c:v>
                </c:pt>
                <c:pt idx="1528">
                  <c:v>270.14058305368354</c:v>
                </c:pt>
                <c:pt idx="1529">
                  <c:v>270.73691820256045</c:v>
                </c:pt>
                <c:pt idx="1530">
                  <c:v>270.87601509495784</c:v>
                </c:pt>
                <c:pt idx="1531">
                  <c:v>270.87601509495784</c:v>
                </c:pt>
                <c:pt idx="1532">
                  <c:v>270.87601509495784</c:v>
                </c:pt>
                <c:pt idx="1533">
                  <c:v>270.87601509495784</c:v>
                </c:pt>
                <c:pt idx="1534">
                  <c:v>270.87601509495784</c:v>
                </c:pt>
                <c:pt idx="1535">
                  <c:v>270.87601509495784</c:v>
                </c:pt>
                <c:pt idx="1536">
                  <c:v>270.87601509495784</c:v>
                </c:pt>
                <c:pt idx="1537">
                  <c:v>270.87601509495784</c:v>
                </c:pt>
                <c:pt idx="1538">
                  <c:v>270.87601509495784</c:v>
                </c:pt>
                <c:pt idx="1539">
                  <c:v>270.87601509495784</c:v>
                </c:pt>
                <c:pt idx="1540">
                  <c:v>270.87601509495784</c:v>
                </c:pt>
                <c:pt idx="1541">
                  <c:v>270.87601509495784</c:v>
                </c:pt>
                <c:pt idx="1542">
                  <c:v>270.87601509495784</c:v>
                </c:pt>
                <c:pt idx="1543">
                  <c:v>270.87601509495784</c:v>
                </c:pt>
                <c:pt idx="1544">
                  <c:v>270.87601509495784</c:v>
                </c:pt>
                <c:pt idx="1545">
                  <c:v>270.87601509495784</c:v>
                </c:pt>
                <c:pt idx="1546">
                  <c:v>270.87601509495784</c:v>
                </c:pt>
                <c:pt idx="1547">
                  <c:v>270.87601509495784</c:v>
                </c:pt>
                <c:pt idx="1548">
                  <c:v>270.87601509495784</c:v>
                </c:pt>
                <c:pt idx="1549">
                  <c:v>270.87601509495784</c:v>
                </c:pt>
                <c:pt idx="1550">
                  <c:v>270.87601509495784</c:v>
                </c:pt>
                <c:pt idx="1551">
                  <c:v>270.87601509495784</c:v>
                </c:pt>
                <c:pt idx="1552">
                  <c:v>270.87601509495784</c:v>
                </c:pt>
                <c:pt idx="1553">
                  <c:v>270.87601509495784</c:v>
                </c:pt>
                <c:pt idx="1554">
                  <c:v>270.87601509495784</c:v>
                </c:pt>
                <c:pt idx="1555">
                  <c:v>270.87601509495784</c:v>
                </c:pt>
                <c:pt idx="1556">
                  <c:v>270.87601509495784</c:v>
                </c:pt>
                <c:pt idx="1557">
                  <c:v>270.87601509495784</c:v>
                </c:pt>
                <c:pt idx="1558">
                  <c:v>270.87601509495784</c:v>
                </c:pt>
                <c:pt idx="1559">
                  <c:v>270.87601509495784</c:v>
                </c:pt>
                <c:pt idx="1560">
                  <c:v>270.87601509495784</c:v>
                </c:pt>
                <c:pt idx="1561">
                  <c:v>270.87601509495784</c:v>
                </c:pt>
                <c:pt idx="1562">
                  <c:v>270.87601509495784</c:v>
                </c:pt>
                <c:pt idx="1563">
                  <c:v>270.87601509495784</c:v>
                </c:pt>
                <c:pt idx="1564">
                  <c:v>270.87601509495784</c:v>
                </c:pt>
                <c:pt idx="1565">
                  <c:v>270.87601509495784</c:v>
                </c:pt>
                <c:pt idx="1566">
                  <c:v>270.87601509495784</c:v>
                </c:pt>
                <c:pt idx="1567">
                  <c:v>270.87601509495784</c:v>
                </c:pt>
                <c:pt idx="1568">
                  <c:v>270.87601509495784</c:v>
                </c:pt>
                <c:pt idx="1569">
                  <c:v>270.87601509495784</c:v>
                </c:pt>
                <c:pt idx="1570">
                  <c:v>270.87601509495784</c:v>
                </c:pt>
                <c:pt idx="1571">
                  <c:v>270.87601509495784</c:v>
                </c:pt>
                <c:pt idx="1572">
                  <c:v>270.87601509495784</c:v>
                </c:pt>
                <c:pt idx="1573">
                  <c:v>270.87601509495784</c:v>
                </c:pt>
                <c:pt idx="1574">
                  <c:v>270.87601509495784</c:v>
                </c:pt>
                <c:pt idx="1575">
                  <c:v>270.87601509495784</c:v>
                </c:pt>
                <c:pt idx="1576">
                  <c:v>270.87601509495784</c:v>
                </c:pt>
                <c:pt idx="1577">
                  <c:v>270.87601509495784</c:v>
                </c:pt>
                <c:pt idx="1578">
                  <c:v>270.87601509495784</c:v>
                </c:pt>
                <c:pt idx="1579">
                  <c:v>270.87601509495784</c:v>
                </c:pt>
                <c:pt idx="1580">
                  <c:v>270.87601509495784</c:v>
                </c:pt>
                <c:pt idx="1581">
                  <c:v>270.87601509495784</c:v>
                </c:pt>
                <c:pt idx="1582">
                  <c:v>270.87601509495784</c:v>
                </c:pt>
                <c:pt idx="1583">
                  <c:v>270.87601509495784</c:v>
                </c:pt>
                <c:pt idx="1584">
                  <c:v>270.87601509495784</c:v>
                </c:pt>
                <c:pt idx="1585">
                  <c:v>270.87601509495784</c:v>
                </c:pt>
                <c:pt idx="1586">
                  <c:v>270.87601509495784</c:v>
                </c:pt>
                <c:pt idx="1587">
                  <c:v>270.87601509495784</c:v>
                </c:pt>
                <c:pt idx="1588">
                  <c:v>270.87601509495784</c:v>
                </c:pt>
                <c:pt idx="1589">
                  <c:v>270.87601509495784</c:v>
                </c:pt>
                <c:pt idx="1590">
                  <c:v>270.87601509495784</c:v>
                </c:pt>
                <c:pt idx="1591">
                  <c:v>270.87601509495784</c:v>
                </c:pt>
                <c:pt idx="1592">
                  <c:v>270.87601509495784</c:v>
                </c:pt>
                <c:pt idx="1593">
                  <c:v>270.87601509495784</c:v>
                </c:pt>
                <c:pt idx="1594">
                  <c:v>270.87601509495784</c:v>
                </c:pt>
                <c:pt idx="1595">
                  <c:v>270.87601509495784</c:v>
                </c:pt>
                <c:pt idx="1596">
                  <c:v>270.87601509495784</c:v>
                </c:pt>
                <c:pt idx="1597">
                  <c:v>270.87601509495784</c:v>
                </c:pt>
                <c:pt idx="1598">
                  <c:v>270.87601509495784</c:v>
                </c:pt>
                <c:pt idx="1599">
                  <c:v>270.87601509495784</c:v>
                </c:pt>
                <c:pt idx="1600">
                  <c:v>270.87601509495784</c:v>
                </c:pt>
                <c:pt idx="1601">
                  <c:v>270.87601509495784</c:v>
                </c:pt>
                <c:pt idx="1602">
                  <c:v>270.87601509495784</c:v>
                </c:pt>
                <c:pt idx="1603">
                  <c:v>270.87601509495784</c:v>
                </c:pt>
                <c:pt idx="1604">
                  <c:v>270.87601509495784</c:v>
                </c:pt>
                <c:pt idx="1605">
                  <c:v>270.87601509495784</c:v>
                </c:pt>
                <c:pt idx="1606">
                  <c:v>270.87601509495784</c:v>
                </c:pt>
                <c:pt idx="1607">
                  <c:v>270.87601509495784</c:v>
                </c:pt>
                <c:pt idx="1608">
                  <c:v>270.87601509495784</c:v>
                </c:pt>
                <c:pt idx="1609">
                  <c:v>270.87601509495784</c:v>
                </c:pt>
                <c:pt idx="1610">
                  <c:v>270.87601509495784</c:v>
                </c:pt>
                <c:pt idx="1611">
                  <c:v>270.87601509495784</c:v>
                </c:pt>
                <c:pt idx="1612">
                  <c:v>270.87601509495784</c:v>
                </c:pt>
                <c:pt idx="1613">
                  <c:v>270.87601509495784</c:v>
                </c:pt>
                <c:pt idx="1614">
                  <c:v>270.87601509495784</c:v>
                </c:pt>
                <c:pt idx="1615">
                  <c:v>270.87601509495784</c:v>
                </c:pt>
                <c:pt idx="1616">
                  <c:v>270.87601509495784</c:v>
                </c:pt>
                <c:pt idx="1617">
                  <c:v>270.87601509495784</c:v>
                </c:pt>
                <c:pt idx="1618">
                  <c:v>270.87601509495784</c:v>
                </c:pt>
                <c:pt idx="1619">
                  <c:v>270.87601509495784</c:v>
                </c:pt>
                <c:pt idx="1620">
                  <c:v>270.87601509495784</c:v>
                </c:pt>
                <c:pt idx="1621">
                  <c:v>270.87601509495784</c:v>
                </c:pt>
                <c:pt idx="1622">
                  <c:v>270.87601509495784</c:v>
                </c:pt>
                <c:pt idx="1623">
                  <c:v>270.87601509495784</c:v>
                </c:pt>
                <c:pt idx="1624">
                  <c:v>270.87601509495784</c:v>
                </c:pt>
                <c:pt idx="1625">
                  <c:v>270.87601509495784</c:v>
                </c:pt>
                <c:pt idx="1626">
                  <c:v>270.87601509495784</c:v>
                </c:pt>
                <c:pt idx="1627">
                  <c:v>270.87601509495784</c:v>
                </c:pt>
                <c:pt idx="1628">
                  <c:v>270.87601509495784</c:v>
                </c:pt>
                <c:pt idx="1629">
                  <c:v>270.87601509495784</c:v>
                </c:pt>
                <c:pt idx="1630">
                  <c:v>270.87601509495784</c:v>
                </c:pt>
                <c:pt idx="1631">
                  <c:v>270.87601509495784</c:v>
                </c:pt>
                <c:pt idx="1632">
                  <c:v>270.87601509495784</c:v>
                </c:pt>
                <c:pt idx="1633">
                  <c:v>270.87601509495784</c:v>
                </c:pt>
                <c:pt idx="1634">
                  <c:v>270.87601509495784</c:v>
                </c:pt>
                <c:pt idx="1635">
                  <c:v>270.87601509495784</c:v>
                </c:pt>
                <c:pt idx="1636">
                  <c:v>270.87601509495784</c:v>
                </c:pt>
                <c:pt idx="1637">
                  <c:v>270.87601509495784</c:v>
                </c:pt>
                <c:pt idx="1638">
                  <c:v>270.87601509495784</c:v>
                </c:pt>
                <c:pt idx="1639">
                  <c:v>270.87601509495784</c:v>
                </c:pt>
                <c:pt idx="1640">
                  <c:v>270.87601509495784</c:v>
                </c:pt>
                <c:pt idx="1641">
                  <c:v>270.87601509495784</c:v>
                </c:pt>
                <c:pt idx="1642">
                  <c:v>270.87601509495784</c:v>
                </c:pt>
                <c:pt idx="1643">
                  <c:v>270.87601509495784</c:v>
                </c:pt>
                <c:pt idx="1644">
                  <c:v>270.87601509495784</c:v>
                </c:pt>
                <c:pt idx="1645">
                  <c:v>270.87601509495784</c:v>
                </c:pt>
                <c:pt idx="1646">
                  <c:v>270.87601509495784</c:v>
                </c:pt>
                <c:pt idx="1647">
                  <c:v>270.87601509495784</c:v>
                </c:pt>
                <c:pt idx="1648">
                  <c:v>270.87601509495784</c:v>
                </c:pt>
                <c:pt idx="1649">
                  <c:v>270.87601509495784</c:v>
                </c:pt>
                <c:pt idx="1650">
                  <c:v>270.87601509495784</c:v>
                </c:pt>
                <c:pt idx="1651">
                  <c:v>270.87601509495784</c:v>
                </c:pt>
                <c:pt idx="1652">
                  <c:v>270.87601509495784</c:v>
                </c:pt>
                <c:pt idx="1653">
                  <c:v>270.87601509495784</c:v>
                </c:pt>
                <c:pt idx="1654">
                  <c:v>270.87601509495784</c:v>
                </c:pt>
                <c:pt idx="1655">
                  <c:v>270.87601509495784</c:v>
                </c:pt>
                <c:pt idx="1656">
                  <c:v>270.87601509495784</c:v>
                </c:pt>
                <c:pt idx="1657">
                  <c:v>270.87601509495784</c:v>
                </c:pt>
                <c:pt idx="1658">
                  <c:v>270.87601509495784</c:v>
                </c:pt>
                <c:pt idx="1659">
                  <c:v>270.87601509495784</c:v>
                </c:pt>
                <c:pt idx="1660">
                  <c:v>270.87601509495784</c:v>
                </c:pt>
                <c:pt idx="1661">
                  <c:v>270.87601509495784</c:v>
                </c:pt>
                <c:pt idx="1662">
                  <c:v>270.87601509495784</c:v>
                </c:pt>
                <c:pt idx="1663">
                  <c:v>270.87601509495784</c:v>
                </c:pt>
                <c:pt idx="1664">
                  <c:v>270.87601509495784</c:v>
                </c:pt>
                <c:pt idx="1665">
                  <c:v>270.87601509495784</c:v>
                </c:pt>
                <c:pt idx="1666">
                  <c:v>270.87601509495784</c:v>
                </c:pt>
                <c:pt idx="1667">
                  <c:v>270.87601509495784</c:v>
                </c:pt>
                <c:pt idx="1668">
                  <c:v>270.87601509495784</c:v>
                </c:pt>
                <c:pt idx="1669">
                  <c:v>270.87601509495784</c:v>
                </c:pt>
                <c:pt idx="1670">
                  <c:v>270.87601509495784</c:v>
                </c:pt>
                <c:pt idx="1671">
                  <c:v>270.87601509495784</c:v>
                </c:pt>
                <c:pt idx="1672">
                  <c:v>270.87601509495784</c:v>
                </c:pt>
                <c:pt idx="1673">
                  <c:v>270.87601509495784</c:v>
                </c:pt>
                <c:pt idx="1674">
                  <c:v>270.87601509495784</c:v>
                </c:pt>
                <c:pt idx="1675">
                  <c:v>270.87601509495784</c:v>
                </c:pt>
                <c:pt idx="1676">
                  <c:v>270.87601509495784</c:v>
                </c:pt>
                <c:pt idx="1677">
                  <c:v>270.87601509495784</c:v>
                </c:pt>
                <c:pt idx="1678">
                  <c:v>270.87601509495784</c:v>
                </c:pt>
                <c:pt idx="1679">
                  <c:v>270.87601509495784</c:v>
                </c:pt>
                <c:pt idx="1680">
                  <c:v>270.87601509495784</c:v>
                </c:pt>
                <c:pt idx="1681">
                  <c:v>270.87601509495784</c:v>
                </c:pt>
                <c:pt idx="1682">
                  <c:v>270.87601509495784</c:v>
                </c:pt>
                <c:pt idx="1683">
                  <c:v>270.87601509495784</c:v>
                </c:pt>
                <c:pt idx="1684">
                  <c:v>270.87601509495784</c:v>
                </c:pt>
                <c:pt idx="1685">
                  <c:v>270.87601509495784</c:v>
                </c:pt>
                <c:pt idx="1686">
                  <c:v>270.87601509495784</c:v>
                </c:pt>
                <c:pt idx="1687">
                  <c:v>270.87601509495784</c:v>
                </c:pt>
                <c:pt idx="1688">
                  <c:v>270.87601509495784</c:v>
                </c:pt>
                <c:pt idx="1689">
                  <c:v>270.87601509495784</c:v>
                </c:pt>
                <c:pt idx="1690">
                  <c:v>270.87601509495784</c:v>
                </c:pt>
                <c:pt idx="1691">
                  <c:v>270.87601509495784</c:v>
                </c:pt>
                <c:pt idx="1692">
                  <c:v>270.87601509495784</c:v>
                </c:pt>
                <c:pt idx="1693">
                  <c:v>270.87601509495784</c:v>
                </c:pt>
                <c:pt idx="1694">
                  <c:v>270.87601509495784</c:v>
                </c:pt>
                <c:pt idx="1695">
                  <c:v>270.87601509495784</c:v>
                </c:pt>
                <c:pt idx="1696">
                  <c:v>270.87601509495784</c:v>
                </c:pt>
                <c:pt idx="1697">
                  <c:v>270.87601509495784</c:v>
                </c:pt>
                <c:pt idx="1698">
                  <c:v>270.87601509495784</c:v>
                </c:pt>
                <c:pt idx="1699">
                  <c:v>270.87601509495784</c:v>
                </c:pt>
                <c:pt idx="1700">
                  <c:v>270.87601509495784</c:v>
                </c:pt>
                <c:pt idx="1701">
                  <c:v>270.87601509495784</c:v>
                </c:pt>
                <c:pt idx="1702">
                  <c:v>270.87601509495784</c:v>
                </c:pt>
                <c:pt idx="1703">
                  <c:v>270.87601509495784</c:v>
                </c:pt>
                <c:pt idx="1704">
                  <c:v>270.87601509495784</c:v>
                </c:pt>
                <c:pt idx="1705">
                  <c:v>270.87601509495784</c:v>
                </c:pt>
                <c:pt idx="1706">
                  <c:v>270.87601509495784</c:v>
                </c:pt>
                <c:pt idx="1707">
                  <c:v>270.87601509495784</c:v>
                </c:pt>
                <c:pt idx="1708">
                  <c:v>270.87601509495784</c:v>
                </c:pt>
                <c:pt idx="1709">
                  <c:v>270.87601509495784</c:v>
                </c:pt>
                <c:pt idx="1710">
                  <c:v>270.87601509495784</c:v>
                </c:pt>
                <c:pt idx="1711">
                  <c:v>270.87601509495784</c:v>
                </c:pt>
                <c:pt idx="1712">
                  <c:v>270.87601509495784</c:v>
                </c:pt>
                <c:pt idx="1713">
                  <c:v>270.87601509495784</c:v>
                </c:pt>
                <c:pt idx="1714">
                  <c:v>270.87601509495784</c:v>
                </c:pt>
                <c:pt idx="1715">
                  <c:v>270.87601509495784</c:v>
                </c:pt>
                <c:pt idx="1716">
                  <c:v>270.87601509495784</c:v>
                </c:pt>
                <c:pt idx="1717">
                  <c:v>270.87601509495784</c:v>
                </c:pt>
                <c:pt idx="1718">
                  <c:v>270.87601509495784</c:v>
                </c:pt>
                <c:pt idx="1719">
                  <c:v>270.87601509495784</c:v>
                </c:pt>
                <c:pt idx="1720">
                  <c:v>270.87601509495784</c:v>
                </c:pt>
                <c:pt idx="1721">
                  <c:v>270.87601509495784</c:v>
                </c:pt>
                <c:pt idx="1722">
                  <c:v>270.87601509495784</c:v>
                </c:pt>
                <c:pt idx="1723">
                  <c:v>270.87601509495784</c:v>
                </c:pt>
                <c:pt idx="1724">
                  <c:v>270.87601509495784</c:v>
                </c:pt>
                <c:pt idx="1725">
                  <c:v>270.87601509495784</c:v>
                </c:pt>
                <c:pt idx="1726">
                  <c:v>270.87601509495784</c:v>
                </c:pt>
                <c:pt idx="1727">
                  <c:v>270.87601509495784</c:v>
                </c:pt>
                <c:pt idx="1728">
                  <c:v>270.87601509495784</c:v>
                </c:pt>
                <c:pt idx="1729">
                  <c:v>270.87601509495784</c:v>
                </c:pt>
                <c:pt idx="1730">
                  <c:v>270.87601509495784</c:v>
                </c:pt>
                <c:pt idx="1731">
                  <c:v>270.87601509495784</c:v>
                </c:pt>
                <c:pt idx="1732">
                  <c:v>270.87601509495784</c:v>
                </c:pt>
                <c:pt idx="1733">
                  <c:v>270.87601509495784</c:v>
                </c:pt>
                <c:pt idx="1734">
                  <c:v>270.87601509495784</c:v>
                </c:pt>
                <c:pt idx="1735">
                  <c:v>270.87601509495784</c:v>
                </c:pt>
                <c:pt idx="1736">
                  <c:v>270.87601509495784</c:v>
                </c:pt>
                <c:pt idx="1737">
                  <c:v>270.9427534945155</c:v>
                </c:pt>
                <c:pt idx="1738">
                  <c:v>271.00813334392262</c:v>
                </c:pt>
                <c:pt idx="1739">
                  <c:v>271.00813334392262</c:v>
                </c:pt>
                <c:pt idx="1740">
                  <c:v>271.00813334392262</c:v>
                </c:pt>
                <c:pt idx="1741">
                  <c:v>271.00813334392262</c:v>
                </c:pt>
                <c:pt idx="1742">
                  <c:v>271.00813334392262</c:v>
                </c:pt>
                <c:pt idx="1743">
                  <c:v>271.00813334392262</c:v>
                </c:pt>
                <c:pt idx="1744">
                  <c:v>271.00813334392262</c:v>
                </c:pt>
                <c:pt idx="1745">
                  <c:v>271.00813334392262</c:v>
                </c:pt>
                <c:pt idx="1746">
                  <c:v>271.00813334392262</c:v>
                </c:pt>
                <c:pt idx="1747">
                  <c:v>271.00813334392262</c:v>
                </c:pt>
                <c:pt idx="1748">
                  <c:v>271.00813334392262</c:v>
                </c:pt>
                <c:pt idx="1749">
                  <c:v>271.00813334392262</c:v>
                </c:pt>
                <c:pt idx="1750">
                  <c:v>271.00813334392262</c:v>
                </c:pt>
                <c:pt idx="1751">
                  <c:v>271.00813334392262</c:v>
                </c:pt>
                <c:pt idx="1752">
                  <c:v>271.00813334392262</c:v>
                </c:pt>
                <c:pt idx="1753">
                  <c:v>271.00813334392262</c:v>
                </c:pt>
                <c:pt idx="1754">
                  <c:v>271.00813334392262</c:v>
                </c:pt>
                <c:pt idx="1755">
                  <c:v>271.00813334392262</c:v>
                </c:pt>
                <c:pt idx="1756">
                  <c:v>271.00813334392262</c:v>
                </c:pt>
                <c:pt idx="1757">
                  <c:v>271.00813334392262</c:v>
                </c:pt>
                <c:pt idx="1758">
                  <c:v>271.00813334392262</c:v>
                </c:pt>
                <c:pt idx="1759">
                  <c:v>271.00813334392262</c:v>
                </c:pt>
                <c:pt idx="1760">
                  <c:v>271.00813334392262</c:v>
                </c:pt>
                <c:pt idx="1761">
                  <c:v>271.00813334392262</c:v>
                </c:pt>
                <c:pt idx="1762">
                  <c:v>271.00813334392262</c:v>
                </c:pt>
                <c:pt idx="1763">
                  <c:v>271.00813334392262</c:v>
                </c:pt>
                <c:pt idx="1764">
                  <c:v>271.00813334392262</c:v>
                </c:pt>
                <c:pt idx="1765">
                  <c:v>271.00813334392262</c:v>
                </c:pt>
                <c:pt idx="1766">
                  <c:v>271.00813334392262</c:v>
                </c:pt>
                <c:pt idx="1767">
                  <c:v>271.31317063139392</c:v>
                </c:pt>
                <c:pt idx="1768">
                  <c:v>272.27655995375198</c:v>
                </c:pt>
                <c:pt idx="1769">
                  <c:v>273.83770170659557</c:v>
                </c:pt>
                <c:pt idx="1770">
                  <c:v>275.76124952408821</c:v>
                </c:pt>
                <c:pt idx="1771">
                  <c:v>277.77412166590722</c:v>
                </c:pt>
                <c:pt idx="1772">
                  <c:v>279.70795428544562</c:v>
                </c:pt>
                <c:pt idx="1773">
                  <c:v>281.44307259629619</c:v>
                </c:pt>
                <c:pt idx="1774">
                  <c:v>282.89967497408384</c:v>
                </c:pt>
                <c:pt idx="1775">
                  <c:v>284.13769850068422</c:v>
                </c:pt>
                <c:pt idx="1776">
                  <c:v>285.31306144129695</c:v>
                </c:pt>
                <c:pt idx="1777">
                  <c:v>286.58028929280397</c:v>
                </c:pt>
                <c:pt idx="1778">
                  <c:v>288.0484963838781</c:v>
                </c:pt>
                <c:pt idx="1779">
                  <c:v>289.7118717381357</c:v>
                </c:pt>
                <c:pt idx="1780">
                  <c:v>291.42383344365453</c:v>
                </c:pt>
                <c:pt idx="1781">
                  <c:v>292.99051678971631</c:v>
                </c:pt>
                <c:pt idx="1782">
                  <c:v>294.28270683740345</c:v>
                </c:pt>
                <c:pt idx="1783">
                  <c:v>295.26185718101402</c:v>
                </c:pt>
                <c:pt idx="1784">
                  <c:v>295.98335915996915</c:v>
                </c:pt>
                <c:pt idx="1785">
                  <c:v>296.55510676294949</c:v>
                </c:pt>
                <c:pt idx="1786">
                  <c:v>297.05273387394385</c:v>
                </c:pt>
                <c:pt idx="1787">
                  <c:v>297.51752216258177</c:v>
                </c:pt>
                <c:pt idx="1788">
                  <c:v>297.98802342106814</c:v>
                </c:pt>
                <c:pt idx="1789">
                  <c:v>298.49514511421825</c:v>
                </c:pt>
                <c:pt idx="1790">
                  <c:v>299.04142315491094</c:v>
                </c:pt>
                <c:pt idx="1791">
                  <c:v>299.58897259355371</c:v>
                </c:pt>
                <c:pt idx="1792">
                  <c:v>300.05487624289185</c:v>
                </c:pt>
                <c:pt idx="1793">
                  <c:v>300.40544122129381</c:v>
                </c:pt>
                <c:pt idx="1794">
                  <c:v>300.55668687352039</c:v>
                </c:pt>
                <c:pt idx="1795">
                  <c:v>300.55668687352039</c:v>
                </c:pt>
                <c:pt idx="1796">
                  <c:v>300.55668687352039</c:v>
                </c:pt>
                <c:pt idx="1797">
                  <c:v>300.55668687352039</c:v>
                </c:pt>
                <c:pt idx="1798">
                  <c:v>300.55668687352039</c:v>
                </c:pt>
                <c:pt idx="1799">
                  <c:v>300.55668687352039</c:v>
                </c:pt>
                <c:pt idx="1800">
                  <c:v>300.55668687352039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40-1D4E-A644-C9A3F62283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3847104"/>
        <c:axId val="83342288"/>
      </c:lineChart>
      <c:catAx>
        <c:axId val="83847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342288"/>
        <c:crosses val="autoZero"/>
        <c:auto val="1"/>
        <c:lblAlgn val="ctr"/>
        <c:lblOffset val="100"/>
        <c:noMultiLvlLbl val="0"/>
      </c:catAx>
      <c:valAx>
        <c:axId val="83342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47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Vehicle Resistances (N)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Calcs'!$G$1:$G$2</c:f>
              <c:strCache>
                <c:ptCount val="2"/>
                <c:pt idx="0">
                  <c:v>Acc Res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Calcs'!$G$3:$G$1803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7.8611111111111116</c:v>
                </c:pt>
                <c:pt idx="12">
                  <c:v>66.819444444444443</c:v>
                </c:pt>
                <c:pt idx="13">
                  <c:v>204.38888888888889</c:v>
                </c:pt>
                <c:pt idx="14">
                  <c:v>322.3055555555556</c:v>
                </c:pt>
                <c:pt idx="15">
                  <c:v>302.65277777777777</c:v>
                </c:pt>
                <c:pt idx="16">
                  <c:v>275.1388888888888</c:v>
                </c:pt>
                <c:pt idx="17">
                  <c:v>338.02777777777777</c:v>
                </c:pt>
                <c:pt idx="18">
                  <c:v>357.6805555555556</c:v>
                </c:pt>
                <c:pt idx="19">
                  <c:v>227.97222222222223</c:v>
                </c:pt>
                <c:pt idx="20">
                  <c:v>82.541666666666714</c:v>
                </c:pt>
                <c:pt idx="21">
                  <c:v>31.444444444444471</c:v>
                </c:pt>
                <c:pt idx="22">
                  <c:v>27.513888888888861</c:v>
                </c:pt>
                <c:pt idx="23">
                  <c:v>31.444444444444471</c:v>
                </c:pt>
                <c:pt idx="24">
                  <c:v>78.611111111111114</c:v>
                </c:pt>
                <c:pt idx="25">
                  <c:v>110.05555555555544</c:v>
                </c:pt>
                <c:pt idx="26">
                  <c:v>129.70833333333337</c:v>
                </c:pt>
                <c:pt idx="27">
                  <c:v>184.7361111111112</c:v>
                </c:pt>
                <c:pt idx="28">
                  <c:v>196.52777777777777</c:v>
                </c:pt>
                <c:pt idx="29">
                  <c:v>184.73611111111092</c:v>
                </c:pt>
                <c:pt idx="30">
                  <c:v>133.63888888888883</c:v>
                </c:pt>
                <c:pt idx="31">
                  <c:v>78.611111111111114</c:v>
                </c:pt>
                <c:pt idx="32">
                  <c:v>55.027777777777722</c:v>
                </c:pt>
                <c:pt idx="33">
                  <c:v>43.236111111111171</c:v>
                </c:pt>
                <c:pt idx="34">
                  <c:v>23.583333333333385</c:v>
                </c:pt>
                <c:pt idx="35">
                  <c:v>-7.8611111111109437</c:v>
                </c:pt>
                <c:pt idx="36">
                  <c:v>-70.749999999999886</c:v>
                </c:pt>
                <c:pt idx="37">
                  <c:v>-169.01388888888906</c:v>
                </c:pt>
                <c:pt idx="38">
                  <c:v>-224.04166666666677</c:v>
                </c:pt>
                <c:pt idx="39">
                  <c:v>-208.31944444444434</c:v>
                </c:pt>
                <c:pt idx="40">
                  <c:v>-184.7361111111112</c:v>
                </c:pt>
                <c:pt idx="41">
                  <c:v>-220.11111111111114</c:v>
                </c:pt>
                <c:pt idx="42">
                  <c:v>-282.99999999999983</c:v>
                </c:pt>
                <c:pt idx="43">
                  <c:v>-267.27777777777783</c:v>
                </c:pt>
                <c:pt idx="44">
                  <c:v>-165.08333333333343</c:v>
                </c:pt>
                <c:pt idx="45">
                  <c:v>-70.750000000000028</c:v>
                </c:pt>
                <c:pt idx="46">
                  <c:v>-55.027777777777722</c:v>
                </c:pt>
                <c:pt idx="47">
                  <c:v>-78.611111111111114</c:v>
                </c:pt>
                <c:pt idx="48">
                  <c:v>-66.819444444444414</c:v>
                </c:pt>
                <c:pt idx="49">
                  <c:v>-23.58333333333325</c:v>
                </c:pt>
                <c:pt idx="50">
                  <c:v>-15.722222222222305</c:v>
                </c:pt>
                <c:pt idx="51">
                  <c:v>-82.541666666666714</c:v>
                </c:pt>
                <c:pt idx="52">
                  <c:v>-169.01388888888886</c:v>
                </c:pt>
                <c:pt idx="53">
                  <c:v>-141.49999999999997</c:v>
                </c:pt>
                <c:pt idx="54">
                  <c:v>-43.2361111111111</c:v>
                </c:pt>
                <c:pt idx="55">
                  <c:v>-3.9305555555555416</c:v>
                </c:pt>
                <c:pt idx="56">
                  <c:v>0</c:v>
                </c:pt>
                <c:pt idx="57">
                  <c:v>11.791666666666693</c:v>
                </c:pt>
                <c:pt idx="58">
                  <c:v>23.583333333333321</c:v>
                </c:pt>
                <c:pt idx="59">
                  <c:v>94.333333333333286</c:v>
                </c:pt>
                <c:pt idx="60">
                  <c:v>106.12500000000003</c:v>
                </c:pt>
                <c:pt idx="61">
                  <c:v>47.166666666666714</c:v>
                </c:pt>
                <c:pt idx="62">
                  <c:v>35.374999999999943</c:v>
                </c:pt>
                <c:pt idx="63">
                  <c:v>47.166666666666714</c:v>
                </c:pt>
                <c:pt idx="64">
                  <c:v>62.888888888888943</c:v>
                </c:pt>
                <c:pt idx="65">
                  <c:v>39.305555555555557</c:v>
                </c:pt>
                <c:pt idx="66">
                  <c:v>23.58333333333325</c:v>
                </c:pt>
                <c:pt idx="67">
                  <c:v>86.4722222222222</c:v>
                </c:pt>
                <c:pt idx="68">
                  <c:v>188.66666666666669</c:v>
                </c:pt>
                <c:pt idx="69">
                  <c:v>243.6944444444444</c:v>
                </c:pt>
                <c:pt idx="70">
                  <c:v>259.41666666666674</c:v>
                </c:pt>
                <c:pt idx="71">
                  <c:v>239.76388888888894</c:v>
                </c:pt>
                <c:pt idx="72">
                  <c:v>180.80555555555549</c:v>
                </c:pt>
                <c:pt idx="73">
                  <c:v>113.98611111111106</c:v>
                </c:pt>
                <c:pt idx="74">
                  <c:v>78.611111111111114</c:v>
                </c:pt>
                <c:pt idx="75">
                  <c:v>74.6805555555555</c:v>
                </c:pt>
                <c:pt idx="76">
                  <c:v>82.541666666666714</c:v>
                </c:pt>
                <c:pt idx="77">
                  <c:v>74.6805555555555</c:v>
                </c:pt>
                <c:pt idx="78">
                  <c:v>39.305555555555557</c:v>
                </c:pt>
                <c:pt idx="79">
                  <c:v>-11.791666666666554</c:v>
                </c:pt>
                <c:pt idx="80">
                  <c:v>-39.305555555555557</c:v>
                </c:pt>
                <c:pt idx="81">
                  <c:v>-66.819444444444557</c:v>
                </c:pt>
                <c:pt idx="82">
                  <c:v>-58.958333333333329</c:v>
                </c:pt>
                <c:pt idx="83">
                  <c:v>-23.583333333333108</c:v>
                </c:pt>
                <c:pt idx="84">
                  <c:v>-43.236111111111171</c:v>
                </c:pt>
                <c:pt idx="85">
                  <c:v>-55.027777777777999</c:v>
                </c:pt>
                <c:pt idx="86">
                  <c:v>-51.097222222222115</c:v>
                </c:pt>
                <c:pt idx="87">
                  <c:v>-43.236111111110887</c:v>
                </c:pt>
                <c:pt idx="88">
                  <c:v>-106.12500000000011</c:v>
                </c:pt>
                <c:pt idx="89">
                  <c:v>-271.20833333333343</c:v>
                </c:pt>
                <c:pt idx="90">
                  <c:v>-389.12499999999994</c:v>
                </c:pt>
                <c:pt idx="91">
                  <c:v>-404.84722222222223</c:v>
                </c:pt>
                <c:pt idx="92">
                  <c:v>-306.58333333333337</c:v>
                </c:pt>
                <c:pt idx="93">
                  <c:v>-196.52777777777777</c:v>
                </c:pt>
                <c:pt idx="94">
                  <c:v>-200.45833333333331</c:v>
                </c:pt>
                <c:pt idx="95">
                  <c:v>-243.69444444444446</c:v>
                </c:pt>
                <c:pt idx="96">
                  <c:v>-216.18055555555554</c:v>
                </c:pt>
                <c:pt idx="97">
                  <c:v>-141.49999999999997</c:v>
                </c:pt>
                <c:pt idx="98">
                  <c:v>-141.5</c:v>
                </c:pt>
                <c:pt idx="99">
                  <c:v>-86.472222222222229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7.8611111111111116</c:v>
                </c:pt>
                <c:pt idx="138">
                  <c:v>74.680555555555557</c:v>
                </c:pt>
                <c:pt idx="139">
                  <c:v>231.90277777777774</c:v>
                </c:pt>
                <c:pt idx="140">
                  <c:v>385.1944444444444</c:v>
                </c:pt>
                <c:pt idx="141">
                  <c:v>404.84722222222217</c:v>
                </c:pt>
                <c:pt idx="142">
                  <c:v>282.99999999999994</c:v>
                </c:pt>
                <c:pt idx="143">
                  <c:v>137.56944444444443</c:v>
                </c:pt>
                <c:pt idx="144">
                  <c:v>74.680555555555642</c:v>
                </c:pt>
                <c:pt idx="145">
                  <c:v>113.9861111111112</c:v>
                </c:pt>
                <c:pt idx="146">
                  <c:v>180.80555555555549</c:v>
                </c:pt>
                <c:pt idx="147">
                  <c:v>192.59722222222217</c:v>
                </c:pt>
                <c:pt idx="148">
                  <c:v>149.36111111111114</c:v>
                </c:pt>
                <c:pt idx="149">
                  <c:v>82.541666666666714</c:v>
                </c:pt>
                <c:pt idx="150">
                  <c:v>7.8611111111110832</c:v>
                </c:pt>
                <c:pt idx="151">
                  <c:v>-102.1944444444445</c:v>
                </c:pt>
                <c:pt idx="152">
                  <c:v>-267.27777777777766</c:v>
                </c:pt>
                <c:pt idx="153">
                  <c:v>-389.12499999999994</c:v>
                </c:pt>
                <c:pt idx="154">
                  <c:v>-365.54166666666669</c:v>
                </c:pt>
                <c:pt idx="155">
                  <c:v>-208.31944444444446</c:v>
                </c:pt>
                <c:pt idx="156">
                  <c:v>-27.513888888888928</c:v>
                </c:pt>
                <c:pt idx="157">
                  <c:v>82.541666666666657</c:v>
                </c:pt>
                <c:pt idx="158">
                  <c:v>180.80555555555554</c:v>
                </c:pt>
                <c:pt idx="159">
                  <c:v>235.8333333333334</c:v>
                </c:pt>
                <c:pt idx="160">
                  <c:v>243.6944444444444</c:v>
                </c:pt>
                <c:pt idx="161">
                  <c:v>212.24999999999994</c:v>
                </c:pt>
                <c:pt idx="162">
                  <c:v>165.08333333333343</c:v>
                </c:pt>
                <c:pt idx="163">
                  <c:v>157.22222222222223</c:v>
                </c:pt>
                <c:pt idx="164">
                  <c:v>137.56944444444443</c:v>
                </c:pt>
                <c:pt idx="165">
                  <c:v>102.1944444444445</c:v>
                </c:pt>
                <c:pt idx="166">
                  <c:v>82.541666666666714</c:v>
                </c:pt>
                <c:pt idx="167">
                  <c:v>121.84722222222227</c:v>
                </c:pt>
                <c:pt idx="168">
                  <c:v>157.22222222222223</c:v>
                </c:pt>
                <c:pt idx="169">
                  <c:v>110.05555555555544</c:v>
                </c:pt>
                <c:pt idx="170">
                  <c:v>7.8611111111109437</c:v>
                </c:pt>
                <c:pt idx="171">
                  <c:v>-113.98611111111106</c:v>
                </c:pt>
                <c:pt idx="172">
                  <c:v>-251.55555555555549</c:v>
                </c:pt>
                <c:pt idx="173">
                  <c:v>-314.44444444444446</c:v>
                </c:pt>
                <c:pt idx="174">
                  <c:v>-224.04166666666663</c:v>
                </c:pt>
                <c:pt idx="175">
                  <c:v>-78.611111111111114</c:v>
                </c:pt>
                <c:pt idx="176">
                  <c:v>23.58333333333325</c:v>
                </c:pt>
                <c:pt idx="177">
                  <c:v>106.12499999999997</c:v>
                </c:pt>
                <c:pt idx="178">
                  <c:v>129.70833333333337</c:v>
                </c:pt>
                <c:pt idx="179">
                  <c:v>70.750000000000028</c:v>
                </c:pt>
                <c:pt idx="180">
                  <c:v>11.791666666666693</c:v>
                </c:pt>
                <c:pt idx="181">
                  <c:v>-15.722222222222305</c:v>
                </c:pt>
                <c:pt idx="182">
                  <c:v>-47.166666666666643</c:v>
                </c:pt>
                <c:pt idx="183">
                  <c:v>-121.84722222222213</c:v>
                </c:pt>
                <c:pt idx="184">
                  <c:v>-184.73611111111109</c:v>
                </c:pt>
                <c:pt idx="185">
                  <c:v>-200.45833333333337</c:v>
                </c:pt>
                <c:pt idx="186">
                  <c:v>-184.7361111111112</c:v>
                </c:pt>
                <c:pt idx="187">
                  <c:v>-153.2916666666666</c:v>
                </c:pt>
                <c:pt idx="188">
                  <c:v>-125.77777777777774</c:v>
                </c:pt>
                <c:pt idx="189">
                  <c:v>-102.1944444444445</c:v>
                </c:pt>
                <c:pt idx="190">
                  <c:v>-78.611111111111114</c:v>
                </c:pt>
                <c:pt idx="191">
                  <c:v>-62.888888888888872</c:v>
                </c:pt>
                <c:pt idx="192">
                  <c:v>-47.166666666666643</c:v>
                </c:pt>
                <c:pt idx="193">
                  <c:v>-27.513888888888928</c:v>
                </c:pt>
                <c:pt idx="194">
                  <c:v>-19.652777777777779</c:v>
                </c:pt>
                <c:pt idx="195">
                  <c:v>-7.8611111111110832</c:v>
                </c:pt>
                <c:pt idx="196">
                  <c:v>0</c:v>
                </c:pt>
                <c:pt idx="197">
                  <c:v>0</c:v>
                </c:pt>
                <c:pt idx="198">
                  <c:v>19.652777777777779</c:v>
                </c:pt>
                <c:pt idx="199">
                  <c:v>39.305555555555557</c:v>
                </c:pt>
                <c:pt idx="200">
                  <c:v>58.958333333333329</c:v>
                </c:pt>
                <c:pt idx="201">
                  <c:v>78.611111111111114</c:v>
                </c:pt>
                <c:pt idx="202">
                  <c:v>98.263888888888886</c:v>
                </c:pt>
                <c:pt idx="203">
                  <c:v>157.22222222222223</c:v>
                </c:pt>
                <c:pt idx="204">
                  <c:v>184.73611111111109</c:v>
                </c:pt>
                <c:pt idx="205">
                  <c:v>188.66666666666669</c:v>
                </c:pt>
                <c:pt idx="206">
                  <c:v>224.04166666666663</c:v>
                </c:pt>
                <c:pt idx="207">
                  <c:v>227.97222222222223</c:v>
                </c:pt>
                <c:pt idx="208">
                  <c:v>200.45833333333337</c:v>
                </c:pt>
                <c:pt idx="209">
                  <c:v>220.11111111111114</c:v>
                </c:pt>
                <c:pt idx="210">
                  <c:v>216.18055555555554</c:v>
                </c:pt>
                <c:pt idx="211">
                  <c:v>157.22222222222223</c:v>
                </c:pt>
                <c:pt idx="212">
                  <c:v>117.91666666666666</c:v>
                </c:pt>
                <c:pt idx="213">
                  <c:v>94.333333333333286</c:v>
                </c:pt>
                <c:pt idx="214">
                  <c:v>102.1944444444445</c:v>
                </c:pt>
                <c:pt idx="215">
                  <c:v>133.63888888888883</c:v>
                </c:pt>
                <c:pt idx="216">
                  <c:v>157.22222222222223</c:v>
                </c:pt>
                <c:pt idx="217">
                  <c:v>157.22222222222223</c:v>
                </c:pt>
                <c:pt idx="218">
                  <c:v>137.56944444444443</c:v>
                </c:pt>
                <c:pt idx="219">
                  <c:v>110.05555555555544</c:v>
                </c:pt>
                <c:pt idx="220">
                  <c:v>82.541666666666714</c:v>
                </c:pt>
                <c:pt idx="221">
                  <c:v>51.097222222222385</c:v>
                </c:pt>
                <c:pt idx="222">
                  <c:v>31.444444444444333</c:v>
                </c:pt>
                <c:pt idx="223">
                  <c:v>27.513888888888719</c:v>
                </c:pt>
                <c:pt idx="224">
                  <c:v>27.513888888888999</c:v>
                </c:pt>
                <c:pt idx="225">
                  <c:v>39.305555555555557</c:v>
                </c:pt>
                <c:pt idx="226">
                  <c:v>43.236111111110887</c:v>
                </c:pt>
                <c:pt idx="227">
                  <c:v>39.305555555555557</c:v>
                </c:pt>
                <c:pt idx="228">
                  <c:v>35.37500000000022</c:v>
                </c:pt>
                <c:pt idx="229">
                  <c:v>27.513888888888999</c:v>
                </c:pt>
                <c:pt idx="230">
                  <c:v>11.791666666666554</c:v>
                </c:pt>
                <c:pt idx="231">
                  <c:v>-11.791666666666554</c:v>
                </c:pt>
                <c:pt idx="232">
                  <c:v>-62.888888888888943</c:v>
                </c:pt>
                <c:pt idx="233">
                  <c:v>-129.70833333333351</c:v>
                </c:pt>
                <c:pt idx="234">
                  <c:v>-153.2916666666666</c:v>
                </c:pt>
                <c:pt idx="235">
                  <c:v>-121.84722222222227</c:v>
                </c:pt>
                <c:pt idx="236">
                  <c:v>-70.749999999999886</c:v>
                </c:pt>
                <c:pt idx="237">
                  <c:v>-55.027777777777722</c:v>
                </c:pt>
                <c:pt idx="238">
                  <c:v>-90.402777777777942</c:v>
                </c:pt>
                <c:pt idx="239">
                  <c:v>-161.15277777777783</c:v>
                </c:pt>
                <c:pt idx="240">
                  <c:v>-212.24999999999994</c:v>
                </c:pt>
                <c:pt idx="241">
                  <c:v>-188.66666666666657</c:v>
                </c:pt>
                <c:pt idx="242">
                  <c:v>-176.875</c:v>
                </c:pt>
                <c:pt idx="243">
                  <c:v>-192.59722222222217</c:v>
                </c:pt>
                <c:pt idx="244">
                  <c:v>-184.7361111111112</c:v>
                </c:pt>
                <c:pt idx="245">
                  <c:v>-220.11111111111114</c:v>
                </c:pt>
                <c:pt idx="246">
                  <c:v>-282.99999999999983</c:v>
                </c:pt>
                <c:pt idx="247">
                  <c:v>-267.27777777777783</c:v>
                </c:pt>
                <c:pt idx="248">
                  <c:v>-165.08333333333343</c:v>
                </c:pt>
                <c:pt idx="249">
                  <c:v>-70.750000000000028</c:v>
                </c:pt>
                <c:pt idx="250">
                  <c:v>-55.027777777777722</c:v>
                </c:pt>
                <c:pt idx="251">
                  <c:v>-78.611111111111114</c:v>
                </c:pt>
                <c:pt idx="252">
                  <c:v>-66.819444444444414</c:v>
                </c:pt>
                <c:pt idx="253">
                  <c:v>-23.58333333333325</c:v>
                </c:pt>
                <c:pt idx="254">
                  <c:v>-15.722222222222305</c:v>
                </c:pt>
                <c:pt idx="255">
                  <c:v>-82.541666666666714</c:v>
                </c:pt>
                <c:pt idx="256">
                  <c:v>-113.98611111111106</c:v>
                </c:pt>
                <c:pt idx="257">
                  <c:v>-11.791666666666625</c:v>
                </c:pt>
                <c:pt idx="258">
                  <c:v>133.63888888888883</c:v>
                </c:pt>
                <c:pt idx="259">
                  <c:v>204.38888888888891</c:v>
                </c:pt>
                <c:pt idx="260">
                  <c:v>208.31944444444446</c:v>
                </c:pt>
                <c:pt idx="261">
                  <c:v>200.45833333333326</c:v>
                </c:pt>
                <c:pt idx="262">
                  <c:v>216.18055555555554</c:v>
                </c:pt>
                <c:pt idx="263">
                  <c:v>267.27777777777783</c:v>
                </c:pt>
                <c:pt idx="264">
                  <c:v>290.8611111111112</c:v>
                </c:pt>
                <c:pt idx="265">
                  <c:v>255.48611111111111</c:v>
                </c:pt>
                <c:pt idx="266">
                  <c:v>184.73611111111092</c:v>
                </c:pt>
                <c:pt idx="267">
                  <c:v>153.2916666666666</c:v>
                </c:pt>
                <c:pt idx="268">
                  <c:v>141.50000000000006</c:v>
                </c:pt>
                <c:pt idx="269">
                  <c:v>117.91666666666666</c:v>
                </c:pt>
                <c:pt idx="270">
                  <c:v>62.888888888888943</c:v>
                </c:pt>
                <c:pt idx="271">
                  <c:v>-11.791666666666554</c:v>
                </c:pt>
                <c:pt idx="272">
                  <c:v>-27.513888888888999</c:v>
                </c:pt>
                <c:pt idx="273">
                  <c:v>-74.6805555555555</c:v>
                </c:pt>
                <c:pt idx="274">
                  <c:v>-176.875</c:v>
                </c:pt>
                <c:pt idx="275">
                  <c:v>-224.04166666666677</c:v>
                </c:pt>
                <c:pt idx="276">
                  <c:v>-251.55555555555549</c:v>
                </c:pt>
                <c:pt idx="277">
                  <c:v>-279.06944444444451</c:v>
                </c:pt>
                <c:pt idx="278">
                  <c:v>-349.8194444444444</c:v>
                </c:pt>
                <c:pt idx="279">
                  <c:v>-373.40277777777777</c:v>
                </c:pt>
                <c:pt idx="280">
                  <c:v>-208.31944444444446</c:v>
                </c:pt>
                <c:pt idx="281">
                  <c:v>58.958333333333329</c:v>
                </c:pt>
                <c:pt idx="282">
                  <c:v>251.55555555555563</c:v>
                </c:pt>
                <c:pt idx="283">
                  <c:v>286.9305555555556</c:v>
                </c:pt>
                <c:pt idx="284">
                  <c:v>294.79166666666669</c:v>
                </c:pt>
                <c:pt idx="285">
                  <c:v>282.99999999999994</c:v>
                </c:pt>
                <c:pt idx="286">
                  <c:v>259.41666666666674</c:v>
                </c:pt>
                <c:pt idx="287">
                  <c:v>259.41666666666674</c:v>
                </c:pt>
                <c:pt idx="288">
                  <c:v>259.41666666666646</c:v>
                </c:pt>
                <c:pt idx="289">
                  <c:v>204.388888888889</c:v>
                </c:pt>
                <c:pt idx="290">
                  <c:v>98.263888888888886</c:v>
                </c:pt>
                <c:pt idx="291">
                  <c:v>0</c:v>
                </c:pt>
                <c:pt idx="292">
                  <c:v>-66.819444444444272</c:v>
                </c:pt>
                <c:pt idx="293">
                  <c:v>-74.68055555555577</c:v>
                </c:pt>
                <c:pt idx="294">
                  <c:v>-51.097222222222385</c:v>
                </c:pt>
                <c:pt idx="295">
                  <c:v>-23.583333333333108</c:v>
                </c:pt>
                <c:pt idx="296">
                  <c:v>0</c:v>
                </c:pt>
                <c:pt idx="297">
                  <c:v>15.722222222222166</c:v>
                </c:pt>
                <c:pt idx="298">
                  <c:v>19.652777777777779</c:v>
                </c:pt>
                <c:pt idx="299">
                  <c:v>7.8611111111109437</c:v>
                </c:pt>
                <c:pt idx="300">
                  <c:v>-7.8611111111109437</c:v>
                </c:pt>
                <c:pt idx="301">
                  <c:v>-27.513888888888719</c:v>
                </c:pt>
                <c:pt idx="302">
                  <c:v>-51.097222222222385</c:v>
                </c:pt>
                <c:pt idx="303">
                  <c:v>-70.750000000000171</c:v>
                </c:pt>
                <c:pt idx="304">
                  <c:v>-98.263888888888886</c:v>
                </c:pt>
                <c:pt idx="305">
                  <c:v>-117.91666666666666</c:v>
                </c:pt>
                <c:pt idx="306">
                  <c:v>-98.263888888888886</c:v>
                </c:pt>
                <c:pt idx="307">
                  <c:v>-58.958333333333329</c:v>
                </c:pt>
                <c:pt idx="308">
                  <c:v>-27.513888888888719</c:v>
                </c:pt>
                <c:pt idx="309">
                  <c:v>-23.583333333333108</c:v>
                </c:pt>
                <c:pt idx="310">
                  <c:v>-35.374999999999943</c:v>
                </c:pt>
                <c:pt idx="311">
                  <c:v>-47.166666666666771</c:v>
                </c:pt>
                <c:pt idx="312">
                  <c:v>-70.750000000000171</c:v>
                </c:pt>
                <c:pt idx="313">
                  <c:v>-98.263888888888886</c:v>
                </c:pt>
                <c:pt idx="314">
                  <c:v>-117.91666666666666</c:v>
                </c:pt>
                <c:pt idx="315">
                  <c:v>-117.91666666666666</c:v>
                </c:pt>
                <c:pt idx="316">
                  <c:v>-106.12499999999997</c:v>
                </c:pt>
                <c:pt idx="317">
                  <c:v>-117.91666666666666</c:v>
                </c:pt>
                <c:pt idx="318">
                  <c:v>-145.43055555555551</c:v>
                </c:pt>
                <c:pt idx="319">
                  <c:v>-153.2916666666666</c:v>
                </c:pt>
                <c:pt idx="320">
                  <c:v>-94.333333333333286</c:v>
                </c:pt>
                <c:pt idx="321">
                  <c:v>-47.166666666666771</c:v>
                </c:pt>
                <c:pt idx="322">
                  <c:v>-27.513888888888999</c:v>
                </c:pt>
                <c:pt idx="323">
                  <c:v>-23.58333333333325</c:v>
                </c:pt>
                <c:pt idx="324">
                  <c:v>-39.305555555555557</c:v>
                </c:pt>
                <c:pt idx="325">
                  <c:v>-15.722222222222305</c:v>
                </c:pt>
                <c:pt idx="326">
                  <c:v>-11.791666666666554</c:v>
                </c:pt>
                <c:pt idx="327">
                  <c:v>-23.58333333333325</c:v>
                </c:pt>
                <c:pt idx="328">
                  <c:v>-121.84722222222227</c:v>
                </c:pt>
                <c:pt idx="329">
                  <c:v>-227.97222222222223</c:v>
                </c:pt>
                <c:pt idx="330">
                  <c:v>-141.50000000000006</c:v>
                </c:pt>
                <c:pt idx="331">
                  <c:v>-31.444444444444471</c:v>
                </c:pt>
                <c:pt idx="332">
                  <c:v>-39.305555555555486</c:v>
                </c:pt>
                <c:pt idx="333">
                  <c:v>-43.2361111111111</c:v>
                </c:pt>
                <c:pt idx="334">
                  <c:v>-35.375000000000014</c:v>
                </c:pt>
                <c:pt idx="335">
                  <c:v>-43.2361111111111</c:v>
                </c:pt>
                <c:pt idx="336">
                  <c:v>-27.513888888888861</c:v>
                </c:pt>
                <c:pt idx="337">
                  <c:v>0</c:v>
                </c:pt>
                <c:pt idx="338">
                  <c:v>43.2361111111111</c:v>
                </c:pt>
                <c:pt idx="339">
                  <c:v>129.70833333333337</c:v>
                </c:pt>
                <c:pt idx="340">
                  <c:v>224.04166666666669</c:v>
                </c:pt>
                <c:pt idx="341">
                  <c:v>247.62500000000003</c:v>
                </c:pt>
                <c:pt idx="342">
                  <c:v>153.2916666666666</c:v>
                </c:pt>
                <c:pt idx="343">
                  <c:v>47.166666666666643</c:v>
                </c:pt>
                <c:pt idx="344">
                  <c:v>19.652777777777779</c:v>
                </c:pt>
                <c:pt idx="345">
                  <c:v>43.236111111111029</c:v>
                </c:pt>
                <c:pt idx="346">
                  <c:v>43.236111111111171</c:v>
                </c:pt>
                <c:pt idx="347">
                  <c:v>27.513888888888999</c:v>
                </c:pt>
                <c:pt idx="348">
                  <c:v>43.236111111111029</c:v>
                </c:pt>
                <c:pt idx="349">
                  <c:v>39.305555555555557</c:v>
                </c:pt>
                <c:pt idx="350">
                  <c:v>19.652777777777779</c:v>
                </c:pt>
                <c:pt idx="351">
                  <c:v>0</c:v>
                </c:pt>
                <c:pt idx="352">
                  <c:v>-7.8611111111110832</c:v>
                </c:pt>
                <c:pt idx="353">
                  <c:v>-7.8611111111112226</c:v>
                </c:pt>
                <c:pt idx="354">
                  <c:v>-3.9305555555556113</c:v>
                </c:pt>
                <c:pt idx="355">
                  <c:v>7.8611111111112226</c:v>
                </c:pt>
                <c:pt idx="356">
                  <c:v>11.791666666666693</c:v>
                </c:pt>
                <c:pt idx="357">
                  <c:v>-3.9305555555556113</c:v>
                </c:pt>
                <c:pt idx="358">
                  <c:v>-51.09722222222225</c:v>
                </c:pt>
                <c:pt idx="359">
                  <c:v>-117.91666666666666</c:v>
                </c:pt>
                <c:pt idx="360">
                  <c:v>-145.43055555555551</c:v>
                </c:pt>
                <c:pt idx="361">
                  <c:v>-121.84722222222227</c:v>
                </c:pt>
                <c:pt idx="362">
                  <c:v>-82.541666666666572</c:v>
                </c:pt>
                <c:pt idx="363">
                  <c:v>-47.166666666666643</c:v>
                </c:pt>
                <c:pt idx="364">
                  <c:v>-15.722222222222305</c:v>
                </c:pt>
                <c:pt idx="365">
                  <c:v>3.9305555555556113</c:v>
                </c:pt>
                <c:pt idx="366">
                  <c:v>19.652777777777779</c:v>
                </c:pt>
                <c:pt idx="367">
                  <c:v>51.09722222222225</c:v>
                </c:pt>
                <c:pt idx="368">
                  <c:v>90.4027777777778</c:v>
                </c:pt>
                <c:pt idx="369">
                  <c:v>86.4722222222222</c:v>
                </c:pt>
                <c:pt idx="370">
                  <c:v>39.305555555555557</c:v>
                </c:pt>
                <c:pt idx="371">
                  <c:v>-19.652777777777779</c:v>
                </c:pt>
                <c:pt idx="372">
                  <c:v>-125.77777777777774</c:v>
                </c:pt>
                <c:pt idx="373">
                  <c:v>-239.76388888888894</c:v>
                </c:pt>
                <c:pt idx="374">
                  <c:v>-271.20833333333337</c:v>
                </c:pt>
                <c:pt idx="375">
                  <c:v>-227.97222222222217</c:v>
                </c:pt>
                <c:pt idx="376">
                  <c:v>-165.08333333333337</c:v>
                </c:pt>
                <c:pt idx="377">
                  <c:v>-117.91666666666666</c:v>
                </c:pt>
                <c:pt idx="378">
                  <c:v>-86.4722222222222</c:v>
                </c:pt>
                <c:pt idx="379">
                  <c:v>-66.819444444444457</c:v>
                </c:pt>
                <c:pt idx="380">
                  <c:v>-74.680555555555571</c:v>
                </c:pt>
                <c:pt idx="381">
                  <c:v>-90.402777777777771</c:v>
                </c:pt>
                <c:pt idx="382">
                  <c:v>-94.333333333333314</c:v>
                </c:pt>
                <c:pt idx="383">
                  <c:v>-102.19444444444446</c:v>
                </c:pt>
                <c:pt idx="384">
                  <c:v>-110.05555555555556</c:v>
                </c:pt>
                <c:pt idx="385">
                  <c:v>-90.402777777777771</c:v>
                </c:pt>
                <c:pt idx="386">
                  <c:v>-35.375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19.652777777777779</c:v>
                </c:pt>
                <c:pt idx="392">
                  <c:v>82.541666666666671</c:v>
                </c:pt>
                <c:pt idx="393">
                  <c:v>169.01388888888889</c:v>
                </c:pt>
                <c:pt idx="394">
                  <c:v>243.69444444444449</c:v>
                </c:pt>
                <c:pt idx="395">
                  <c:v>294.79166666666669</c:v>
                </c:pt>
                <c:pt idx="396">
                  <c:v>326.23611111111114</c:v>
                </c:pt>
                <c:pt idx="397">
                  <c:v>338.02777777777771</c:v>
                </c:pt>
                <c:pt idx="398">
                  <c:v>298.72222222222211</c:v>
                </c:pt>
                <c:pt idx="399">
                  <c:v>184.7361111111112</c:v>
                </c:pt>
                <c:pt idx="400">
                  <c:v>55.027777777777857</c:v>
                </c:pt>
                <c:pt idx="401">
                  <c:v>-27.513888888888999</c:v>
                </c:pt>
                <c:pt idx="402">
                  <c:v>-90.4027777777778</c:v>
                </c:pt>
                <c:pt idx="403">
                  <c:v>-129.70833333333323</c:v>
                </c:pt>
                <c:pt idx="404">
                  <c:v>-121.84722222222227</c:v>
                </c:pt>
                <c:pt idx="405">
                  <c:v>-113.9861111111112</c:v>
                </c:pt>
                <c:pt idx="406">
                  <c:v>-125.77777777777774</c:v>
                </c:pt>
                <c:pt idx="407">
                  <c:v>-133.63888888888883</c:v>
                </c:pt>
                <c:pt idx="408">
                  <c:v>-110.05555555555557</c:v>
                </c:pt>
                <c:pt idx="409">
                  <c:v>-55.027777777777786</c:v>
                </c:pt>
                <c:pt idx="410">
                  <c:v>-7.8611111111110832</c:v>
                </c:pt>
                <c:pt idx="411">
                  <c:v>11.791666666666625</c:v>
                </c:pt>
                <c:pt idx="412">
                  <c:v>19.652777777777779</c:v>
                </c:pt>
                <c:pt idx="413">
                  <c:v>27.513888888888928</c:v>
                </c:pt>
                <c:pt idx="414">
                  <c:v>55.027777777777786</c:v>
                </c:pt>
                <c:pt idx="415">
                  <c:v>98.263888888888829</c:v>
                </c:pt>
                <c:pt idx="416">
                  <c:v>110.05555555555551</c:v>
                </c:pt>
                <c:pt idx="417">
                  <c:v>66.819444444444557</c:v>
                </c:pt>
                <c:pt idx="418">
                  <c:v>3.9305555555556113</c:v>
                </c:pt>
                <c:pt idx="419">
                  <c:v>-58.958333333333329</c:v>
                </c:pt>
                <c:pt idx="420">
                  <c:v>-86.4722222222222</c:v>
                </c:pt>
                <c:pt idx="421">
                  <c:v>-55.027777777777857</c:v>
                </c:pt>
                <c:pt idx="422">
                  <c:v>-7.8611111111112226</c:v>
                </c:pt>
                <c:pt idx="423">
                  <c:v>39.305555555555557</c:v>
                </c:pt>
                <c:pt idx="424">
                  <c:v>106.12500000000011</c:v>
                </c:pt>
                <c:pt idx="425">
                  <c:v>212.25000000000006</c:v>
                </c:pt>
                <c:pt idx="426">
                  <c:v>326.23611111111103</c:v>
                </c:pt>
                <c:pt idx="427">
                  <c:v>353.75</c:v>
                </c:pt>
                <c:pt idx="428">
                  <c:v>235.83333333333331</c:v>
                </c:pt>
                <c:pt idx="429">
                  <c:v>74.6805555555555</c:v>
                </c:pt>
                <c:pt idx="430">
                  <c:v>-23.583333333333385</c:v>
                </c:pt>
                <c:pt idx="431">
                  <c:v>-62.888888888888943</c:v>
                </c:pt>
                <c:pt idx="432">
                  <c:v>-58.958333333333194</c:v>
                </c:pt>
                <c:pt idx="433">
                  <c:v>-31.444444444444333</c:v>
                </c:pt>
                <c:pt idx="434">
                  <c:v>-27.513888888888861</c:v>
                </c:pt>
                <c:pt idx="435">
                  <c:v>-74.680555555555642</c:v>
                </c:pt>
                <c:pt idx="436">
                  <c:v>-153.29166666666674</c:v>
                </c:pt>
                <c:pt idx="437">
                  <c:v>-243.6944444444444</c:v>
                </c:pt>
                <c:pt idx="438">
                  <c:v>-334.09722222222223</c:v>
                </c:pt>
                <c:pt idx="439">
                  <c:v>-396.98611111111109</c:v>
                </c:pt>
                <c:pt idx="440">
                  <c:v>-412.70833333333331</c:v>
                </c:pt>
                <c:pt idx="441">
                  <c:v>-357.6805555555556</c:v>
                </c:pt>
                <c:pt idx="442">
                  <c:v>-251.55555555555557</c:v>
                </c:pt>
                <c:pt idx="443">
                  <c:v>-141.49999999999997</c:v>
                </c:pt>
                <c:pt idx="444">
                  <c:v>-51.097222222222221</c:v>
                </c:pt>
                <c:pt idx="445">
                  <c:v>-7.8611111111111116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19.652777777777779</c:v>
                </c:pt>
                <c:pt idx="512">
                  <c:v>98.263888888888886</c:v>
                </c:pt>
                <c:pt idx="513">
                  <c:v>239.76388888888886</c:v>
                </c:pt>
                <c:pt idx="514">
                  <c:v>365.54166666666669</c:v>
                </c:pt>
                <c:pt idx="515">
                  <c:v>400.91666666666669</c:v>
                </c:pt>
                <c:pt idx="516">
                  <c:v>341.95833333333331</c:v>
                </c:pt>
                <c:pt idx="517">
                  <c:v>200.45833333333326</c:v>
                </c:pt>
                <c:pt idx="518">
                  <c:v>55.027777777777722</c:v>
                </c:pt>
                <c:pt idx="519">
                  <c:v>-23.58333333333325</c:v>
                </c:pt>
                <c:pt idx="520">
                  <c:v>-62.888888888888808</c:v>
                </c:pt>
                <c:pt idx="521">
                  <c:v>-82.541666666666714</c:v>
                </c:pt>
                <c:pt idx="522">
                  <c:v>-98.263888888888886</c:v>
                </c:pt>
                <c:pt idx="523">
                  <c:v>-145.43055555555551</c:v>
                </c:pt>
                <c:pt idx="524">
                  <c:v>-231.90277777777777</c:v>
                </c:pt>
                <c:pt idx="525">
                  <c:v>-310.51388888888891</c:v>
                </c:pt>
                <c:pt idx="526">
                  <c:v>-310.51388888888891</c:v>
                </c:pt>
                <c:pt idx="527">
                  <c:v>-220.11111111111109</c:v>
                </c:pt>
                <c:pt idx="528">
                  <c:v>-117.91666666666666</c:v>
                </c:pt>
                <c:pt idx="529">
                  <c:v>-78.611111111111114</c:v>
                </c:pt>
                <c:pt idx="530">
                  <c:v>-39.305555555555557</c:v>
                </c:pt>
                <c:pt idx="531">
                  <c:v>0</c:v>
                </c:pt>
                <c:pt idx="532">
                  <c:v>7.8611111111111116</c:v>
                </c:pt>
                <c:pt idx="533">
                  <c:v>47.166666666666664</c:v>
                </c:pt>
                <c:pt idx="534">
                  <c:v>117.91666666666666</c:v>
                </c:pt>
                <c:pt idx="535">
                  <c:v>157.22222222222223</c:v>
                </c:pt>
                <c:pt idx="536">
                  <c:v>196.52777777777774</c:v>
                </c:pt>
                <c:pt idx="537">
                  <c:v>306.58333333333331</c:v>
                </c:pt>
                <c:pt idx="538">
                  <c:v>416.63888888888891</c:v>
                </c:pt>
                <c:pt idx="539">
                  <c:v>396.98611111111114</c:v>
                </c:pt>
                <c:pt idx="540">
                  <c:v>224.04166666666663</c:v>
                </c:pt>
                <c:pt idx="541">
                  <c:v>55.027777777777722</c:v>
                </c:pt>
                <c:pt idx="542">
                  <c:v>-7.8611111111110832</c:v>
                </c:pt>
                <c:pt idx="543">
                  <c:v>-35.374999999999943</c:v>
                </c:pt>
                <c:pt idx="544">
                  <c:v>-78.611111111111114</c:v>
                </c:pt>
                <c:pt idx="545">
                  <c:v>-137.56944444444443</c:v>
                </c:pt>
                <c:pt idx="546">
                  <c:v>-149.36111111111114</c:v>
                </c:pt>
                <c:pt idx="547">
                  <c:v>-113.9861111111112</c:v>
                </c:pt>
                <c:pt idx="548">
                  <c:v>-86.4722222222222</c:v>
                </c:pt>
                <c:pt idx="549">
                  <c:v>-70.749999999999957</c:v>
                </c:pt>
                <c:pt idx="550">
                  <c:v>-62.888888888888943</c:v>
                </c:pt>
                <c:pt idx="551">
                  <c:v>-43.2361111111111</c:v>
                </c:pt>
                <c:pt idx="552">
                  <c:v>-39.305555555555557</c:v>
                </c:pt>
                <c:pt idx="553">
                  <c:v>-39.305555555555557</c:v>
                </c:pt>
                <c:pt idx="554">
                  <c:v>-23.583333333333321</c:v>
                </c:pt>
                <c:pt idx="555">
                  <c:v>-7.8611111111111525</c:v>
                </c:pt>
                <c:pt idx="556">
                  <c:v>7.8611111111111525</c:v>
                </c:pt>
                <c:pt idx="557">
                  <c:v>27.513888888888928</c:v>
                </c:pt>
                <c:pt idx="558">
                  <c:v>47.166666666666643</c:v>
                </c:pt>
                <c:pt idx="559">
                  <c:v>106.12499999999997</c:v>
                </c:pt>
                <c:pt idx="560">
                  <c:v>98.263888888888886</c:v>
                </c:pt>
                <c:pt idx="561">
                  <c:v>19.652777777777779</c:v>
                </c:pt>
                <c:pt idx="562">
                  <c:v>0</c:v>
                </c:pt>
                <c:pt idx="563">
                  <c:v>-62.888888888888872</c:v>
                </c:pt>
                <c:pt idx="564">
                  <c:v>-271.20833333333337</c:v>
                </c:pt>
                <c:pt idx="565">
                  <c:v>-416.63888888888891</c:v>
                </c:pt>
                <c:pt idx="566">
                  <c:v>-396.98611111111109</c:v>
                </c:pt>
                <c:pt idx="567">
                  <c:v>-188.66666666666666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39.305555555555557</c:v>
                </c:pt>
                <c:pt idx="601">
                  <c:v>82.541666666666671</c:v>
                </c:pt>
                <c:pt idx="602">
                  <c:v>149.36111111111111</c:v>
                </c:pt>
                <c:pt idx="603">
                  <c:v>275.13888888888886</c:v>
                </c:pt>
                <c:pt idx="604">
                  <c:v>369.47222222222217</c:v>
                </c:pt>
                <c:pt idx="605">
                  <c:v>420.56944444444446</c:v>
                </c:pt>
                <c:pt idx="606">
                  <c:v>444.15277777777777</c:v>
                </c:pt>
                <c:pt idx="607">
                  <c:v>420.5694444444444</c:v>
                </c:pt>
                <c:pt idx="608">
                  <c:v>365.54166666666657</c:v>
                </c:pt>
                <c:pt idx="609">
                  <c:v>326.23611111111103</c:v>
                </c:pt>
                <c:pt idx="610">
                  <c:v>318.37500000000006</c:v>
                </c:pt>
                <c:pt idx="611">
                  <c:v>298.72222222222229</c:v>
                </c:pt>
                <c:pt idx="612">
                  <c:v>212.24999999999994</c:v>
                </c:pt>
                <c:pt idx="613">
                  <c:v>90.402777777777942</c:v>
                </c:pt>
                <c:pt idx="614">
                  <c:v>7.8611111111112226</c:v>
                </c:pt>
                <c:pt idx="615">
                  <c:v>-11.791666666666835</c:v>
                </c:pt>
                <c:pt idx="616">
                  <c:v>-11.791666666666554</c:v>
                </c:pt>
                <c:pt idx="617">
                  <c:v>-23.583333333333385</c:v>
                </c:pt>
                <c:pt idx="618">
                  <c:v>-47.166666666666771</c:v>
                </c:pt>
                <c:pt idx="619">
                  <c:v>-74.6805555555555</c:v>
                </c:pt>
                <c:pt idx="620">
                  <c:v>-82.541666666666714</c:v>
                </c:pt>
                <c:pt idx="621">
                  <c:v>-58.958333333333329</c:v>
                </c:pt>
                <c:pt idx="622">
                  <c:v>-23.583333333333385</c:v>
                </c:pt>
                <c:pt idx="623">
                  <c:v>3.9305555555556113</c:v>
                </c:pt>
                <c:pt idx="624">
                  <c:v>31.44444444444461</c:v>
                </c:pt>
                <c:pt idx="625">
                  <c:v>47.166666666666771</c:v>
                </c:pt>
                <c:pt idx="626">
                  <c:v>35.374999999999943</c:v>
                </c:pt>
                <c:pt idx="627">
                  <c:v>11.791666666666554</c:v>
                </c:pt>
                <c:pt idx="628">
                  <c:v>0</c:v>
                </c:pt>
                <c:pt idx="629">
                  <c:v>3.9305555555556113</c:v>
                </c:pt>
                <c:pt idx="630">
                  <c:v>27.513888888888999</c:v>
                </c:pt>
                <c:pt idx="631">
                  <c:v>62.888888888888943</c:v>
                </c:pt>
                <c:pt idx="632">
                  <c:v>86.472222222222058</c:v>
                </c:pt>
                <c:pt idx="633">
                  <c:v>102.19444444444423</c:v>
                </c:pt>
                <c:pt idx="634">
                  <c:v>106.12500000000011</c:v>
                </c:pt>
                <c:pt idx="635">
                  <c:v>90.402777777777942</c:v>
                </c:pt>
                <c:pt idx="636">
                  <c:v>55.027777777777722</c:v>
                </c:pt>
                <c:pt idx="637">
                  <c:v>15.722222222222166</c:v>
                </c:pt>
                <c:pt idx="638">
                  <c:v>-3.9305555555556113</c:v>
                </c:pt>
                <c:pt idx="639">
                  <c:v>-11.791666666666554</c:v>
                </c:pt>
                <c:pt idx="640">
                  <c:v>-11.791666666666554</c:v>
                </c:pt>
                <c:pt idx="641">
                  <c:v>15.722222222222166</c:v>
                </c:pt>
                <c:pt idx="642">
                  <c:v>66.819444444444272</c:v>
                </c:pt>
                <c:pt idx="643">
                  <c:v>82.541666666666714</c:v>
                </c:pt>
                <c:pt idx="644">
                  <c:v>47.166666666666771</c:v>
                </c:pt>
                <c:pt idx="645">
                  <c:v>27.513888888888719</c:v>
                </c:pt>
                <c:pt idx="646">
                  <c:v>31.444444444444333</c:v>
                </c:pt>
                <c:pt idx="647">
                  <c:v>31.44444444444461</c:v>
                </c:pt>
                <c:pt idx="648">
                  <c:v>23.583333333333385</c:v>
                </c:pt>
                <c:pt idx="649">
                  <c:v>3.930555555555332</c:v>
                </c:pt>
                <c:pt idx="650">
                  <c:v>-35.374999999999943</c:v>
                </c:pt>
                <c:pt idx="651">
                  <c:v>-102.19444444444423</c:v>
                </c:pt>
                <c:pt idx="652">
                  <c:v>-153.2916666666666</c:v>
                </c:pt>
                <c:pt idx="653">
                  <c:v>-161.15277777777783</c:v>
                </c:pt>
                <c:pt idx="654">
                  <c:v>-192.59722222222217</c:v>
                </c:pt>
                <c:pt idx="655">
                  <c:v>-271.20833333333326</c:v>
                </c:pt>
                <c:pt idx="656">
                  <c:v>-314.44444444444446</c:v>
                </c:pt>
                <c:pt idx="657">
                  <c:v>-263.34722222222234</c:v>
                </c:pt>
                <c:pt idx="658">
                  <c:v>-192.59722222222246</c:v>
                </c:pt>
                <c:pt idx="659">
                  <c:v>-216.18055555555554</c:v>
                </c:pt>
                <c:pt idx="660">
                  <c:v>-326.23611111111103</c:v>
                </c:pt>
                <c:pt idx="661">
                  <c:v>-404.84722222222223</c:v>
                </c:pt>
                <c:pt idx="662">
                  <c:v>-416.63888888888886</c:v>
                </c:pt>
                <c:pt idx="663">
                  <c:v>-298.72222222222223</c:v>
                </c:pt>
                <c:pt idx="664">
                  <c:v>-133.63888888888891</c:v>
                </c:pt>
                <c:pt idx="665">
                  <c:v>-23.583333333333321</c:v>
                </c:pt>
                <c:pt idx="666">
                  <c:v>78.611111111111114</c:v>
                </c:pt>
                <c:pt idx="667">
                  <c:v>255.48611111111111</c:v>
                </c:pt>
                <c:pt idx="668">
                  <c:v>361.61111111111109</c:v>
                </c:pt>
                <c:pt idx="669">
                  <c:v>353.75</c:v>
                </c:pt>
                <c:pt idx="670">
                  <c:v>345.88888888888891</c:v>
                </c:pt>
                <c:pt idx="671">
                  <c:v>235.83333333333331</c:v>
                </c:pt>
                <c:pt idx="672">
                  <c:v>157.22222222222223</c:v>
                </c:pt>
                <c:pt idx="673">
                  <c:v>157.22222222222223</c:v>
                </c:pt>
                <c:pt idx="674">
                  <c:v>157.22222222222223</c:v>
                </c:pt>
                <c:pt idx="675">
                  <c:v>90.402777777777658</c:v>
                </c:pt>
                <c:pt idx="676">
                  <c:v>19.652777777777779</c:v>
                </c:pt>
                <c:pt idx="677">
                  <c:v>-51.097222222222115</c:v>
                </c:pt>
                <c:pt idx="678">
                  <c:v>-188.66666666666657</c:v>
                </c:pt>
                <c:pt idx="679">
                  <c:v>-282.99999999999994</c:v>
                </c:pt>
                <c:pt idx="680">
                  <c:v>-338.02777777777783</c:v>
                </c:pt>
                <c:pt idx="681">
                  <c:v>-353.75</c:v>
                </c:pt>
                <c:pt idx="682">
                  <c:v>-235.83333333333331</c:v>
                </c:pt>
                <c:pt idx="683">
                  <c:v>-153.29166666666674</c:v>
                </c:pt>
                <c:pt idx="684">
                  <c:v>-86.472222222222342</c:v>
                </c:pt>
                <c:pt idx="685">
                  <c:v>94.333333333333428</c:v>
                </c:pt>
                <c:pt idx="686">
                  <c:v>196.52777777777777</c:v>
                </c:pt>
                <c:pt idx="687">
                  <c:v>180.80555555555549</c:v>
                </c:pt>
                <c:pt idx="688">
                  <c:v>176.875</c:v>
                </c:pt>
                <c:pt idx="689">
                  <c:v>172.94444444444451</c:v>
                </c:pt>
                <c:pt idx="690">
                  <c:v>98.263888888888886</c:v>
                </c:pt>
                <c:pt idx="691">
                  <c:v>31.444444444444471</c:v>
                </c:pt>
                <c:pt idx="692">
                  <c:v>35.375000000000085</c:v>
                </c:pt>
                <c:pt idx="693">
                  <c:v>62.888888888888943</c:v>
                </c:pt>
                <c:pt idx="694">
                  <c:v>55.027777777777857</c:v>
                </c:pt>
                <c:pt idx="695">
                  <c:v>-11.791666666666835</c:v>
                </c:pt>
                <c:pt idx="696">
                  <c:v>-192.59722222222229</c:v>
                </c:pt>
                <c:pt idx="697">
                  <c:v>-259.41666666666657</c:v>
                </c:pt>
                <c:pt idx="698">
                  <c:v>-204.38888888888886</c:v>
                </c:pt>
                <c:pt idx="699">
                  <c:v>-157.22222222222223</c:v>
                </c:pt>
                <c:pt idx="700">
                  <c:v>-74.680555555555642</c:v>
                </c:pt>
                <c:pt idx="701">
                  <c:v>-31.444444444444471</c:v>
                </c:pt>
                <c:pt idx="702">
                  <c:v>-7.8611111111110832</c:v>
                </c:pt>
                <c:pt idx="703">
                  <c:v>-3.9305555555556113</c:v>
                </c:pt>
                <c:pt idx="704">
                  <c:v>-43.236111111111171</c:v>
                </c:pt>
                <c:pt idx="705">
                  <c:v>-117.91666666666666</c:v>
                </c:pt>
                <c:pt idx="706">
                  <c:v>-188.66666666666663</c:v>
                </c:pt>
                <c:pt idx="707">
                  <c:v>-200.45833333333326</c:v>
                </c:pt>
                <c:pt idx="708">
                  <c:v>-121.8472222222222</c:v>
                </c:pt>
                <c:pt idx="709">
                  <c:v>15.722222222222166</c:v>
                </c:pt>
                <c:pt idx="710">
                  <c:v>200.45833333333337</c:v>
                </c:pt>
                <c:pt idx="711">
                  <c:v>310.51388888888897</c:v>
                </c:pt>
                <c:pt idx="712">
                  <c:v>184.73611111111109</c:v>
                </c:pt>
                <c:pt idx="713">
                  <c:v>3.9305555555554719</c:v>
                </c:pt>
                <c:pt idx="714">
                  <c:v>-129.70833333333337</c:v>
                </c:pt>
                <c:pt idx="715">
                  <c:v>-286.93055555555549</c:v>
                </c:pt>
                <c:pt idx="716">
                  <c:v>-255.48611111111111</c:v>
                </c:pt>
                <c:pt idx="717">
                  <c:v>-74.680555555555571</c:v>
                </c:pt>
                <c:pt idx="718">
                  <c:v>39.305555555555557</c:v>
                </c:pt>
                <c:pt idx="719">
                  <c:v>157.22222222222223</c:v>
                </c:pt>
                <c:pt idx="720">
                  <c:v>216.18055555555554</c:v>
                </c:pt>
                <c:pt idx="721">
                  <c:v>180.8055555555556</c:v>
                </c:pt>
                <c:pt idx="722">
                  <c:v>157.22222222222223</c:v>
                </c:pt>
                <c:pt idx="723">
                  <c:v>133.63888888888883</c:v>
                </c:pt>
                <c:pt idx="724">
                  <c:v>161.15277777777783</c:v>
                </c:pt>
                <c:pt idx="725">
                  <c:v>231.90277777777771</c:v>
                </c:pt>
                <c:pt idx="726">
                  <c:v>322.30555555555537</c:v>
                </c:pt>
                <c:pt idx="727">
                  <c:v>310.51388888888886</c:v>
                </c:pt>
                <c:pt idx="728">
                  <c:v>212.25000000000023</c:v>
                </c:pt>
                <c:pt idx="729">
                  <c:v>149.36111111111128</c:v>
                </c:pt>
                <c:pt idx="730">
                  <c:v>66.819444444444272</c:v>
                </c:pt>
                <c:pt idx="731">
                  <c:v>15.722222222222166</c:v>
                </c:pt>
                <c:pt idx="732">
                  <c:v>11.791666666666835</c:v>
                </c:pt>
                <c:pt idx="733">
                  <c:v>15.722222222222166</c:v>
                </c:pt>
                <c:pt idx="734">
                  <c:v>19.652777777777779</c:v>
                </c:pt>
                <c:pt idx="735">
                  <c:v>27.513888888888999</c:v>
                </c:pt>
                <c:pt idx="736">
                  <c:v>39.305555555555557</c:v>
                </c:pt>
                <c:pt idx="737">
                  <c:v>35.374999999999943</c:v>
                </c:pt>
                <c:pt idx="738">
                  <c:v>15.722222222222166</c:v>
                </c:pt>
                <c:pt idx="739">
                  <c:v>51.097222222222115</c:v>
                </c:pt>
                <c:pt idx="740">
                  <c:v>90.402777777777658</c:v>
                </c:pt>
                <c:pt idx="741">
                  <c:v>74.68055555555577</c:v>
                </c:pt>
                <c:pt idx="742">
                  <c:v>35.374999999999943</c:v>
                </c:pt>
                <c:pt idx="743">
                  <c:v>7.8611111111109437</c:v>
                </c:pt>
                <c:pt idx="744">
                  <c:v>3.9305555555556113</c:v>
                </c:pt>
                <c:pt idx="745">
                  <c:v>3.9305555555556113</c:v>
                </c:pt>
                <c:pt idx="746">
                  <c:v>19.652777777777779</c:v>
                </c:pt>
                <c:pt idx="747">
                  <c:v>43.236111111111171</c:v>
                </c:pt>
                <c:pt idx="748">
                  <c:v>58.958333333333329</c:v>
                </c:pt>
                <c:pt idx="749">
                  <c:v>47.166666666666501</c:v>
                </c:pt>
                <c:pt idx="750">
                  <c:v>15.722222222222166</c:v>
                </c:pt>
                <c:pt idx="751">
                  <c:v>-3.930555555555332</c:v>
                </c:pt>
                <c:pt idx="752">
                  <c:v>-19.652777777777779</c:v>
                </c:pt>
                <c:pt idx="753">
                  <c:v>-47.166666666666771</c:v>
                </c:pt>
                <c:pt idx="754">
                  <c:v>-66.819444444444272</c:v>
                </c:pt>
                <c:pt idx="755">
                  <c:v>-86.472222222222342</c:v>
                </c:pt>
                <c:pt idx="756">
                  <c:v>-153.2916666666666</c:v>
                </c:pt>
                <c:pt idx="757">
                  <c:v>-275.13888888888886</c:v>
                </c:pt>
                <c:pt idx="758">
                  <c:v>-377.33333333333337</c:v>
                </c:pt>
                <c:pt idx="759">
                  <c:v>-404.84722222222211</c:v>
                </c:pt>
                <c:pt idx="760">
                  <c:v>-408.77777777777783</c:v>
                </c:pt>
                <c:pt idx="761">
                  <c:v>-416.63888888888891</c:v>
                </c:pt>
                <c:pt idx="762">
                  <c:v>-369.47222222222217</c:v>
                </c:pt>
                <c:pt idx="763">
                  <c:v>-251.55555555555549</c:v>
                </c:pt>
                <c:pt idx="764">
                  <c:v>-58.958333333333329</c:v>
                </c:pt>
                <c:pt idx="765">
                  <c:v>157.22222222222223</c:v>
                </c:pt>
                <c:pt idx="766">
                  <c:v>247.62500000000003</c:v>
                </c:pt>
                <c:pt idx="767">
                  <c:v>251.55555555555549</c:v>
                </c:pt>
                <c:pt idx="768">
                  <c:v>255.48611111111111</c:v>
                </c:pt>
                <c:pt idx="769">
                  <c:v>302.65277777777789</c:v>
                </c:pt>
                <c:pt idx="770">
                  <c:v>381.26388888888874</c:v>
                </c:pt>
                <c:pt idx="771">
                  <c:v>385.19444444444434</c:v>
                </c:pt>
                <c:pt idx="772">
                  <c:v>361.6111111111112</c:v>
                </c:pt>
                <c:pt idx="773">
                  <c:v>298.72222222222229</c:v>
                </c:pt>
                <c:pt idx="774">
                  <c:v>251.55555555555549</c:v>
                </c:pt>
                <c:pt idx="775">
                  <c:v>259.41666666666674</c:v>
                </c:pt>
                <c:pt idx="776">
                  <c:v>212.24999999999994</c:v>
                </c:pt>
                <c:pt idx="777">
                  <c:v>157.22222222222223</c:v>
                </c:pt>
                <c:pt idx="778">
                  <c:v>137.56944444444443</c:v>
                </c:pt>
                <c:pt idx="779">
                  <c:v>117.91666666666666</c:v>
                </c:pt>
                <c:pt idx="780">
                  <c:v>90.402777777777942</c:v>
                </c:pt>
                <c:pt idx="781">
                  <c:v>66.819444444444272</c:v>
                </c:pt>
                <c:pt idx="782">
                  <c:v>47.166666666666501</c:v>
                </c:pt>
                <c:pt idx="783">
                  <c:v>31.44444444444461</c:v>
                </c:pt>
                <c:pt idx="784">
                  <c:v>27.513888888888999</c:v>
                </c:pt>
                <c:pt idx="785">
                  <c:v>43.236111111111171</c:v>
                </c:pt>
                <c:pt idx="786">
                  <c:v>47.166666666666771</c:v>
                </c:pt>
                <c:pt idx="787">
                  <c:v>23.583333333333108</c:v>
                </c:pt>
                <c:pt idx="788">
                  <c:v>3.930555555555332</c:v>
                </c:pt>
                <c:pt idx="789">
                  <c:v>3.9305555555558906</c:v>
                </c:pt>
                <c:pt idx="790">
                  <c:v>15.722222222222445</c:v>
                </c:pt>
                <c:pt idx="791">
                  <c:v>23.583333333333108</c:v>
                </c:pt>
                <c:pt idx="792">
                  <c:v>-3.9305555555558906</c:v>
                </c:pt>
                <c:pt idx="793">
                  <c:v>-98.263888888888886</c:v>
                </c:pt>
                <c:pt idx="794">
                  <c:v>-231.90277777777743</c:v>
                </c:pt>
                <c:pt idx="795">
                  <c:v>-349.8194444444444</c:v>
                </c:pt>
                <c:pt idx="796">
                  <c:v>-408.777777777778</c:v>
                </c:pt>
                <c:pt idx="797">
                  <c:v>-381.26388888888897</c:v>
                </c:pt>
                <c:pt idx="798">
                  <c:v>-275.13888888888886</c:v>
                </c:pt>
                <c:pt idx="799">
                  <c:v>-137.56944444444443</c:v>
                </c:pt>
                <c:pt idx="800">
                  <c:v>-39.305555555555557</c:v>
                </c:pt>
                <c:pt idx="801">
                  <c:v>27.513888888888999</c:v>
                </c:pt>
                <c:pt idx="802">
                  <c:v>133.63888888888911</c:v>
                </c:pt>
                <c:pt idx="803">
                  <c:v>247.62499999999989</c:v>
                </c:pt>
                <c:pt idx="804">
                  <c:v>263.34722222222206</c:v>
                </c:pt>
                <c:pt idx="805">
                  <c:v>169.01388888888906</c:v>
                </c:pt>
                <c:pt idx="806">
                  <c:v>62.888888888888943</c:v>
                </c:pt>
                <c:pt idx="807">
                  <c:v>-7.8611111111112226</c:v>
                </c:pt>
                <c:pt idx="808">
                  <c:v>-66.819444444444557</c:v>
                </c:pt>
                <c:pt idx="809">
                  <c:v>-110.05555555555544</c:v>
                </c:pt>
                <c:pt idx="810">
                  <c:v>-153.2916666666666</c:v>
                </c:pt>
                <c:pt idx="811">
                  <c:v>-235.83333333333331</c:v>
                </c:pt>
                <c:pt idx="812">
                  <c:v>-302.6527777777776</c:v>
                </c:pt>
                <c:pt idx="813">
                  <c:v>-322.30555555555566</c:v>
                </c:pt>
                <c:pt idx="814">
                  <c:v>-338.02777777777783</c:v>
                </c:pt>
                <c:pt idx="815">
                  <c:v>-361.61111111111109</c:v>
                </c:pt>
                <c:pt idx="816">
                  <c:v>-361.6111111111112</c:v>
                </c:pt>
                <c:pt idx="817">
                  <c:v>-326.23611111111114</c:v>
                </c:pt>
                <c:pt idx="818">
                  <c:v>-192.59722222222217</c:v>
                </c:pt>
                <c:pt idx="819">
                  <c:v>0</c:v>
                </c:pt>
                <c:pt idx="820">
                  <c:v>172.9444444444444</c:v>
                </c:pt>
                <c:pt idx="821">
                  <c:v>267.27777777777783</c:v>
                </c:pt>
                <c:pt idx="822">
                  <c:v>255.48611111111111</c:v>
                </c:pt>
                <c:pt idx="823">
                  <c:v>235.83333333333331</c:v>
                </c:pt>
                <c:pt idx="824">
                  <c:v>200.45833333333337</c:v>
                </c:pt>
                <c:pt idx="825">
                  <c:v>169.01388888888891</c:v>
                </c:pt>
                <c:pt idx="826">
                  <c:v>161.15277777777783</c:v>
                </c:pt>
                <c:pt idx="827">
                  <c:v>149.361111111111</c:v>
                </c:pt>
                <c:pt idx="828">
                  <c:v>169.01388888888877</c:v>
                </c:pt>
                <c:pt idx="829">
                  <c:v>200.45833333333337</c:v>
                </c:pt>
                <c:pt idx="830">
                  <c:v>192.59722222222217</c:v>
                </c:pt>
                <c:pt idx="831">
                  <c:v>145.43055555555566</c:v>
                </c:pt>
                <c:pt idx="832">
                  <c:v>74.68055555555577</c:v>
                </c:pt>
                <c:pt idx="833">
                  <c:v>39.305555555555557</c:v>
                </c:pt>
                <c:pt idx="834">
                  <c:v>43.236111111110887</c:v>
                </c:pt>
                <c:pt idx="835">
                  <c:v>43.236111111110887</c:v>
                </c:pt>
                <c:pt idx="836">
                  <c:v>35.37500000000022</c:v>
                </c:pt>
                <c:pt idx="837">
                  <c:v>43.236111111111171</c:v>
                </c:pt>
                <c:pt idx="838">
                  <c:v>62.888888888888665</c:v>
                </c:pt>
                <c:pt idx="839">
                  <c:v>62.888888888888943</c:v>
                </c:pt>
                <c:pt idx="840">
                  <c:v>58.958333333333329</c:v>
                </c:pt>
                <c:pt idx="841">
                  <c:v>78.611111111111114</c:v>
                </c:pt>
                <c:pt idx="842">
                  <c:v>94.333333333333542</c:v>
                </c:pt>
                <c:pt idx="843">
                  <c:v>78.611111111111114</c:v>
                </c:pt>
                <c:pt idx="844">
                  <c:v>43.236111111110887</c:v>
                </c:pt>
                <c:pt idx="845">
                  <c:v>19.652777777777779</c:v>
                </c:pt>
                <c:pt idx="846">
                  <c:v>15.722222222222445</c:v>
                </c:pt>
                <c:pt idx="847">
                  <c:v>27.513888888888999</c:v>
                </c:pt>
                <c:pt idx="848">
                  <c:v>58.958333333333329</c:v>
                </c:pt>
                <c:pt idx="849">
                  <c:v>94.333333333333286</c:v>
                </c:pt>
                <c:pt idx="850">
                  <c:v>94.333333333333286</c:v>
                </c:pt>
                <c:pt idx="851">
                  <c:v>62.888888888888943</c:v>
                </c:pt>
                <c:pt idx="852">
                  <c:v>47.166666666666501</c:v>
                </c:pt>
                <c:pt idx="853">
                  <c:v>47.166666666666501</c:v>
                </c:pt>
                <c:pt idx="854">
                  <c:v>39.305555555555557</c:v>
                </c:pt>
                <c:pt idx="855">
                  <c:v>19.652777777777779</c:v>
                </c:pt>
                <c:pt idx="856">
                  <c:v>7.8611111111112226</c:v>
                </c:pt>
                <c:pt idx="857">
                  <c:v>43.236111111111171</c:v>
                </c:pt>
                <c:pt idx="858">
                  <c:v>90.402777777777658</c:v>
                </c:pt>
                <c:pt idx="859">
                  <c:v>90.402777777777658</c:v>
                </c:pt>
                <c:pt idx="860">
                  <c:v>62.88888888888922</c:v>
                </c:pt>
                <c:pt idx="861">
                  <c:v>78.611111111111114</c:v>
                </c:pt>
                <c:pt idx="862">
                  <c:v>145.43055555555509</c:v>
                </c:pt>
                <c:pt idx="863">
                  <c:v>137.56944444444443</c:v>
                </c:pt>
                <c:pt idx="864">
                  <c:v>66.819444444444557</c:v>
                </c:pt>
                <c:pt idx="865">
                  <c:v>43.236111111111441</c:v>
                </c:pt>
                <c:pt idx="866">
                  <c:v>70.749999999999886</c:v>
                </c:pt>
                <c:pt idx="867">
                  <c:v>102.19444444444423</c:v>
                </c:pt>
                <c:pt idx="868">
                  <c:v>78.611111111111114</c:v>
                </c:pt>
                <c:pt idx="869">
                  <c:v>19.652777777777779</c:v>
                </c:pt>
                <c:pt idx="870">
                  <c:v>-15.722222222221887</c:v>
                </c:pt>
                <c:pt idx="871">
                  <c:v>-27.513888888888999</c:v>
                </c:pt>
                <c:pt idx="872">
                  <c:v>-31.444444444444333</c:v>
                </c:pt>
                <c:pt idx="873">
                  <c:v>-39.305555555555557</c:v>
                </c:pt>
                <c:pt idx="874">
                  <c:v>-58.958333333333329</c:v>
                </c:pt>
                <c:pt idx="875">
                  <c:v>-82.54166666666643</c:v>
                </c:pt>
                <c:pt idx="876">
                  <c:v>-102.19444444444477</c:v>
                </c:pt>
                <c:pt idx="877">
                  <c:v>-90.402777777777658</c:v>
                </c:pt>
                <c:pt idx="878">
                  <c:v>-51.097222222222115</c:v>
                </c:pt>
                <c:pt idx="879">
                  <c:v>-15.722222222222445</c:v>
                </c:pt>
                <c:pt idx="880">
                  <c:v>-39.305555555555557</c:v>
                </c:pt>
                <c:pt idx="881">
                  <c:v>-78.611111111111114</c:v>
                </c:pt>
                <c:pt idx="882">
                  <c:v>-39.305555555555557</c:v>
                </c:pt>
                <c:pt idx="883">
                  <c:v>0</c:v>
                </c:pt>
                <c:pt idx="884">
                  <c:v>3.930555555555332</c:v>
                </c:pt>
                <c:pt idx="885">
                  <c:v>15.722222222222445</c:v>
                </c:pt>
                <c:pt idx="886">
                  <c:v>19.652777777777779</c:v>
                </c:pt>
                <c:pt idx="887">
                  <c:v>11.791666666666554</c:v>
                </c:pt>
                <c:pt idx="888">
                  <c:v>-3.930555555555332</c:v>
                </c:pt>
                <c:pt idx="889">
                  <c:v>-23.58333333333367</c:v>
                </c:pt>
                <c:pt idx="890">
                  <c:v>-47.166666666666771</c:v>
                </c:pt>
                <c:pt idx="891">
                  <c:v>-74.680555555555216</c:v>
                </c:pt>
                <c:pt idx="892">
                  <c:v>-98.263888888888886</c:v>
                </c:pt>
                <c:pt idx="893">
                  <c:v>-102.1944444444445</c:v>
                </c:pt>
                <c:pt idx="894">
                  <c:v>-86.472222222222058</c:v>
                </c:pt>
                <c:pt idx="895">
                  <c:v>-58.958333333333329</c:v>
                </c:pt>
                <c:pt idx="896">
                  <c:v>-27.513888888888999</c:v>
                </c:pt>
                <c:pt idx="897">
                  <c:v>-7.8611111111112226</c:v>
                </c:pt>
                <c:pt idx="898">
                  <c:v>-3.9305555555556113</c:v>
                </c:pt>
                <c:pt idx="899">
                  <c:v>-15.722222222222166</c:v>
                </c:pt>
                <c:pt idx="900">
                  <c:v>-35.374999999999943</c:v>
                </c:pt>
                <c:pt idx="901">
                  <c:v>-70.749999999999886</c:v>
                </c:pt>
                <c:pt idx="902">
                  <c:v>-247.62499999999989</c:v>
                </c:pt>
                <c:pt idx="903">
                  <c:v>-408.777777777778</c:v>
                </c:pt>
                <c:pt idx="904">
                  <c:v>-381.26388888888897</c:v>
                </c:pt>
                <c:pt idx="905">
                  <c:v>-275.13888888888886</c:v>
                </c:pt>
                <c:pt idx="906">
                  <c:v>-137.56944444444443</c:v>
                </c:pt>
                <c:pt idx="907">
                  <c:v>-39.305555555555557</c:v>
                </c:pt>
                <c:pt idx="908">
                  <c:v>27.513888888888999</c:v>
                </c:pt>
                <c:pt idx="909">
                  <c:v>133.63888888888911</c:v>
                </c:pt>
                <c:pt idx="910">
                  <c:v>247.62499999999989</c:v>
                </c:pt>
                <c:pt idx="911">
                  <c:v>263.34722222222206</c:v>
                </c:pt>
                <c:pt idx="912">
                  <c:v>169.01388888888906</c:v>
                </c:pt>
                <c:pt idx="913">
                  <c:v>102.1944444444445</c:v>
                </c:pt>
                <c:pt idx="914">
                  <c:v>169.01388888888877</c:v>
                </c:pt>
                <c:pt idx="915">
                  <c:v>161.15277777777783</c:v>
                </c:pt>
                <c:pt idx="916">
                  <c:v>86.472222222222342</c:v>
                </c:pt>
                <c:pt idx="917">
                  <c:v>35.374999999999943</c:v>
                </c:pt>
                <c:pt idx="918">
                  <c:v>-3.9305555555556113</c:v>
                </c:pt>
                <c:pt idx="919">
                  <c:v>19.652777777777779</c:v>
                </c:pt>
                <c:pt idx="920">
                  <c:v>55.027777777777722</c:v>
                </c:pt>
                <c:pt idx="921">
                  <c:v>110.05555555555544</c:v>
                </c:pt>
                <c:pt idx="922">
                  <c:v>133.63888888888883</c:v>
                </c:pt>
                <c:pt idx="923">
                  <c:v>110.05555555555544</c:v>
                </c:pt>
                <c:pt idx="924">
                  <c:v>7.8611111111109437</c:v>
                </c:pt>
                <c:pt idx="925">
                  <c:v>-94.333333333333002</c:v>
                </c:pt>
                <c:pt idx="926">
                  <c:v>-82.54166666666643</c:v>
                </c:pt>
                <c:pt idx="927">
                  <c:v>-55.027777777777999</c:v>
                </c:pt>
                <c:pt idx="928">
                  <c:v>-43.236111111111171</c:v>
                </c:pt>
                <c:pt idx="929">
                  <c:v>-31.444444444444333</c:v>
                </c:pt>
                <c:pt idx="930">
                  <c:v>-27.513888888888719</c:v>
                </c:pt>
                <c:pt idx="931">
                  <c:v>-27.513888888888999</c:v>
                </c:pt>
                <c:pt idx="932">
                  <c:v>-31.44444444444461</c:v>
                </c:pt>
                <c:pt idx="933">
                  <c:v>-47.166666666666501</c:v>
                </c:pt>
                <c:pt idx="934">
                  <c:v>-74.6805555555555</c:v>
                </c:pt>
                <c:pt idx="935">
                  <c:v>-78.611111111111114</c:v>
                </c:pt>
                <c:pt idx="936">
                  <c:v>-58.958333333333329</c:v>
                </c:pt>
                <c:pt idx="937">
                  <c:v>-43.236111111111171</c:v>
                </c:pt>
                <c:pt idx="938">
                  <c:v>-39.305555555555557</c:v>
                </c:pt>
                <c:pt idx="939">
                  <c:v>-43.236111111111171</c:v>
                </c:pt>
                <c:pt idx="940">
                  <c:v>-35.374999999999943</c:v>
                </c:pt>
                <c:pt idx="941">
                  <c:v>-15.722222222222166</c:v>
                </c:pt>
                <c:pt idx="942">
                  <c:v>-7.8611111111112226</c:v>
                </c:pt>
                <c:pt idx="943">
                  <c:v>-3.9305555555556113</c:v>
                </c:pt>
                <c:pt idx="944">
                  <c:v>3.9305555555556113</c:v>
                </c:pt>
                <c:pt idx="945">
                  <c:v>11.791666666666835</c:v>
                </c:pt>
                <c:pt idx="946">
                  <c:v>39.305555555555557</c:v>
                </c:pt>
                <c:pt idx="947">
                  <c:v>62.888888888888665</c:v>
                </c:pt>
                <c:pt idx="948">
                  <c:v>47.166666666666771</c:v>
                </c:pt>
                <c:pt idx="949">
                  <c:v>11.791666666666835</c:v>
                </c:pt>
                <c:pt idx="950">
                  <c:v>-43.236111111111171</c:v>
                </c:pt>
                <c:pt idx="951">
                  <c:v>-133.63888888888883</c:v>
                </c:pt>
                <c:pt idx="952">
                  <c:v>-263.34722222222234</c:v>
                </c:pt>
                <c:pt idx="953">
                  <c:v>-377.33333333333337</c:v>
                </c:pt>
                <c:pt idx="954">
                  <c:v>-416.63888888888891</c:v>
                </c:pt>
                <c:pt idx="955">
                  <c:v>-416.63888888888891</c:v>
                </c:pt>
                <c:pt idx="956">
                  <c:v>-416.6388888888888</c:v>
                </c:pt>
                <c:pt idx="957">
                  <c:v>-290.86111111111103</c:v>
                </c:pt>
                <c:pt idx="958">
                  <c:v>-47.166666666666643</c:v>
                </c:pt>
                <c:pt idx="959">
                  <c:v>165.08333333333331</c:v>
                </c:pt>
                <c:pt idx="960">
                  <c:v>338.02777777777783</c:v>
                </c:pt>
                <c:pt idx="961">
                  <c:v>436.29166666666657</c:v>
                </c:pt>
                <c:pt idx="962">
                  <c:v>420.56944444444429</c:v>
                </c:pt>
                <c:pt idx="963">
                  <c:v>338.02777777777783</c:v>
                </c:pt>
                <c:pt idx="964">
                  <c:v>227.9722222222224</c:v>
                </c:pt>
                <c:pt idx="965">
                  <c:v>121.84722222222227</c:v>
                </c:pt>
                <c:pt idx="966">
                  <c:v>43.236111111111171</c:v>
                </c:pt>
                <c:pt idx="967">
                  <c:v>0</c:v>
                </c:pt>
                <c:pt idx="968">
                  <c:v>-19.652777777777779</c:v>
                </c:pt>
                <c:pt idx="969">
                  <c:v>-47.166666666666771</c:v>
                </c:pt>
                <c:pt idx="970">
                  <c:v>-98.263888888888886</c:v>
                </c:pt>
                <c:pt idx="971">
                  <c:v>-196.52777777777777</c:v>
                </c:pt>
                <c:pt idx="972">
                  <c:v>-338.02777777777783</c:v>
                </c:pt>
                <c:pt idx="973">
                  <c:v>-416.63888888888891</c:v>
                </c:pt>
                <c:pt idx="974">
                  <c:v>-416.63888888888891</c:v>
                </c:pt>
                <c:pt idx="975">
                  <c:v>-416.6388888888888</c:v>
                </c:pt>
                <c:pt idx="976">
                  <c:v>-420.5694444444444</c:v>
                </c:pt>
                <c:pt idx="977">
                  <c:v>-341.95833333333331</c:v>
                </c:pt>
                <c:pt idx="978">
                  <c:v>-239.76388888888894</c:v>
                </c:pt>
                <c:pt idx="979">
                  <c:v>-208.31944444444446</c:v>
                </c:pt>
                <c:pt idx="980">
                  <c:v>-172.9444444444444</c:v>
                </c:pt>
                <c:pt idx="981">
                  <c:v>-137.5694444444444</c:v>
                </c:pt>
                <c:pt idx="982">
                  <c:v>-129.70833333333337</c:v>
                </c:pt>
                <c:pt idx="983">
                  <c:v>-157.22222222222223</c:v>
                </c:pt>
                <c:pt idx="984">
                  <c:v>-172.94444444444446</c:v>
                </c:pt>
                <c:pt idx="985">
                  <c:v>-125.77777777777779</c:v>
                </c:pt>
                <c:pt idx="986">
                  <c:v>-43.236111111111114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31.444444444444446</c:v>
                </c:pt>
                <c:pt idx="1027">
                  <c:v>141.5</c:v>
                </c:pt>
                <c:pt idx="1028">
                  <c:v>306.58333333333331</c:v>
                </c:pt>
                <c:pt idx="1029">
                  <c:v>432.36111111111109</c:v>
                </c:pt>
                <c:pt idx="1030">
                  <c:v>448.08333333333331</c:v>
                </c:pt>
                <c:pt idx="1031">
                  <c:v>385.1944444444444</c:v>
                </c:pt>
                <c:pt idx="1032">
                  <c:v>322.30555555555554</c:v>
                </c:pt>
                <c:pt idx="1033">
                  <c:v>286.9305555555556</c:v>
                </c:pt>
                <c:pt idx="1034">
                  <c:v>267.27777777777783</c:v>
                </c:pt>
                <c:pt idx="1035">
                  <c:v>231.90277777777786</c:v>
                </c:pt>
                <c:pt idx="1036">
                  <c:v>184.7361111111112</c:v>
                </c:pt>
                <c:pt idx="1037">
                  <c:v>153.2916666666666</c:v>
                </c:pt>
                <c:pt idx="1038">
                  <c:v>153.2916666666666</c:v>
                </c:pt>
                <c:pt idx="1039">
                  <c:v>176.875</c:v>
                </c:pt>
                <c:pt idx="1040">
                  <c:v>188.66666666666657</c:v>
                </c:pt>
                <c:pt idx="1041">
                  <c:v>176.875</c:v>
                </c:pt>
                <c:pt idx="1042">
                  <c:v>137.56944444444443</c:v>
                </c:pt>
                <c:pt idx="1043">
                  <c:v>82.541666666666714</c:v>
                </c:pt>
                <c:pt idx="1044">
                  <c:v>35.374999999999943</c:v>
                </c:pt>
                <c:pt idx="1045">
                  <c:v>11.791666666666554</c:v>
                </c:pt>
                <c:pt idx="1046">
                  <c:v>11.791666666666835</c:v>
                </c:pt>
                <c:pt idx="1047">
                  <c:v>15.722222222222166</c:v>
                </c:pt>
                <c:pt idx="1048">
                  <c:v>0</c:v>
                </c:pt>
                <c:pt idx="1049">
                  <c:v>-39.305555555555557</c:v>
                </c:pt>
                <c:pt idx="1050">
                  <c:v>-94.333333333333286</c:v>
                </c:pt>
                <c:pt idx="1051">
                  <c:v>-137.56944444444443</c:v>
                </c:pt>
                <c:pt idx="1052">
                  <c:v>-165.08333333333343</c:v>
                </c:pt>
                <c:pt idx="1053">
                  <c:v>-196.52777777777777</c:v>
                </c:pt>
                <c:pt idx="1054">
                  <c:v>-243.69444444444454</c:v>
                </c:pt>
                <c:pt idx="1055">
                  <c:v>-306.5833333333332</c:v>
                </c:pt>
                <c:pt idx="1056">
                  <c:v>-377.33333333333326</c:v>
                </c:pt>
                <c:pt idx="1057">
                  <c:v>-416.63888888888891</c:v>
                </c:pt>
                <c:pt idx="1058">
                  <c:v>-381.26388888888886</c:v>
                </c:pt>
                <c:pt idx="1059">
                  <c:v>-341.95833333333331</c:v>
                </c:pt>
                <c:pt idx="1060">
                  <c:v>-298.72222222222223</c:v>
                </c:pt>
                <c:pt idx="1061">
                  <c:v>-184.73611111111109</c:v>
                </c:pt>
                <c:pt idx="1062">
                  <c:v>-51.09722222222225</c:v>
                </c:pt>
                <c:pt idx="1063">
                  <c:v>31.444444444444471</c:v>
                </c:pt>
                <c:pt idx="1064">
                  <c:v>137.56944444444443</c:v>
                </c:pt>
                <c:pt idx="1065">
                  <c:v>279.06944444444434</c:v>
                </c:pt>
                <c:pt idx="1066">
                  <c:v>306.58333333333331</c:v>
                </c:pt>
                <c:pt idx="1067">
                  <c:v>184.7361111111112</c:v>
                </c:pt>
                <c:pt idx="1068">
                  <c:v>70.750000000000028</c:v>
                </c:pt>
                <c:pt idx="1069">
                  <c:v>70.749999999999886</c:v>
                </c:pt>
                <c:pt idx="1070">
                  <c:v>141.50000000000006</c:v>
                </c:pt>
                <c:pt idx="1071">
                  <c:v>212.25000000000006</c:v>
                </c:pt>
                <c:pt idx="1072">
                  <c:v>255.48611111111094</c:v>
                </c:pt>
                <c:pt idx="1073">
                  <c:v>302.65277777777777</c:v>
                </c:pt>
                <c:pt idx="1074">
                  <c:v>361.6111111111112</c:v>
                </c:pt>
                <c:pt idx="1075">
                  <c:v>385.19444444444434</c:v>
                </c:pt>
                <c:pt idx="1076">
                  <c:v>345.8888888888888</c:v>
                </c:pt>
                <c:pt idx="1077">
                  <c:v>279.06944444444451</c:v>
                </c:pt>
                <c:pt idx="1078">
                  <c:v>220.11111111111114</c:v>
                </c:pt>
                <c:pt idx="1079">
                  <c:v>188.66666666666686</c:v>
                </c:pt>
                <c:pt idx="1080">
                  <c:v>145.43055555555566</c:v>
                </c:pt>
                <c:pt idx="1081">
                  <c:v>70.749999999999886</c:v>
                </c:pt>
                <c:pt idx="1082">
                  <c:v>-3.9305555555556113</c:v>
                </c:pt>
                <c:pt idx="1083">
                  <c:v>-82.541666666666714</c:v>
                </c:pt>
                <c:pt idx="1084">
                  <c:v>-125.77777777777789</c:v>
                </c:pt>
                <c:pt idx="1085">
                  <c:v>-90.402777777777658</c:v>
                </c:pt>
                <c:pt idx="1086">
                  <c:v>-27.513888888888719</c:v>
                </c:pt>
                <c:pt idx="1087">
                  <c:v>3.9305555555556113</c:v>
                </c:pt>
                <c:pt idx="1088">
                  <c:v>7.8611111111109437</c:v>
                </c:pt>
                <c:pt idx="1089">
                  <c:v>3.930555555555332</c:v>
                </c:pt>
                <c:pt idx="1090">
                  <c:v>0</c:v>
                </c:pt>
                <c:pt idx="1091">
                  <c:v>11.791666666666835</c:v>
                </c:pt>
                <c:pt idx="1092">
                  <c:v>51.097222222222385</c:v>
                </c:pt>
                <c:pt idx="1093">
                  <c:v>102.1944444444445</c:v>
                </c:pt>
                <c:pt idx="1094">
                  <c:v>113.98611111111106</c:v>
                </c:pt>
                <c:pt idx="1095">
                  <c:v>78.611111111111114</c:v>
                </c:pt>
                <c:pt idx="1096">
                  <c:v>35.374999999999943</c:v>
                </c:pt>
                <c:pt idx="1097">
                  <c:v>-7.8611111111112226</c:v>
                </c:pt>
                <c:pt idx="1098">
                  <c:v>-62.888888888888943</c:v>
                </c:pt>
                <c:pt idx="1099">
                  <c:v>-125.77777777777789</c:v>
                </c:pt>
                <c:pt idx="1100">
                  <c:v>-133.63888888888883</c:v>
                </c:pt>
                <c:pt idx="1101">
                  <c:v>-74.6805555555555</c:v>
                </c:pt>
                <c:pt idx="1102">
                  <c:v>-3.9305555555556113</c:v>
                </c:pt>
                <c:pt idx="1103">
                  <c:v>70.750000000000171</c:v>
                </c:pt>
                <c:pt idx="1104">
                  <c:v>137.56944444444443</c:v>
                </c:pt>
                <c:pt idx="1105">
                  <c:v>145.43055555555537</c:v>
                </c:pt>
                <c:pt idx="1106">
                  <c:v>86.472222222222342</c:v>
                </c:pt>
                <c:pt idx="1107">
                  <c:v>19.652777777778059</c:v>
                </c:pt>
                <c:pt idx="1108">
                  <c:v>-39.305555555555557</c:v>
                </c:pt>
                <c:pt idx="1109">
                  <c:v>-94.333333333333542</c:v>
                </c:pt>
                <c:pt idx="1110">
                  <c:v>-90.402777777777658</c:v>
                </c:pt>
                <c:pt idx="1111">
                  <c:v>-27.513888888888999</c:v>
                </c:pt>
                <c:pt idx="1112">
                  <c:v>55.027777777777722</c:v>
                </c:pt>
                <c:pt idx="1113">
                  <c:v>157.22222222222223</c:v>
                </c:pt>
                <c:pt idx="1114">
                  <c:v>212.24999999999994</c:v>
                </c:pt>
                <c:pt idx="1115">
                  <c:v>161.15277777777811</c:v>
                </c:pt>
                <c:pt idx="1116">
                  <c:v>66.819444444444557</c:v>
                </c:pt>
                <c:pt idx="1117">
                  <c:v>-3.9305555555558906</c:v>
                </c:pt>
                <c:pt idx="1118">
                  <c:v>-62.88888888888922</c:v>
                </c:pt>
                <c:pt idx="1119">
                  <c:v>-94.333333333333002</c:v>
                </c:pt>
                <c:pt idx="1120">
                  <c:v>-74.680555555555216</c:v>
                </c:pt>
                <c:pt idx="1121">
                  <c:v>-47.166666666666771</c:v>
                </c:pt>
                <c:pt idx="1122">
                  <c:v>-51.097222222222115</c:v>
                </c:pt>
                <c:pt idx="1123">
                  <c:v>-98.263888888888886</c:v>
                </c:pt>
                <c:pt idx="1124">
                  <c:v>-180.80555555555588</c:v>
                </c:pt>
                <c:pt idx="1125">
                  <c:v>-290.86111111111131</c:v>
                </c:pt>
                <c:pt idx="1126">
                  <c:v>-385.19444444444434</c:v>
                </c:pt>
                <c:pt idx="1127">
                  <c:v>-416.63888888888869</c:v>
                </c:pt>
                <c:pt idx="1128">
                  <c:v>-408.77777777777771</c:v>
                </c:pt>
                <c:pt idx="1129">
                  <c:v>-353.75</c:v>
                </c:pt>
                <c:pt idx="1130">
                  <c:v>-283.00000000000011</c:v>
                </c:pt>
                <c:pt idx="1131">
                  <c:v>-251.55555555555563</c:v>
                </c:pt>
                <c:pt idx="1132">
                  <c:v>-247.62499999999989</c:v>
                </c:pt>
                <c:pt idx="1133">
                  <c:v>-267.27777777777783</c:v>
                </c:pt>
                <c:pt idx="1134">
                  <c:v>-283.00000000000011</c:v>
                </c:pt>
                <c:pt idx="1135">
                  <c:v>-263.34722222222217</c:v>
                </c:pt>
                <c:pt idx="1136">
                  <c:v>-188.66666666666663</c:v>
                </c:pt>
                <c:pt idx="1137">
                  <c:v>-82.541666666666714</c:v>
                </c:pt>
                <c:pt idx="1138">
                  <c:v>-11.791666666666625</c:v>
                </c:pt>
                <c:pt idx="1139">
                  <c:v>15.722222222222236</c:v>
                </c:pt>
                <c:pt idx="1140">
                  <c:v>31.444444444444404</c:v>
                </c:pt>
                <c:pt idx="1141">
                  <c:v>70.749999999999957</c:v>
                </c:pt>
                <c:pt idx="1142">
                  <c:v>157.22222222222229</c:v>
                </c:pt>
                <c:pt idx="1143">
                  <c:v>239.76388888888894</c:v>
                </c:pt>
                <c:pt idx="1144">
                  <c:v>208.31944444444434</c:v>
                </c:pt>
                <c:pt idx="1145">
                  <c:v>90.4027777777778</c:v>
                </c:pt>
                <c:pt idx="1146">
                  <c:v>-66.819444444444414</c:v>
                </c:pt>
                <c:pt idx="1147">
                  <c:v>-290.8611111111112</c:v>
                </c:pt>
                <c:pt idx="1148">
                  <c:v>-349.8194444444444</c:v>
                </c:pt>
                <c:pt idx="1149">
                  <c:v>-212.24999999999994</c:v>
                </c:pt>
                <c:pt idx="1150">
                  <c:v>-70.750000000000028</c:v>
                </c:pt>
                <c:pt idx="1151">
                  <c:v>0</c:v>
                </c:pt>
                <c:pt idx="1152">
                  <c:v>74.680555555555571</c:v>
                </c:pt>
                <c:pt idx="1153">
                  <c:v>267.27777777777783</c:v>
                </c:pt>
                <c:pt idx="1154">
                  <c:v>440.22222222222223</c:v>
                </c:pt>
                <c:pt idx="1155">
                  <c:v>432.36111111111109</c:v>
                </c:pt>
                <c:pt idx="1156">
                  <c:v>341.9583333333332</c:v>
                </c:pt>
                <c:pt idx="1157">
                  <c:v>330.16666666666674</c:v>
                </c:pt>
                <c:pt idx="1158">
                  <c:v>377.33333333333337</c:v>
                </c:pt>
                <c:pt idx="1159">
                  <c:v>420.56944444444429</c:v>
                </c:pt>
                <c:pt idx="1160">
                  <c:v>408.77777777777771</c:v>
                </c:pt>
                <c:pt idx="1161">
                  <c:v>349.8194444444444</c:v>
                </c:pt>
                <c:pt idx="1162">
                  <c:v>302.65277777777789</c:v>
                </c:pt>
                <c:pt idx="1163">
                  <c:v>283.00000000000011</c:v>
                </c:pt>
                <c:pt idx="1164">
                  <c:v>271.20833333333354</c:v>
                </c:pt>
                <c:pt idx="1165">
                  <c:v>259.41666666666646</c:v>
                </c:pt>
                <c:pt idx="1166">
                  <c:v>180.80555555555532</c:v>
                </c:pt>
                <c:pt idx="1167">
                  <c:v>106.12500000000011</c:v>
                </c:pt>
                <c:pt idx="1168">
                  <c:v>125.77777777777789</c:v>
                </c:pt>
                <c:pt idx="1169">
                  <c:v>141.50000000000034</c:v>
                </c:pt>
                <c:pt idx="1170">
                  <c:v>129.70833333333323</c:v>
                </c:pt>
                <c:pt idx="1171">
                  <c:v>121.84722222222199</c:v>
                </c:pt>
                <c:pt idx="1172">
                  <c:v>110.05555555555544</c:v>
                </c:pt>
                <c:pt idx="1173">
                  <c:v>98.263888888888886</c:v>
                </c:pt>
                <c:pt idx="1174">
                  <c:v>90.402777777777658</c:v>
                </c:pt>
                <c:pt idx="1175">
                  <c:v>78.611111111111114</c:v>
                </c:pt>
                <c:pt idx="1176">
                  <c:v>66.819444444444557</c:v>
                </c:pt>
                <c:pt idx="1177">
                  <c:v>62.888888888888665</c:v>
                </c:pt>
                <c:pt idx="1178">
                  <c:v>70.749999999999886</c:v>
                </c:pt>
                <c:pt idx="1179">
                  <c:v>78.611111111111114</c:v>
                </c:pt>
                <c:pt idx="1180">
                  <c:v>78.611111111111114</c:v>
                </c:pt>
                <c:pt idx="1181">
                  <c:v>74.68055555555577</c:v>
                </c:pt>
                <c:pt idx="1182">
                  <c:v>62.88888888888922</c:v>
                </c:pt>
                <c:pt idx="1183">
                  <c:v>51.097222222222115</c:v>
                </c:pt>
                <c:pt idx="1184">
                  <c:v>43.236111111110887</c:v>
                </c:pt>
                <c:pt idx="1185">
                  <c:v>31.444444444444333</c:v>
                </c:pt>
                <c:pt idx="1186">
                  <c:v>11.791666666666554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3.9305555555558906</c:v>
                </c:pt>
                <c:pt idx="1196">
                  <c:v>3.9305555555558906</c:v>
                </c:pt>
                <c:pt idx="1197">
                  <c:v>3.930555555555332</c:v>
                </c:pt>
                <c:pt idx="1198">
                  <c:v>19.652777777777779</c:v>
                </c:pt>
                <c:pt idx="1199">
                  <c:v>35.37500000000022</c:v>
                </c:pt>
                <c:pt idx="1200">
                  <c:v>51.097222222222115</c:v>
                </c:pt>
                <c:pt idx="1201">
                  <c:v>62.888888888888665</c:v>
                </c:pt>
                <c:pt idx="1202">
                  <c:v>55.027777777777999</c:v>
                </c:pt>
                <c:pt idx="1203">
                  <c:v>39.305555555555557</c:v>
                </c:pt>
                <c:pt idx="1204">
                  <c:v>23.583333333333108</c:v>
                </c:pt>
                <c:pt idx="1205">
                  <c:v>11.791666666666554</c:v>
                </c:pt>
                <c:pt idx="1206">
                  <c:v>7.8611111111112226</c:v>
                </c:pt>
                <c:pt idx="1207">
                  <c:v>7.8611111111112226</c:v>
                </c:pt>
                <c:pt idx="1208">
                  <c:v>7.8611111111112226</c:v>
                </c:pt>
                <c:pt idx="1209">
                  <c:v>3.9305555555558906</c:v>
                </c:pt>
                <c:pt idx="1210">
                  <c:v>0</c:v>
                </c:pt>
                <c:pt idx="1211">
                  <c:v>0</c:v>
                </c:pt>
                <c:pt idx="1212">
                  <c:v>-3.9305555555558906</c:v>
                </c:pt>
                <c:pt idx="1213">
                  <c:v>-3.9305555555558906</c:v>
                </c:pt>
                <c:pt idx="1214">
                  <c:v>0</c:v>
                </c:pt>
                <c:pt idx="1215">
                  <c:v>0</c:v>
                </c:pt>
                <c:pt idx="1216">
                  <c:v>-3.930555555555332</c:v>
                </c:pt>
                <c:pt idx="1217">
                  <c:v>-7.8611111111112226</c:v>
                </c:pt>
                <c:pt idx="1218">
                  <c:v>-7.8611111111112226</c:v>
                </c:pt>
                <c:pt idx="1219">
                  <c:v>-7.861111111110664</c:v>
                </c:pt>
                <c:pt idx="1220">
                  <c:v>-11.791666666666554</c:v>
                </c:pt>
                <c:pt idx="1221">
                  <c:v>-19.652777777777779</c:v>
                </c:pt>
                <c:pt idx="1222">
                  <c:v>-23.58333333333367</c:v>
                </c:pt>
                <c:pt idx="1223">
                  <c:v>-27.513888888888999</c:v>
                </c:pt>
                <c:pt idx="1224">
                  <c:v>-23.583333333333108</c:v>
                </c:pt>
                <c:pt idx="1225">
                  <c:v>-15.722222222222445</c:v>
                </c:pt>
                <c:pt idx="1226">
                  <c:v>-11.791666666666554</c:v>
                </c:pt>
                <c:pt idx="1227">
                  <c:v>-11.791666666666554</c:v>
                </c:pt>
                <c:pt idx="1228">
                  <c:v>-11.791666666666554</c:v>
                </c:pt>
                <c:pt idx="1229">
                  <c:v>-11.791666666666554</c:v>
                </c:pt>
                <c:pt idx="1230">
                  <c:v>-15.722222222222445</c:v>
                </c:pt>
                <c:pt idx="1231">
                  <c:v>-11.791666666666554</c:v>
                </c:pt>
                <c:pt idx="1232">
                  <c:v>-3.930555555555332</c:v>
                </c:pt>
                <c:pt idx="1233">
                  <c:v>-3.9305555555558906</c:v>
                </c:pt>
                <c:pt idx="1234">
                  <c:v>-3.9305555555558906</c:v>
                </c:pt>
                <c:pt idx="1235">
                  <c:v>-7.8611111111112226</c:v>
                </c:pt>
                <c:pt idx="1236">
                  <c:v>-15.722222222221887</c:v>
                </c:pt>
                <c:pt idx="1237">
                  <c:v>-27.513888888888442</c:v>
                </c:pt>
                <c:pt idx="1238">
                  <c:v>-43.236111111111441</c:v>
                </c:pt>
                <c:pt idx="1239">
                  <c:v>-55.027777777777999</c:v>
                </c:pt>
                <c:pt idx="1240">
                  <c:v>-58.958333333333329</c:v>
                </c:pt>
                <c:pt idx="1241">
                  <c:v>-55.027777777777999</c:v>
                </c:pt>
                <c:pt idx="1242">
                  <c:v>-51.097222222222115</c:v>
                </c:pt>
                <c:pt idx="1243">
                  <c:v>-51.097222222222115</c:v>
                </c:pt>
                <c:pt idx="1244">
                  <c:v>-51.097222222222115</c:v>
                </c:pt>
                <c:pt idx="1245">
                  <c:v>-47.166666666666771</c:v>
                </c:pt>
                <c:pt idx="1246">
                  <c:v>-51.097222222222115</c:v>
                </c:pt>
                <c:pt idx="1247">
                  <c:v>-55.027777777777438</c:v>
                </c:pt>
                <c:pt idx="1248">
                  <c:v>-55.027777777777999</c:v>
                </c:pt>
                <c:pt idx="1249">
                  <c:v>-55.027777777777999</c:v>
                </c:pt>
                <c:pt idx="1250">
                  <c:v>-51.097222222222115</c:v>
                </c:pt>
                <c:pt idx="1251">
                  <c:v>-47.166666666666771</c:v>
                </c:pt>
                <c:pt idx="1252">
                  <c:v>-47.166666666666771</c:v>
                </c:pt>
                <c:pt idx="1253">
                  <c:v>-47.166666666666217</c:v>
                </c:pt>
                <c:pt idx="1254">
                  <c:v>-47.166666666666771</c:v>
                </c:pt>
                <c:pt idx="1255">
                  <c:v>-47.166666666666771</c:v>
                </c:pt>
                <c:pt idx="1256">
                  <c:v>-47.166666666666771</c:v>
                </c:pt>
                <c:pt idx="1257">
                  <c:v>-47.166666666666771</c:v>
                </c:pt>
                <c:pt idx="1258">
                  <c:v>-47.166666666666217</c:v>
                </c:pt>
                <c:pt idx="1259">
                  <c:v>-43.236111111110887</c:v>
                </c:pt>
                <c:pt idx="1260">
                  <c:v>-35.37500000000022</c:v>
                </c:pt>
                <c:pt idx="1261">
                  <c:v>-27.513888888888999</c:v>
                </c:pt>
                <c:pt idx="1262">
                  <c:v>-11.791666666666554</c:v>
                </c:pt>
                <c:pt idx="1263">
                  <c:v>3.930555555555332</c:v>
                </c:pt>
                <c:pt idx="1264">
                  <c:v>15.722222222221887</c:v>
                </c:pt>
                <c:pt idx="1265">
                  <c:v>23.58333333333367</c:v>
                </c:pt>
                <c:pt idx="1266">
                  <c:v>19.652777777777779</c:v>
                </c:pt>
                <c:pt idx="1267">
                  <c:v>15.722222222221887</c:v>
                </c:pt>
                <c:pt idx="1268">
                  <c:v>7.8611111111112226</c:v>
                </c:pt>
                <c:pt idx="1269">
                  <c:v>-7.8611111111112226</c:v>
                </c:pt>
                <c:pt idx="1270">
                  <c:v>-19.652777777777779</c:v>
                </c:pt>
                <c:pt idx="1271">
                  <c:v>-27.513888888888442</c:v>
                </c:pt>
                <c:pt idx="1272">
                  <c:v>-31.444444444444333</c:v>
                </c:pt>
                <c:pt idx="1273">
                  <c:v>-27.513888888888999</c:v>
                </c:pt>
                <c:pt idx="1274">
                  <c:v>-23.583333333333108</c:v>
                </c:pt>
                <c:pt idx="1275">
                  <c:v>-19.652777777777779</c:v>
                </c:pt>
                <c:pt idx="1276">
                  <c:v>-7.8611111111112226</c:v>
                </c:pt>
                <c:pt idx="1277">
                  <c:v>3.930555555555332</c:v>
                </c:pt>
                <c:pt idx="1278">
                  <c:v>7.8611111111112226</c:v>
                </c:pt>
                <c:pt idx="1279">
                  <c:v>11.791666666666554</c:v>
                </c:pt>
                <c:pt idx="1280">
                  <c:v>15.722222222221887</c:v>
                </c:pt>
                <c:pt idx="1281">
                  <c:v>7.8611111111112226</c:v>
                </c:pt>
                <c:pt idx="1282">
                  <c:v>3.9305555555558906</c:v>
                </c:pt>
                <c:pt idx="1283">
                  <c:v>3.9305555555558906</c:v>
                </c:pt>
                <c:pt idx="1284">
                  <c:v>0</c:v>
                </c:pt>
                <c:pt idx="1285">
                  <c:v>-7.8611111111112226</c:v>
                </c:pt>
                <c:pt idx="1286">
                  <c:v>-15.722222222222445</c:v>
                </c:pt>
                <c:pt idx="1287">
                  <c:v>-19.652777777777779</c:v>
                </c:pt>
                <c:pt idx="1288">
                  <c:v>-27.513888888888999</c:v>
                </c:pt>
                <c:pt idx="1289">
                  <c:v>-31.444444444444333</c:v>
                </c:pt>
                <c:pt idx="1290">
                  <c:v>-27.513888888888999</c:v>
                </c:pt>
                <c:pt idx="1291">
                  <c:v>-27.513888888888999</c:v>
                </c:pt>
                <c:pt idx="1292">
                  <c:v>-35.374999999999659</c:v>
                </c:pt>
                <c:pt idx="1293">
                  <c:v>-39.305555555555557</c:v>
                </c:pt>
                <c:pt idx="1294">
                  <c:v>-39.305555555555557</c:v>
                </c:pt>
                <c:pt idx="1295">
                  <c:v>-31.444444444444333</c:v>
                </c:pt>
                <c:pt idx="1296">
                  <c:v>-15.722222222222445</c:v>
                </c:pt>
                <c:pt idx="1297">
                  <c:v>0</c:v>
                </c:pt>
                <c:pt idx="1298">
                  <c:v>11.791666666666554</c:v>
                </c:pt>
                <c:pt idx="1299">
                  <c:v>19.652777777777779</c:v>
                </c:pt>
                <c:pt idx="1300">
                  <c:v>19.652777777777779</c:v>
                </c:pt>
                <c:pt idx="1301">
                  <c:v>15.722222222221887</c:v>
                </c:pt>
                <c:pt idx="1302">
                  <c:v>15.722222222222445</c:v>
                </c:pt>
                <c:pt idx="1303">
                  <c:v>19.652777777777779</c:v>
                </c:pt>
                <c:pt idx="1304">
                  <c:v>15.722222222222445</c:v>
                </c:pt>
                <c:pt idx="1305">
                  <c:v>7.8611111111112226</c:v>
                </c:pt>
                <c:pt idx="1306">
                  <c:v>3.930555555555332</c:v>
                </c:pt>
                <c:pt idx="1307">
                  <c:v>0</c:v>
                </c:pt>
                <c:pt idx="1308">
                  <c:v>-3.930555555555332</c:v>
                </c:pt>
                <c:pt idx="1309">
                  <c:v>-3.930555555555332</c:v>
                </c:pt>
                <c:pt idx="1310">
                  <c:v>-3.9305555555558906</c:v>
                </c:pt>
                <c:pt idx="1311">
                  <c:v>-7.8611111111112226</c:v>
                </c:pt>
                <c:pt idx="1312">
                  <c:v>-11.791666666666554</c:v>
                </c:pt>
                <c:pt idx="1313">
                  <c:v>-19.652777777777779</c:v>
                </c:pt>
                <c:pt idx="1314">
                  <c:v>-19.652777777777779</c:v>
                </c:pt>
                <c:pt idx="1315">
                  <c:v>-19.652777777777779</c:v>
                </c:pt>
                <c:pt idx="1316">
                  <c:v>-35.37500000000022</c:v>
                </c:pt>
                <c:pt idx="1317">
                  <c:v>-39.305555555555557</c:v>
                </c:pt>
                <c:pt idx="1318">
                  <c:v>-31.444444444444333</c:v>
                </c:pt>
                <c:pt idx="1319">
                  <c:v>-7.8611111111112226</c:v>
                </c:pt>
                <c:pt idx="1320">
                  <c:v>27.513888888888999</c:v>
                </c:pt>
                <c:pt idx="1321">
                  <c:v>55.027777777777999</c:v>
                </c:pt>
                <c:pt idx="1322">
                  <c:v>82.54166666666643</c:v>
                </c:pt>
                <c:pt idx="1323">
                  <c:v>110.05555555555544</c:v>
                </c:pt>
                <c:pt idx="1324">
                  <c:v>121.84722222222256</c:v>
                </c:pt>
                <c:pt idx="1325">
                  <c:v>102.19444444444423</c:v>
                </c:pt>
                <c:pt idx="1326">
                  <c:v>62.888888888888665</c:v>
                </c:pt>
                <c:pt idx="1327">
                  <c:v>27.513888888888999</c:v>
                </c:pt>
                <c:pt idx="1328">
                  <c:v>7.8611111111112226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-3.930555555555332</c:v>
                </c:pt>
                <c:pt idx="1333">
                  <c:v>-15.722222222222445</c:v>
                </c:pt>
                <c:pt idx="1334">
                  <c:v>-23.58333333333367</c:v>
                </c:pt>
                <c:pt idx="1335">
                  <c:v>-23.583333333333108</c:v>
                </c:pt>
                <c:pt idx="1336">
                  <c:v>-15.722222222221887</c:v>
                </c:pt>
                <c:pt idx="1337">
                  <c:v>-7.8611111111112226</c:v>
                </c:pt>
                <c:pt idx="1338">
                  <c:v>-3.9305555555558906</c:v>
                </c:pt>
                <c:pt idx="1339">
                  <c:v>0</c:v>
                </c:pt>
                <c:pt idx="1340">
                  <c:v>3.9305555555558906</c:v>
                </c:pt>
                <c:pt idx="1341">
                  <c:v>7.8611111111112226</c:v>
                </c:pt>
                <c:pt idx="1342">
                  <c:v>19.652777777777779</c:v>
                </c:pt>
                <c:pt idx="1343">
                  <c:v>31.444444444444333</c:v>
                </c:pt>
                <c:pt idx="1344">
                  <c:v>31.444444444444333</c:v>
                </c:pt>
                <c:pt idx="1345">
                  <c:v>27.513888888888999</c:v>
                </c:pt>
                <c:pt idx="1346">
                  <c:v>15.722222222221887</c:v>
                </c:pt>
                <c:pt idx="1347">
                  <c:v>3.930555555555332</c:v>
                </c:pt>
                <c:pt idx="1348">
                  <c:v>-7.861111111110664</c:v>
                </c:pt>
                <c:pt idx="1349">
                  <c:v>-35.374999999999659</c:v>
                </c:pt>
                <c:pt idx="1350">
                  <c:v>-70.750000000000441</c:v>
                </c:pt>
                <c:pt idx="1351">
                  <c:v>-98.263888888888886</c:v>
                </c:pt>
                <c:pt idx="1352">
                  <c:v>-110.05555555555544</c:v>
                </c:pt>
                <c:pt idx="1353">
                  <c:v>-113.98611111111134</c:v>
                </c:pt>
                <c:pt idx="1354">
                  <c:v>-117.91666666666666</c:v>
                </c:pt>
                <c:pt idx="1355">
                  <c:v>-125.77777777777789</c:v>
                </c:pt>
                <c:pt idx="1356">
                  <c:v>-141.49999999999977</c:v>
                </c:pt>
                <c:pt idx="1357">
                  <c:v>-153.29166666666634</c:v>
                </c:pt>
                <c:pt idx="1358">
                  <c:v>-161.15277777777811</c:v>
                </c:pt>
                <c:pt idx="1359">
                  <c:v>-172.94444444444468</c:v>
                </c:pt>
                <c:pt idx="1360">
                  <c:v>-176.87499999999972</c:v>
                </c:pt>
                <c:pt idx="1361">
                  <c:v>-141.49999999999977</c:v>
                </c:pt>
                <c:pt idx="1362">
                  <c:v>-70.750000000000171</c:v>
                </c:pt>
                <c:pt idx="1363">
                  <c:v>7.8611111111109437</c:v>
                </c:pt>
                <c:pt idx="1364">
                  <c:v>78.611111111111114</c:v>
                </c:pt>
                <c:pt idx="1365">
                  <c:v>86.472222222222342</c:v>
                </c:pt>
                <c:pt idx="1366">
                  <c:v>35.37500000000022</c:v>
                </c:pt>
                <c:pt idx="1367">
                  <c:v>-27.513888888888999</c:v>
                </c:pt>
                <c:pt idx="1368">
                  <c:v>-106.12500000000011</c:v>
                </c:pt>
                <c:pt idx="1369">
                  <c:v>-137.56944444444443</c:v>
                </c:pt>
                <c:pt idx="1370">
                  <c:v>-86.472222222222342</c:v>
                </c:pt>
                <c:pt idx="1371">
                  <c:v>-23.583333333333385</c:v>
                </c:pt>
                <c:pt idx="1372">
                  <c:v>0</c:v>
                </c:pt>
                <c:pt idx="1373">
                  <c:v>-19.652777777777779</c:v>
                </c:pt>
                <c:pt idx="1374">
                  <c:v>-62.888888888888665</c:v>
                </c:pt>
                <c:pt idx="1375">
                  <c:v>-117.91666666666666</c:v>
                </c:pt>
                <c:pt idx="1376">
                  <c:v>-212.25000000000023</c:v>
                </c:pt>
                <c:pt idx="1377">
                  <c:v>-345.8888888888888</c:v>
                </c:pt>
                <c:pt idx="1378">
                  <c:v>-416.63888888888869</c:v>
                </c:pt>
                <c:pt idx="1379">
                  <c:v>-416.63888888888891</c:v>
                </c:pt>
                <c:pt idx="1380">
                  <c:v>-416.63888888888891</c:v>
                </c:pt>
                <c:pt idx="1381">
                  <c:v>-298.72222222222211</c:v>
                </c:pt>
                <c:pt idx="1382">
                  <c:v>-11.791666666666693</c:v>
                </c:pt>
                <c:pt idx="1383">
                  <c:v>220.11111111111103</c:v>
                </c:pt>
                <c:pt idx="1384">
                  <c:v>247.62500000000003</c:v>
                </c:pt>
                <c:pt idx="1385">
                  <c:v>149.36111111111128</c:v>
                </c:pt>
                <c:pt idx="1386">
                  <c:v>78.611111111111114</c:v>
                </c:pt>
                <c:pt idx="1387">
                  <c:v>106.12499999999983</c:v>
                </c:pt>
                <c:pt idx="1388">
                  <c:v>192.59722222222217</c:v>
                </c:pt>
                <c:pt idx="1389">
                  <c:v>279.06944444444451</c:v>
                </c:pt>
                <c:pt idx="1390">
                  <c:v>302.65277777777789</c:v>
                </c:pt>
                <c:pt idx="1391">
                  <c:v>247.62499999999989</c:v>
                </c:pt>
                <c:pt idx="1392">
                  <c:v>161.15277777777754</c:v>
                </c:pt>
                <c:pt idx="1393">
                  <c:v>82.541666666666714</c:v>
                </c:pt>
                <c:pt idx="1394">
                  <c:v>23.583333333333385</c:v>
                </c:pt>
                <c:pt idx="1395">
                  <c:v>-7.8611111111109437</c:v>
                </c:pt>
                <c:pt idx="1396">
                  <c:v>-31.444444444444333</c:v>
                </c:pt>
                <c:pt idx="1397">
                  <c:v>-58.958333333333329</c:v>
                </c:pt>
                <c:pt idx="1398">
                  <c:v>-78.611111111111114</c:v>
                </c:pt>
                <c:pt idx="1399">
                  <c:v>-98.263888888888886</c:v>
                </c:pt>
                <c:pt idx="1400">
                  <c:v>-117.91666666666666</c:v>
                </c:pt>
                <c:pt idx="1401">
                  <c:v>-129.70833333333351</c:v>
                </c:pt>
                <c:pt idx="1402">
                  <c:v>-153.2916666666666</c:v>
                </c:pt>
                <c:pt idx="1403">
                  <c:v>-220.11111111111114</c:v>
                </c:pt>
                <c:pt idx="1404">
                  <c:v>-341.95833333333343</c:v>
                </c:pt>
                <c:pt idx="1405">
                  <c:v>-416.6388888888888</c:v>
                </c:pt>
                <c:pt idx="1406">
                  <c:v>-349.8194444444444</c:v>
                </c:pt>
                <c:pt idx="1407">
                  <c:v>-169.01388888888891</c:v>
                </c:pt>
                <c:pt idx="1408">
                  <c:v>-11.791666666666693</c:v>
                </c:pt>
                <c:pt idx="1409">
                  <c:v>23.583333333333385</c:v>
                </c:pt>
                <c:pt idx="1410">
                  <c:v>3.9305555555554719</c:v>
                </c:pt>
                <c:pt idx="1411">
                  <c:v>-15.722222222222166</c:v>
                </c:pt>
                <c:pt idx="1412">
                  <c:v>-27.513888888888861</c:v>
                </c:pt>
                <c:pt idx="1413">
                  <c:v>-11.791666666666693</c:v>
                </c:pt>
                <c:pt idx="1414">
                  <c:v>58.958333333333329</c:v>
                </c:pt>
                <c:pt idx="1415">
                  <c:v>169.01388888888891</c:v>
                </c:pt>
                <c:pt idx="1416">
                  <c:v>259.41666666666657</c:v>
                </c:pt>
                <c:pt idx="1417">
                  <c:v>286.93055555555543</c:v>
                </c:pt>
                <c:pt idx="1418">
                  <c:v>239.76388888888894</c:v>
                </c:pt>
                <c:pt idx="1419">
                  <c:v>129.70833333333351</c:v>
                </c:pt>
                <c:pt idx="1420">
                  <c:v>0</c:v>
                </c:pt>
                <c:pt idx="1421">
                  <c:v>-133.63888888888911</c:v>
                </c:pt>
                <c:pt idx="1422">
                  <c:v>-220.11111111111114</c:v>
                </c:pt>
                <c:pt idx="1423">
                  <c:v>-157.22222222222223</c:v>
                </c:pt>
                <c:pt idx="1424">
                  <c:v>-27.513888888888719</c:v>
                </c:pt>
                <c:pt idx="1425">
                  <c:v>78.611111111111114</c:v>
                </c:pt>
                <c:pt idx="1426">
                  <c:v>192.59722222222217</c:v>
                </c:pt>
                <c:pt idx="1427">
                  <c:v>216.18055555555554</c:v>
                </c:pt>
                <c:pt idx="1428">
                  <c:v>117.91666666666666</c:v>
                </c:pt>
                <c:pt idx="1429">
                  <c:v>3.9305555555556113</c:v>
                </c:pt>
                <c:pt idx="1430">
                  <c:v>-94.333333333333286</c:v>
                </c:pt>
                <c:pt idx="1431">
                  <c:v>-208.31944444444434</c:v>
                </c:pt>
                <c:pt idx="1432">
                  <c:v>-345.88888888888891</c:v>
                </c:pt>
                <c:pt idx="1433">
                  <c:v>-416.63888888888891</c:v>
                </c:pt>
                <c:pt idx="1434">
                  <c:v>-420.5694444444444</c:v>
                </c:pt>
                <c:pt idx="1435">
                  <c:v>-271.20833333333326</c:v>
                </c:pt>
                <c:pt idx="1436">
                  <c:v>-35.375000000000085</c:v>
                </c:pt>
                <c:pt idx="1437">
                  <c:v>78.611111111111114</c:v>
                </c:pt>
                <c:pt idx="1438">
                  <c:v>90.4027777777778</c:v>
                </c:pt>
                <c:pt idx="1439">
                  <c:v>39.305555555555557</c:v>
                </c:pt>
                <c:pt idx="1440">
                  <c:v>-23.583333333333385</c:v>
                </c:pt>
                <c:pt idx="1441">
                  <c:v>-98.263888888888886</c:v>
                </c:pt>
                <c:pt idx="1442">
                  <c:v>-121.84722222222213</c:v>
                </c:pt>
                <c:pt idx="1443">
                  <c:v>-62.888888888888943</c:v>
                </c:pt>
                <c:pt idx="1444">
                  <c:v>0</c:v>
                </c:pt>
                <c:pt idx="1445">
                  <c:v>19.652777777777779</c:v>
                </c:pt>
                <c:pt idx="1446">
                  <c:v>-15.722222222222305</c:v>
                </c:pt>
                <c:pt idx="1447">
                  <c:v>-137.56944444444443</c:v>
                </c:pt>
                <c:pt idx="1448">
                  <c:v>-314.4444444444444</c:v>
                </c:pt>
                <c:pt idx="1449">
                  <c:v>-408.77777777777777</c:v>
                </c:pt>
                <c:pt idx="1450">
                  <c:v>-341.95833333333337</c:v>
                </c:pt>
                <c:pt idx="1451">
                  <c:v>-180.80555555555554</c:v>
                </c:pt>
                <c:pt idx="1452">
                  <c:v>-47.166666666666664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86.472222222222229</c:v>
                </c:pt>
                <c:pt idx="1479">
                  <c:v>172.94444444444446</c:v>
                </c:pt>
                <c:pt idx="1480">
                  <c:v>161.15277777777777</c:v>
                </c:pt>
                <c:pt idx="1481">
                  <c:v>137.56944444444443</c:v>
                </c:pt>
                <c:pt idx="1482">
                  <c:v>113.98611111111109</c:v>
                </c:pt>
                <c:pt idx="1483">
                  <c:v>98.263888888888886</c:v>
                </c:pt>
                <c:pt idx="1484">
                  <c:v>90.4027777777778</c:v>
                </c:pt>
                <c:pt idx="1485">
                  <c:v>98.263888888888886</c:v>
                </c:pt>
                <c:pt idx="1486">
                  <c:v>125.77777777777774</c:v>
                </c:pt>
                <c:pt idx="1487">
                  <c:v>161.15277777777777</c:v>
                </c:pt>
                <c:pt idx="1488">
                  <c:v>200.45833333333337</c:v>
                </c:pt>
                <c:pt idx="1489">
                  <c:v>239.76388888888894</c:v>
                </c:pt>
                <c:pt idx="1490">
                  <c:v>271.20833333333326</c:v>
                </c:pt>
                <c:pt idx="1491">
                  <c:v>290.86111111111103</c:v>
                </c:pt>
                <c:pt idx="1492">
                  <c:v>290.8611111111112</c:v>
                </c:pt>
                <c:pt idx="1493">
                  <c:v>275.13888888888886</c:v>
                </c:pt>
                <c:pt idx="1494">
                  <c:v>255.48611111111111</c:v>
                </c:pt>
                <c:pt idx="1495">
                  <c:v>227.97222222222211</c:v>
                </c:pt>
                <c:pt idx="1496">
                  <c:v>200.45833333333337</c:v>
                </c:pt>
                <c:pt idx="1497">
                  <c:v>172.94444444444468</c:v>
                </c:pt>
                <c:pt idx="1498">
                  <c:v>141.49999999999977</c:v>
                </c:pt>
                <c:pt idx="1499">
                  <c:v>110.05555555555544</c:v>
                </c:pt>
                <c:pt idx="1500">
                  <c:v>78.611111111111114</c:v>
                </c:pt>
                <c:pt idx="1501">
                  <c:v>62.888888888888943</c:v>
                </c:pt>
                <c:pt idx="1502">
                  <c:v>55.027777777777999</c:v>
                </c:pt>
                <c:pt idx="1503">
                  <c:v>51.097222222222115</c:v>
                </c:pt>
                <c:pt idx="1504">
                  <c:v>51.097222222222115</c:v>
                </c:pt>
                <c:pt idx="1505">
                  <c:v>43.236111111111171</c:v>
                </c:pt>
                <c:pt idx="1506">
                  <c:v>39.305555555555557</c:v>
                </c:pt>
                <c:pt idx="1507">
                  <c:v>43.236111111111171</c:v>
                </c:pt>
                <c:pt idx="1508">
                  <c:v>51.097222222222115</c:v>
                </c:pt>
                <c:pt idx="1509">
                  <c:v>62.888888888888943</c:v>
                </c:pt>
                <c:pt idx="1510">
                  <c:v>86.472222222222342</c:v>
                </c:pt>
                <c:pt idx="1511">
                  <c:v>117.91666666666666</c:v>
                </c:pt>
                <c:pt idx="1512">
                  <c:v>149.361111111111</c:v>
                </c:pt>
                <c:pt idx="1513">
                  <c:v>176.875</c:v>
                </c:pt>
                <c:pt idx="1514">
                  <c:v>188.66666666666657</c:v>
                </c:pt>
                <c:pt idx="1515">
                  <c:v>176.875</c:v>
                </c:pt>
                <c:pt idx="1516">
                  <c:v>141.50000000000034</c:v>
                </c:pt>
                <c:pt idx="1517">
                  <c:v>106.12500000000011</c:v>
                </c:pt>
                <c:pt idx="1518">
                  <c:v>78.611111111111114</c:v>
                </c:pt>
                <c:pt idx="1519">
                  <c:v>58.958333333333329</c:v>
                </c:pt>
                <c:pt idx="1520">
                  <c:v>43.236111111110887</c:v>
                </c:pt>
                <c:pt idx="1521">
                  <c:v>27.513888888888442</c:v>
                </c:pt>
                <c:pt idx="1522">
                  <c:v>7.8611111111112226</c:v>
                </c:pt>
                <c:pt idx="1523">
                  <c:v>-19.652777777777779</c:v>
                </c:pt>
                <c:pt idx="1524">
                  <c:v>-58.958333333333329</c:v>
                </c:pt>
                <c:pt idx="1525">
                  <c:v>-110.05555555555544</c:v>
                </c:pt>
                <c:pt idx="1526">
                  <c:v>-153.29166666666688</c:v>
                </c:pt>
                <c:pt idx="1527">
                  <c:v>-180.80555555555532</c:v>
                </c:pt>
                <c:pt idx="1528">
                  <c:v>-180.80555555555532</c:v>
                </c:pt>
                <c:pt idx="1529">
                  <c:v>-157.22222222222223</c:v>
                </c:pt>
                <c:pt idx="1530">
                  <c:v>-121.84722222222227</c:v>
                </c:pt>
                <c:pt idx="1531">
                  <c:v>-78.611111111111114</c:v>
                </c:pt>
                <c:pt idx="1532">
                  <c:v>-35.374999999999943</c:v>
                </c:pt>
                <c:pt idx="1533">
                  <c:v>7.8611111111109437</c:v>
                </c:pt>
                <c:pt idx="1534">
                  <c:v>55.027777777777722</c:v>
                </c:pt>
                <c:pt idx="1535">
                  <c:v>110.05555555555571</c:v>
                </c:pt>
                <c:pt idx="1536">
                  <c:v>165.08333333333314</c:v>
                </c:pt>
                <c:pt idx="1537">
                  <c:v>204.388888888889</c:v>
                </c:pt>
                <c:pt idx="1538">
                  <c:v>235.83333333333331</c:v>
                </c:pt>
                <c:pt idx="1539">
                  <c:v>255.48611111111111</c:v>
                </c:pt>
                <c:pt idx="1540">
                  <c:v>267.27777777777823</c:v>
                </c:pt>
                <c:pt idx="1541">
                  <c:v>271.20833333333297</c:v>
                </c:pt>
                <c:pt idx="1542">
                  <c:v>255.48611111111111</c:v>
                </c:pt>
                <c:pt idx="1543">
                  <c:v>220.11111111111143</c:v>
                </c:pt>
                <c:pt idx="1544">
                  <c:v>161.15277777777754</c:v>
                </c:pt>
                <c:pt idx="1545">
                  <c:v>102.19444444444423</c:v>
                </c:pt>
                <c:pt idx="1546">
                  <c:v>62.888888888888665</c:v>
                </c:pt>
                <c:pt idx="1547">
                  <c:v>39.305555555555557</c:v>
                </c:pt>
                <c:pt idx="1548">
                  <c:v>35.37500000000022</c:v>
                </c:pt>
                <c:pt idx="1549">
                  <c:v>39.305555555555557</c:v>
                </c:pt>
                <c:pt idx="1550">
                  <c:v>47.166666666666771</c:v>
                </c:pt>
                <c:pt idx="1551">
                  <c:v>55.027777777777999</c:v>
                </c:pt>
                <c:pt idx="1552">
                  <c:v>58.958333333333329</c:v>
                </c:pt>
                <c:pt idx="1553">
                  <c:v>58.958333333333329</c:v>
                </c:pt>
                <c:pt idx="1554">
                  <c:v>58.958333333333329</c:v>
                </c:pt>
                <c:pt idx="1555">
                  <c:v>66.819444444443988</c:v>
                </c:pt>
                <c:pt idx="1556">
                  <c:v>78.611111111111114</c:v>
                </c:pt>
                <c:pt idx="1557">
                  <c:v>90.402777777778226</c:v>
                </c:pt>
                <c:pt idx="1558">
                  <c:v>106.12500000000011</c:v>
                </c:pt>
                <c:pt idx="1559">
                  <c:v>121.84722222222199</c:v>
                </c:pt>
                <c:pt idx="1560">
                  <c:v>125.77777777777733</c:v>
                </c:pt>
                <c:pt idx="1561">
                  <c:v>125.77777777777789</c:v>
                </c:pt>
                <c:pt idx="1562">
                  <c:v>125.77777777777789</c:v>
                </c:pt>
                <c:pt idx="1563">
                  <c:v>129.70833333333323</c:v>
                </c:pt>
                <c:pt idx="1564">
                  <c:v>133.63888888888911</c:v>
                </c:pt>
                <c:pt idx="1565">
                  <c:v>133.63888888888911</c:v>
                </c:pt>
                <c:pt idx="1566">
                  <c:v>137.56944444444443</c:v>
                </c:pt>
                <c:pt idx="1567">
                  <c:v>133.63888888888854</c:v>
                </c:pt>
                <c:pt idx="1568">
                  <c:v>121.84722222222199</c:v>
                </c:pt>
                <c:pt idx="1569">
                  <c:v>113.98611111111134</c:v>
                </c:pt>
                <c:pt idx="1570">
                  <c:v>106.12500000000011</c:v>
                </c:pt>
                <c:pt idx="1571">
                  <c:v>98.263888888888886</c:v>
                </c:pt>
                <c:pt idx="1572">
                  <c:v>90.402777777777658</c:v>
                </c:pt>
                <c:pt idx="1573">
                  <c:v>74.680555555555216</c:v>
                </c:pt>
                <c:pt idx="1574">
                  <c:v>55.027777777777999</c:v>
                </c:pt>
                <c:pt idx="1575">
                  <c:v>39.305555555555557</c:v>
                </c:pt>
                <c:pt idx="1576">
                  <c:v>19.652777777777779</c:v>
                </c:pt>
                <c:pt idx="1577">
                  <c:v>0</c:v>
                </c:pt>
                <c:pt idx="1578">
                  <c:v>-15.722222222222445</c:v>
                </c:pt>
                <c:pt idx="1579">
                  <c:v>-23.583333333333108</c:v>
                </c:pt>
                <c:pt idx="1580">
                  <c:v>-31.444444444444333</c:v>
                </c:pt>
                <c:pt idx="1581">
                  <c:v>-35.37500000000022</c:v>
                </c:pt>
                <c:pt idx="1582">
                  <c:v>-39.305555555555557</c:v>
                </c:pt>
                <c:pt idx="1583">
                  <c:v>-51.097222222222115</c:v>
                </c:pt>
                <c:pt idx="1584">
                  <c:v>-58.958333333333329</c:v>
                </c:pt>
                <c:pt idx="1585">
                  <c:v>-66.819444444444557</c:v>
                </c:pt>
                <c:pt idx="1586">
                  <c:v>-74.68055555555577</c:v>
                </c:pt>
                <c:pt idx="1587">
                  <c:v>-78.611111111111114</c:v>
                </c:pt>
                <c:pt idx="1588">
                  <c:v>-74.680555555555216</c:v>
                </c:pt>
                <c:pt idx="1589">
                  <c:v>-62.888888888888665</c:v>
                </c:pt>
                <c:pt idx="1590">
                  <c:v>-51.097222222222115</c:v>
                </c:pt>
                <c:pt idx="1591">
                  <c:v>-39.305555555555557</c:v>
                </c:pt>
                <c:pt idx="1592">
                  <c:v>-31.444444444444891</c:v>
                </c:pt>
                <c:pt idx="1593">
                  <c:v>-23.583333333333108</c:v>
                </c:pt>
                <c:pt idx="1594">
                  <c:v>-15.722222222221887</c:v>
                </c:pt>
                <c:pt idx="1595">
                  <c:v>-23.58333333333367</c:v>
                </c:pt>
                <c:pt idx="1596">
                  <c:v>-31.444444444444333</c:v>
                </c:pt>
                <c:pt idx="1597">
                  <c:v>-43.236111111110887</c:v>
                </c:pt>
                <c:pt idx="1598">
                  <c:v>-58.958333333333329</c:v>
                </c:pt>
                <c:pt idx="1599">
                  <c:v>-66.819444444444557</c:v>
                </c:pt>
                <c:pt idx="1600">
                  <c:v>-74.68055555555577</c:v>
                </c:pt>
                <c:pt idx="1601">
                  <c:v>-78.611111111111114</c:v>
                </c:pt>
                <c:pt idx="1602">
                  <c:v>-70.749999999999886</c:v>
                </c:pt>
                <c:pt idx="1603">
                  <c:v>-55.027777777777999</c:v>
                </c:pt>
                <c:pt idx="1604">
                  <c:v>-43.236111111111441</c:v>
                </c:pt>
                <c:pt idx="1605">
                  <c:v>-27.513888888888442</c:v>
                </c:pt>
                <c:pt idx="1606">
                  <c:v>-15.722222222221887</c:v>
                </c:pt>
                <c:pt idx="1607">
                  <c:v>-7.8611111111112226</c:v>
                </c:pt>
                <c:pt idx="1608">
                  <c:v>0</c:v>
                </c:pt>
                <c:pt idx="1609">
                  <c:v>7.8611111111112226</c:v>
                </c:pt>
                <c:pt idx="1610">
                  <c:v>11.791666666666554</c:v>
                </c:pt>
                <c:pt idx="1611">
                  <c:v>15.722222222221887</c:v>
                </c:pt>
                <c:pt idx="1612">
                  <c:v>27.513888888888999</c:v>
                </c:pt>
                <c:pt idx="1613">
                  <c:v>39.305555555555557</c:v>
                </c:pt>
                <c:pt idx="1614">
                  <c:v>51.097222222222115</c:v>
                </c:pt>
                <c:pt idx="1615">
                  <c:v>62.88888888888922</c:v>
                </c:pt>
                <c:pt idx="1616">
                  <c:v>78.611111111111114</c:v>
                </c:pt>
                <c:pt idx="1617">
                  <c:v>90.402777777777658</c:v>
                </c:pt>
                <c:pt idx="1618">
                  <c:v>98.263888888888886</c:v>
                </c:pt>
                <c:pt idx="1619">
                  <c:v>94.333333333333002</c:v>
                </c:pt>
                <c:pt idx="1620">
                  <c:v>82.54166666666643</c:v>
                </c:pt>
                <c:pt idx="1621">
                  <c:v>70.750000000000441</c:v>
                </c:pt>
                <c:pt idx="1622">
                  <c:v>55.027777777777999</c:v>
                </c:pt>
                <c:pt idx="1623">
                  <c:v>31.444444444444333</c:v>
                </c:pt>
                <c:pt idx="1624">
                  <c:v>3.930555555555332</c:v>
                </c:pt>
                <c:pt idx="1625">
                  <c:v>-19.652777777777779</c:v>
                </c:pt>
                <c:pt idx="1626">
                  <c:v>-55.027777777777438</c:v>
                </c:pt>
                <c:pt idx="1627">
                  <c:v>-94.333333333333542</c:v>
                </c:pt>
                <c:pt idx="1628">
                  <c:v>-125.77777777777789</c:v>
                </c:pt>
                <c:pt idx="1629">
                  <c:v>-145.43055555555566</c:v>
                </c:pt>
                <c:pt idx="1630">
                  <c:v>-145.43055555555566</c:v>
                </c:pt>
                <c:pt idx="1631">
                  <c:v>-121.84722222222199</c:v>
                </c:pt>
                <c:pt idx="1632">
                  <c:v>-86.472222222222342</c:v>
                </c:pt>
                <c:pt idx="1633">
                  <c:v>-47.166666666666771</c:v>
                </c:pt>
                <c:pt idx="1634">
                  <c:v>-15.722222222221887</c:v>
                </c:pt>
                <c:pt idx="1635">
                  <c:v>-3.930555555555332</c:v>
                </c:pt>
                <c:pt idx="1636">
                  <c:v>-3.9305555555558906</c:v>
                </c:pt>
                <c:pt idx="1637">
                  <c:v>-15.722222222222445</c:v>
                </c:pt>
                <c:pt idx="1638">
                  <c:v>-27.513888888888442</c:v>
                </c:pt>
                <c:pt idx="1639">
                  <c:v>-35.374999999999659</c:v>
                </c:pt>
                <c:pt idx="1640">
                  <c:v>-35.37500000000022</c:v>
                </c:pt>
                <c:pt idx="1641">
                  <c:v>-23.58333333333367</c:v>
                </c:pt>
                <c:pt idx="1642">
                  <c:v>-3.930555555555332</c:v>
                </c:pt>
                <c:pt idx="1643">
                  <c:v>23.58333333333367</c:v>
                </c:pt>
                <c:pt idx="1644">
                  <c:v>47.166666666666217</c:v>
                </c:pt>
                <c:pt idx="1645">
                  <c:v>66.819444444443988</c:v>
                </c:pt>
                <c:pt idx="1646">
                  <c:v>82.541666666666998</c:v>
                </c:pt>
                <c:pt idx="1647">
                  <c:v>94.333333333333542</c:v>
                </c:pt>
                <c:pt idx="1648">
                  <c:v>106.12500000000011</c:v>
                </c:pt>
                <c:pt idx="1649">
                  <c:v>110.05555555555544</c:v>
                </c:pt>
                <c:pt idx="1650">
                  <c:v>110.05555555555544</c:v>
                </c:pt>
                <c:pt idx="1651">
                  <c:v>102.19444444444477</c:v>
                </c:pt>
                <c:pt idx="1652">
                  <c:v>90.402777777777658</c:v>
                </c:pt>
                <c:pt idx="1653">
                  <c:v>82.54166666666643</c:v>
                </c:pt>
                <c:pt idx="1654">
                  <c:v>70.749999999999886</c:v>
                </c:pt>
                <c:pt idx="1655">
                  <c:v>62.888888888888665</c:v>
                </c:pt>
                <c:pt idx="1656">
                  <c:v>62.88888888888922</c:v>
                </c:pt>
                <c:pt idx="1657">
                  <c:v>62.88888888888922</c:v>
                </c:pt>
                <c:pt idx="1658">
                  <c:v>62.888888888888665</c:v>
                </c:pt>
                <c:pt idx="1659">
                  <c:v>62.888888888888665</c:v>
                </c:pt>
                <c:pt idx="1660">
                  <c:v>62.888888888888665</c:v>
                </c:pt>
                <c:pt idx="1661">
                  <c:v>58.958333333333329</c:v>
                </c:pt>
                <c:pt idx="1662">
                  <c:v>58.958333333333329</c:v>
                </c:pt>
                <c:pt idx="1663">
                  <c:v>58.958333333333329</c:v>
                </c:pt>
                <c:pt idx="1664">
                  <c:v>51.097222222222669</c:v>
                </c:pt>
                <c:pt idx="1665">
                  <c:v>47.166666666666771</c:v>
                </c:pt>
                <c:pt idx="1666">
                  <c:v>39.305555555555557</c:v>
                </c:pt>
                <c:pt idx="1667">
                  <c:v>31.444444444444333</c:v>
                </c:pt>
                <c:pt idx="1668">
                  <c:v>27.513888888888442</c:v>
                </c:pt>
                <c:pt idx="1669">
                  <c:v>23.58333333333367</c:v>
                </c:pt>
                <c:pt idx="1670">
                  <c:v>19.652777777777779</c:v>
                </c:pt>
                <c:pt idx="1671">
                  <c:v>11.791666666666554</c:v>
                </c:pt>
                <c:pt idx="1672">
                  <c:v>7.8611111111112226</c:v>
                </c:pt>
                <c:pt idx="1673">
                  <c:v>7.8611111111112226</c:v>
                </c:pt>
                <c:pt idx="1674">
                  <c:v>3.9305555555558906</c:v>
                </c:pt>
                <c:pt idx="1675">
                  <c:v>0</c:v>
                </c:pt>
                <c:pt idx="1676">
                  <c:v>-3.9305555555558906</c:v>
                </c:pt>
                <c:pt idx="1677">
                  <c:v>-11.791666666667114</c:v>
                </c:pt>
                <c:pt idx="1678">
                  <c:v>-19.652777777777779</c:v>
                </c:pt>
                <c:pt idx="1679">
                  <c:v>-23.583333333333108</c:v>
                </c:pt>
                <c:pt idx="1680">
                  <c:v>-23.583333333333108</c:v>
                </c:pt>
                <c:pt idx="1681">
                  <c:v>-15.722222222222445</c:v>
                </c:pt>
                <c:pt idx="1682">
                  <c:v>-3.9305555555558906</c:v>
                </c:pt>
                <c:pt idx="1683">
                  <c:v>7.8611111111112226</c:v>
                </c:pt>
                <c:pt idx="1684">
                  <c:v>23.58333333333367</c:v>
                </c:pt>
                <c:pt idx="1685">
                  <c:v>31.444444444444333</c:v>
                </c:pt>
                <c:pt idx="1686">
                  <c:v>31.444444444444333</c:v>
                </c:pt>
                <c:pt idx="1687">
                  <c:v>31.444444444444891</c:v>
                </c:pt>
                <c:pt idx="1688">
                  <c:v>23.583333333333108</c:v>
                </c:pt>
                <c:pt idx="1689">
                  <c:v>15.722222222221887</c:v>
                </c:pt>
                <c:pt idx="1690">
                  <c:v>11.791666666667114</c:v>
                </c:pt>
                <c:pt idx="1691">
                  <c:v>7.8611111111112226</c:v>
                </c:pt>
                <c:pt idx="1692">
                  <c:v>7.861111111110664</c:v>
                </c:pt>
                <c:pt idx="1693">
                  <c:v>7.861111111110664</c:v>
                </c:pt>
                <c:pt idx="1694">
                  <c:v>7.8611111111117813</c:v>
                </c:pt>
                <c:pt idx="1695">
                  <c:v>7.8611111111117813</c:v>
                </c:pt>
                <c:pt idx="1696">
                  <c:v>7.861111111110664</c:v>
                </c:pt>
                <c:pt idx="1697">
                  <c:v>7.861111111110664</c:v>
                </c:pt>
                <c:pt idx="1698">
                  <c:v>3.930555555555332</c:v>
                </c:pt>
                <c:pt idx="1699">
                  <c:v>-3.930555555555332</c:v>
                </c:pt>
                <c:pt idx="1700">
                  <c:v>-11.791666666665996</c:v>
                </c:pt>
                <c:pt idx="1701">
                  <c:v>-15.722222222222445</c:v>
                </c:pt>
                <c:pt idx="1702">
                  <c:v>-15.722222222222445</c:v>
                </c:pt>
                <c:pt idx="1703">
                  <c:v>-19.652777777777779</c:v>
                </c:pt>
                <c:pt idx="1704">
                  <c:v>-19.652777777777779</c:v>
                </c:pt>
                <c:pt idx="1705">
                  <c:v>-15.722222222221887</c:v>
                </c:pt>
                <c:pt idx="1706">
                  <c:v>-15.722222222222445</c:v>
                </c:pt>
                <c:pt idx="1707">
                  <c:v>-11.791666666666554</c:v>
                </c:pt>
                <c:pt idx="1708">
                  <c:v>-7.8611111111112226</c:v>
                </c:pt>
                <c:pt idx="1709">
                  <c:v>-7.8611111111112226</c:v>
                </c:pt>
                <c:pt idx="1710">
                  <c:v>0</c:v>
                </c:pt>
                <c:pt idx="1711">
                  <c:v>7.8611111111112226</c:v>
                </c:pt>
                <c:pt idx="1712">
                  <c:v>11.791666666666554</c:v>
                </c:pt>
                <c:pt idx="1713">
                  <c:v>19.652777777777779</c:v>
                </c:pt>
                <c:pt idx="1714">
                  <c:v>23.58333333333367</c:v>
                </c:pt>
                <c:pt idx="1715">
                  <c:v>27.513888888888442</c:v>
                </c:pt>
                <c:pt idx="1716">
                  <c:v>31.444444444444333</c:v>
                </c:pt>
                <c:pt idx="1717">
                  <c:v>35.37500000000022</c:v>
                </c:pt>
                <c:pt idx="1718">
                  <c:v>39.305555555555557</c:v>
                </c:pt>
                <c:pt idx="1719">
                  <c:v>43.236111111110887</c:v>
                </c:pt>
                <c:pt idx="1720">
                  <c:v>43.236111111110887</c:v>
                </c:pt>
                <c:pt idx="1721">
                  <c:v>35.37500000000022</c:v>
                </c:pt>
                <c:pt idx="1722">
                  <c:v>23.583333333333108</c:v>
                </c:pt>
                <c:pt idx="1723">
                  <c:v>11.791666666667114</c:v>
                </c:pt>
                <c:pt idx="1724">
                  <c:v>0</c:v>
                </c:pt>
                <c:pt idx="1725">
                  <c:v>-23.583333333334227</c:v>
                </c:pt>
                <c:pt idx="1726">
                  <c:v>-55.027777777776883</c:v>
                </c:pt>
                <c:pt idx="1727">
                  <c:v>-90.402777777777118</c:v>
                </c:pt>
                <c:pt idx="1728">
                  <c:v>-129.7083333333338</c:v>
                </c:pt>
                <c:pt idx="1729">
                  <c:v>-169.01388888888931</c:v>
                </c:pt>
                <c:pt idx="1730">
                  <c:v>-192.59722222222246</c:v>
                </c:pt>
                <c:pt idx="1731">
                  <c:v>-200.45833333333309</c:v>
                </c:pt>
                <c:pt idx="1732">
                  <c:v>-200.45833333333309</c:v>
                </c:pt>
                <c:pt idx="1733">
                  <c:v>-192.59722222222246</c:v>
                </c:pt>
                <c:pt idx="1734">
                  <c:v>-184.7361111111112</c:v>
                </c:pt>
                <c:pt idx="1735">
                  <c:v>-180.80555555555532</c:v>
                </c:pt>
                <c:pt idx="1736">
                  <c:v>-184.7361111111112</c:v>
                </c:pt>
                <c:pt idx="1737">
                  <c:v>-184.7361111111112</c:v>
                </c:pt>
                <c:pt idx="1738">
                  <c:v>-180.80555555555532</c:v>
                </c:pt>
                <c:pt idx="1739">
                  <c:v>-172.94444444444412</c:v>
                </c:pt>
                <c:pt idx="1740">
                  <c:v>-153.29166666666688</c:v>
                </c:pt>
                <c:pt idx="1741">
                  <c:v>-125.77777777777789</c:v>
                </c:pt>
                <c:pt idx="1742">
                  <c:v>-106.12499999999955</c:v>
                </c:pt>
                <c:pt idx="1743">
                  <c:v>-94.333333333333542</c:v>
                </c:pt>
                <c:pt idx="1744">
                  <c:v>-82.541666666666998</c:v>
                </c:pt>
                <c:pt idx="1745">
                  <c:v>-78.611111111111114</c:v>
                </c:pt>
                <c:pt idx="1746">
                  <c:v>-78.611111111111114</c:v>
                </c:pt>
                <c:pt idx="1747">
                  <c:v>-70.749999999999886</c:v>
                </c:pt>
                <c:pt idx="1748">
                  <c:v>-62.888888888888665</c:v>
                </c:pt>
                <c:pt idx="1749">
                  <c:v>-55.027777777777999</c:v>
                </c:pt>
                <c:pt idx="1750">
                  <c:v>-43.236111111111441</c:v>
                </c:pt>
                <c:pt idx="1751">
                  <c:v>-39.305555555555557</c:v>
                </c:pt>
                <c:pt idx="1752">
                  <c:v>-39.305555555555557</c:v>
                </c:pt>
                <c:pt idx="1753">
                  <c:v>-39.305555555555557</c:v>
                </c:pt>
                <c:pt idx="1754">
                  <c:v>-39.305555555555557</c:v>
                </c:pt>
                <c:pt idx="1755">
                  <c:v>-39.305555555555557</c:v>
                </c:pt>
                <c:pt idx="1756">
                  <c:v>-39.305555555555557</c:v>
                </c:pt>
                <c:pt idx="1757">
                  <c:v>-43.236111111110887</c:v>
                </c:pt>
                <c:pt idx="1758">
                  <c:v>-43.236111111110887</c:v>
                </c:pt>
                <c:pt idx="1759">
                  <c:v>-43.236111111110887</c:v>
                </c:pt>
                <c:pt idx="1760">
                  <c:v>-47.166666666666771</c:v>
                </c:pt>
                <c:pt idx="1761">
                  <c:v>-47.166666666666771</c:v>
                </c:pt>
                <c:pt idx="1762">
                  <c:v>-47.166666666666771</c:v>
                </c:pt>
                <c:pt idx="1763">
                  <c:v>-47.166666666666771</c:v>
                </c:pt>
                <c:pt idx="1764">
                  <c:v>-51.097222222222115</c:v>
                </c:pt>
                <c:pt idx="1765">
                  <c:v>-62.888888888888665</c:v>
                </c:pt>
                <c:pt idx="1766">
                  <c:v>-86.472222222222342</c:v>
                </c:pt>
                <c:pt idx="1767">
                  <c:v>-117.91666666666666</c:v>
                </c:pt>
                <c:pt idx="1768">
                  <c:v>-157.22222222222223</c:v>
                </c:pt>
                <c:pt idx="1769">
                  <c:v>-200.45833333333366</c:v>
                </c:pt>
                <c:pt idx="1770">
                  <c:v>-235.83333333333331</c:v>
                </c:pt>
                <c:pt idx="1771">
                  <c:v>-251.55555555555523</c:v>
                </c:pt>
                <c:pt idx="1772">
                  <c:v>-251.55555555555523</c:v>
                </c:pt>
                <c:pt idx="1773">
                  <c:v>-243.69444444444454</c:v>
                </c:pt>
                <c:pt idx="1774">
                  <c:v>-224.04166666666677</c:v>
                </c:pt>
                <c:pt idx="1775">
                  <c:v>-200.45833333333337</c:v>
                </c:pt>
                <c:pt idx="1776">
                  <c:v>-188.66666666666657</c:v>
                </c:pt>
                <c:pt idx="1777">
                  <c:v>-192.59722222222217</c:v>
                </c:pt>
                <c:pt idx="1778">
                  <c:v>-212.25000000000023</c:v>
                </c:pt>
                <c:pt idx="1779">
                  <c:v>-243.69444444444454</c:v>
                </c:pt>
                <c:pt idx="1780">
                  <c:v>-271.20833333333326</c:v>
                </c:pt>
                <c:pt idx="1781">
                  <c:v>-279.06944444444451</c:v>
                </c:pt>
                <c:pt idx="1782">
                  <c:v>-263.34722222222206</c:v>
                </c:pt>
                <c:pt idx="1783">
                  <c:v>-231.90277777777771</c:v>
                </c:pt>
                <c:pt idx="1784">
                  <c:v>-192.59722222222229</c:v>
                </c:pt>
                <c:pt idx="1785">
                  <c:v>-165.08333333333331</c:v>
                </c:pt>
                <c:pt idx="1786">
                  <c:v>-153.29166666666674</c:v>
                </c:pt>
                <c:pt idx="1787">
                  <c:v>-149.36111111111114</c:v>
                </c:pt>
                <c:pt idx="1788">
                  <c:v>-153.2916666666666</c:v>
                </c:pt>
                <c:pt idx="1789">
                  <c:v>-169.01388888888891</c:v>
                </c:pt>
                <c:pt idx="1790">
                  <c:v>-196.52777777777777</c:v>
                </c:pt>
                <c:pt idx="1791">
                  <c:v>-231.90277777777771</c:v>
                </c:pt>
                <c:pt idx="1792">
                  <c:v>-267.27777777777783</c:v>
                </c:pt>
                <c:pt idx="1793">
                  <c:v>-279.06944444444446</c:v>
                </c:pt>
                <c:pt idx="1794">
                  <c:v>-341.95833333333331</c:v>
                </c:pt>
                <c:pt idx="1795">
                  <c:v>-204.38888888888889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A6-3645-B1E6-DF973645F876}"/>
            </c:ext>
          </c:extLst>
        </c:ser>
        <c:ser>
          <c:idx val="1"/>
          <c:order val="1"/>
          <c:tx>
            <c:strRef>
              <c:f>'WLTP Calcs'!$H$1:$H$2</c:f>
              <c:strCache>
                <c:ptCount val="2"/>
                <c:pt idx="0">
                  <c:v>Aero Res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rgbClr val="00B0F0"/>
              </a:solidFill>
              <a:round/>
            </a:ln>
            <a:effectLst/>
          </c:spPr>
          <c:marker>
            <c:symbol val="none"/>
          </c:marker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Calcs'!$H$3:$H$1803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6.3518518518518524E-4</c:v>
                </c:pt>
                <c:pt idx="13">
                  <c:v>4.589212962962963E-2</c:v>
                </c:pt>
                <c:pt idx="14">
                  <c:v>0.46305000000000018</c:v>
                </c:pt>
                <c:pt idx="15">
                  <c:v>1.5563625000000001</c:v>
                </c:pt>
                <c:pt idx="16">
                  <c:v>2.725103240740741</c:v>
                </c:pt>
                <c:pt idx="17">
                  <c:v>4.5353810185185193</c:v>
                </c:pt>
                <c:pt idx="18">
                  <c:v>7.4775587962962957</c:v>
                </c:pt>
                <c:pt idx="19">
                  <c:v>10.73462962962963</c:v>
                </c:pt>
                <c:pt idx="20">
                  <c:v>12.008969907407408</c:v>
                </c:pt>
                <c:pt idx="21">
                  <c:v>12.538714351851855</c:v>
                </c:pt>
                <c:pt idx="22">
                  <c:v>12.717836574074077</c:v>
                </c:pt>
                <c:pt idx="23">
                  <c:v>13.171200000000001</c:v>
                </c:pt>
                <c:pt idx="24">
                  <c:v>13.447029166666669</c:v>
                </c:pt>
                <c:pt idx="25">
                  <c:v>15.064051851851852</c:v>
                </c:pt>
                <c:pt idx="26">
                  <c:v>16.159269907407406</c:v>
                </c:pt>
                <c:pt idx="27">
                  <c:v>18.464992129629632</c:v>
                </c:pt>
                <c:pt idx="28">
                  <c:v>21.27171666666667</c:v>
                </c:pt>
                <c:pt idx="29">
                  <c:v>24.276936574074082</c:v>
                </c:pt>
                <c:pt idx="30">
                  <c:v>27.085725462962962</c:v>
                </c:pt>
                <c:pt idx="31">
                  <c:v>28.682581018518519</c:v>
                </c:pt>
                <c:pt idx="32">
                  <c:v>29.772558796296291</c:v>
                </c:pt>
                <c:pt idx="33">
                  <c:v>30.603381018518519</c:v>
                </c:pt>
                <c:pt idx="34">
                  <c:v>31.30446666666667</c:v>
                </c:pt>
                <c:pt idx="35">
                  <c:v>31.445636574074086</c:v>
                </c:pt>
                <c:pt idx="36">
                  <c:v>31.023079629629635</c:v>
                </c:pt>
                <c:pt idx="37">
                  <c:v>28.953169907407418</c:v>
                </c:pt>
                <c:pt idx="38">
                  <c:v>25.280529166666671</c:v>
                </c:pt>
                <c:pt idx="39">
                  <c:v>21.73921296296297</c:v>
                </c:pt>
                <c:pt idx="40">
                  <c:v>19.010457407407415</c:v>
                </c:pt>
                <c:pt idx="41">
                  <c:v>16.567058796296294</c:v>
                </c:pt>
                <c:pt idx="42">
                  <c:v>13.354768518518519</c:v>
                </c:pt>
                <c:pt idx="43">
                  <c:v>10.004325462962965</c:v>
                </c:pt>
                <c:pt idx="44">
                  <c:v>7.8261166666666675</c:v>
                </c:pt>
                <c:pt idx="45">
                  <c:v>6.9363810185185191</c:v>
                </c:pt>
                <c:pt idx="46">
                  <c:v>6.6084666666666676</c:v>
                </c:pt>
                <c:pt idx="47">
                  <c:v>6.0382291666666683</c:v>
                </c:pt>
                <c:pt idx="48">
                  <c:v>5.3762074074074064</c:v>
                </c:pt>
                <c:pt idx="49">
                  <c:v>5.0313018518518522</c:v>
                </c:pt>
                <c:pt idx="50">
                  <c:v>5.0313018518518522</c:v>
                </c:pt>
                <c:pt idx="51">
                  <c:v>4.807716666666666</c:v>
                </c:pt>
                <c:pt idx="52">
                  <c:v>3.9141699074074072</c:v>
                </c:pt>
                <c:pt idx="53">
                  <c:v>2.725103240740741</c:v>
                </c:pt>
                <c:pt idx="54">
                  <c:v>2.3249365740740742</c:v>
                </c:pt>
                <c:pt idx="55">
                  <c:v>2.2866666666666671</c:v>
                </c:pt>
                <c:pt idx="56">
                  <c:v>2.2866666666666671</c:v>
                </c:pt>
                <c:pt idx="57">
                  <c:v>2.2866666666666671</c:v>
                </c:pt>
                <c:pt idx="58">
                  <c:v>2.4024291666666673</c:v>
                </c:pt>
                <c:pt idx="59">
                  <c:v>2.5210500000000002</c:v>
                </c:pt>
                <c:pt idx="60">
                  <c:v>3.4314291666666659</c:v>
                </c:pt>
                <c:pt idx="61">
                  <c:v>3.7172625000000004</c:v>
                </c:pt>
                <c:pt idx="62">
                  <c:v>4.0145291666666676</c:v>
                </c:pt>
                <c:pt idx="63">
                  <c:v>4.1674500000000005</c:v>
                </c:pt>
                <c:pt idx="64">
                  <c:v>4.6433625000000021</c:v>
                </c:pt>
                <c:pt idx="65">
                  <c:v>5.0313018518518522</c:v>
                </c:pt>
                <c:pt idx="66">
                  <c:v>5.2023254629629649</c:v>
                </c:pt>
                <c:pt idx="67">
                  <c:v>5.3762074074074064</c:v>
                </c:pt>
                <c:pt idx="68">
                  <c:v>6.5438365740740752</c:v>
                </c:pt>
                <c:pt idx="69">
                  <c:v>8.5470518518518528</c:v>
                </c:pt>
                <c:pt idx="70">
                  <c:v>11.151469907407408</c:v>
                </c:pt>
                <c:pt idx="71">
                  <c:v>14.1017462962963</c:v>
                </c:pt>
                <c:pt idx="72">
                  <c:v>16.876235185185191</c:v>
                </c:pt>
                <c:pt idx="73">
                  <c:v>18.791318518518516</c:v>
                </c:pt>
                <c:pt idx="74">
                  <c:v>20.012303240740739</c:v>
                </c:pt>
                <c:pt idx="75">
                  <c:v>21.039874074074074</c:v>
                </c:pt>
                <c:pt idx="76">
                  <c:v>22.211790740740746</c:v>
                </c:pt>
                <c:pt idx="77">
                  <c:v>23.537581018518519</c:v>
                </c:pt>
                <c:pt idx="78">
                  <c:v>24.525929166666664</c:v>
                </c:pt>
                <c:pt idx="79">
                  <c:v>24.776192129629635</c:v>
                </c:pt>
                <c:pt idx="80">
                  <c:v>24.152916666666673</c:v>
                </c:pt>
                <c:pt idx="81">
                  <c:v>23.537581018518519</c:v>
                </c:pt>
                <c:pt idx="82">
                  <c:v>22.093169907407407</c:v>
                </c:pt>
                <c:pt idx="83">
                  <c:v>21.73921296296297</c:v>
                </c:pt>
                <c:pt idx="84">
                  <c:v>21.388114351851861</c:v>
                </c:pt>
                <c:pt idx="85">
                  <c:v>20.465825462962961</c:v>
                </c:pt>
                <c:pt idx="86">
                  <c:v>19.787447685185185</c:v>
                </c:pt>
                <c:pt idx="87">
                  <c:v>19.010457407407415</c:v>
                </c:pt>
                <c:pt idx="88">
                  <c:v>18.573450000000008</c:v>
                </c:pt>
                <c:pt idx="89">
                  <c:v>16.159269907407406</c:v>
                </c:pt>
                <c:pt idx="90">
                  <c:v>11.834929166666669</c:v>
                </c:pt>
                <c:pt idx="91">
                  <c:v>7.6857407407407425</c:v>
                </c:pt>
                <c:pt idx="92">
                  <c:v>4.5892129629629634</c:v>
                </c:pt>
                <c:pt idx="93">
                  <c:v>3.2019685185185192</c:v>
                </c:pt>
                <c:pt idx="94">
                  <c:v>2.2866666666666671</c:v>
                </c:pt>
                <c:pt idx="95">
                  <c:v>1.3149921296296296</c:v>
                </c:pt>
                <c:pt idx="96">
                  <c:v>0.5341907407407408</c:v>
                </c:pt>
                <c:pt idx="97">
                  <c:v>0.20580000000000001</c:v>
                </c:pt>
                <c:pt idx="98">
                  <c:v>7.6857407407407416E-2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6.3518518518518524E-4</c:v>
                </c:pt>
                <c:pt idx="139">
                  <c:v>5.7325462962962967E-2</c:v>
                </c:pt>
                <c:pt idx="140">
                  <c:v>0.5908810185185186</c:v>
                </c:pt>
                <c:pt idx="141">
                  <c:v>2.1737625</c:v>
                </c:pt>
                <c:pt idx="142">
                  <c:v>4.270985185185185</c:v>
                </c:pt>
                <c:pt idx="143">
                  <c:v>5.6723625000000002</c:v>
                </c:pt>
                <c:pt idx="144">
                  <c:v>6.2884921296296294</c:v>
                </c:pt>
                <c:pt idx="145">
                  <c:v>6.870162962962965</c:v>
                </c:pt>
                <c:pt idx="146">
                  <c:v>8.2548666666666684</c:v>
                </c:pt>
                <c:pt idx="147">
                  <c:v>10.244901851851852</c:v>
                </c:pt>
                <c:pt idx="148">
                  <c:v>12.18428101851852</c:v>
                </c:pt>
                <c:pt idx="149">
                  <c:v>13.539607407407406</c:v>
                </c:pt>
                <c:pt idx="150">
                  <c:v>14.1017462962963</c:v>
                </c:pt>
                <c:pt idx="151">
                  <c:v>13.725716666666663</c:v>
                </c:pt>
                <c:pt idx="152">
                  <c:v>11.748385185185185</c:v>
                </c:pt>
                <c:pt idx="153">
                  <c:v>8.1106796296296313</c:v>
                </c:pt>
                <c:pt idx="154">
                  <c:v>4.7526143518518538</c:v>
                </c:pt>
                <c:pt idx="155">
                  <c:v>2.8089476851851858</c:v>
                </c:pt>
                <c:pt idx="156">
                  <c:v>2.2866666666666671</c:v>
                </c:pt>
                <c:pt idx="157">
                  <c:v>2.5210500000000002</c:v>
                </c:pt>
                <c:pt idx="158">
                  <c:v>3.1570291666666672</c:v>
                </c:pt>
                <c:pt idx="159">
                  <c:v>4.6978296296296289</c:v>
                </c:pt>
                <c:pt idx="160">
                  <c:v>6.4155291666666683</c:v>
                </c:pt>
                <c:pt idx="161">
                  <c:v>8.6950500000000002</c:v>
                </c:pt>
                <c:pt idx="162">
                  <c:v>10.325729166666669</c:v>
                </c:pt>
                <c:pt idx="163">
                  <c:v>12.096466666666668</c:v>
                </c:pt>
                <c:pt idx="164">
                  <c:v>13.819247685185186</c:v>
                </c:pt>
                <c:pt idx="165">
                  <c:v>15.358936574074077</c:v>
                </c:pt>
                <c:pt idx="166">
                  <c:v>16.362529166666672</c:v>
                </c:pt>
                <c:pt idx="167">
                  <c:v>17.503162962962968</c:v>
                </c:pt>
                <c:pt idx="168">
                  <c:v>19.675496296296298</c:v>
                </c:pt>
                <c:pt idx="169">
                  <c:v>21.974866666666671</c:v>
                </c:pt>
                <c:pt idx="170">
                  <c:v>22.930185185185184</c:v>
                </c:pt>
                <c:pt idx="171">
                  <c:v>22.211790740740746</c:v>
                </c:pt>
                <c:pt idx="172">
                  <c:v>19.563862500000003</c:v>
                </c:pt>
                <c:pt idx="173">
                  <c:v>15.260324074074074</c:v>
                </c:pt>
                <c:pt idx="174">
                  <c:v>11.6621587962963</c:v>
                </c:pt>
                <c:pt idx="175">
                  <c:v>10.164392129629633</c:v>
                </c:pt>
                <c:pt idx="176">
                  <c:v>10.004325462962965</c:v>
                </c:pt>
                <c:pt idx="177">
                  <c:v>10.652214351851853</c:v>
                </c:pt>
                <c:pt idx="178">
                  <c:v>12.272412962962964</c:v>
                </c:pt>
                <c:pt idx="179">
                  <c:v>13.539607407407406</c:v>
                </c:pt>
                <c:pt idx="180">
                  <c:v>13.913096296296299</c:v>
                </c:pt>
                <c:pt idx="181">
                  <c:v>13.819247685185186</c:v>
                </c:pt>
                <c:pt idx="182">
                  <c:v>13.539607407407406</c:v>
                </c:pt>
                <c:pt idx="183">
                  <c:v>12.717836574074077</c:v>
                </c:pt>
                <c:pt idx="184">
                  <c:v>10.817362500000003</c:v>
                </c:pt>
                <c:pt idx="185">
                  <c:v>8.84431851851852</c:v>
                </c:pt>
                <c:pt idx="186">
                  <c:v>7.0029166666666685</c:v>
                </c:pt>
                <c:pt idx="187">
                  <c:v>5.6723625000000002</c:v>
                </c:pt>
                <c:pt idx="188">
                  <c:v>4.6433625000000021</c:v>
                </c:pt>
                <c:pt idx="189">
                  <c:v>3.9141699074074072</c:v>
                </c:pt>
                <c:pt idx="190">
                  <c:v>3.3386921296296297</c:v>
                </c:pt>
                <c:pt idx="191">
                  <c:v>2.9804476851851849</c:v>
                </c:pt>
                <c:pt idx="192">
                  <c:v>2.6425291666666668</c:v>
                </c:pt>
                <c:pt idx="193">
                  <c:v>2.4811921296296298</c:v>
                </c:pt>
                <c:pt idx="194">
                  <c:v>2.3635240740740744</c:v>
                </c:pt>
                <c:pt idx="195">
                  <c:v>2.2866666666666671</c:v>
                </c:pt>
                <c:pt idx="196">
                  <c:v>2.2866666666666671</c:v>
                </c:pt>
                <c:pt idx="197">
                  <c:v>2.2866666666666671</c:v>
                </c:pt>
                <c:pt idx="198">
                  <c:v>2.2866666666666671</c:v>
                </c:pt>
                <c:pt idx="199">
                  <c:v>2.4811921296296298</c:v>
                </c:pt>
                <c:pt idx="200">
                  <c:v>2.6836574074074075</c:v>
                </c:pt>
                <c:pt idx="201">
                  <c:v>3.112407407407408</c:v>
                </c:pt>
                <c:pt idx="202">
                  <c:v>3.5729166666666674</c:v>
                </c:pt>
                <c:pt idx="203">
                  <c:v>4.3232291666666685</c:v>
                </c:pt>
                <c:pt idx="204">
                  <c:v>5.7325462962962961</c:v>
                </c:pt>
                <c:pt idx="205">
                  <c:v>7.1369407407407426</c:v>
                </c:pt>
                <c:pt idx="206">
                  <c:v>8.9948574074074088</c:v>
                </c:pt>
                <c:pt idx="207">
                  <c:v>11.490658796296298</c:v>
                </c:pt>
                <c:pt idx="208">
                  <c:v>13.913096296296299</c:v>
                </c:pt>
                <c:pt idx="209">
                  <c:v>16.260740740740744</c:v>
                </c:pt>
                <c:pt idx="210">
                  <c:v>19.675496296296298</c:v>
                </c:pt>
                <c:pt idx="211">
                  <c:v>22.330729166666675</c:v>
                </c:pt>
                <c:pt idx="212">
                  <c:v>24.401274074074077</c:v>
                </c:pt>
                <c:pt idx="213">
                  <c:v>26.0465625</c:v>
                </c:pt>
                <c:pt idx="214">
                  <c:v>27.48065185185186</c:v>
                </c:pt>
                <c:pt idx="215">
                  <c:v>29.498158796296302</c:v>
                </c:pt>
                <c:pt idx="216">
                  <c:v>32.15625</c:v>
                </c:pt>
                <c:pt idx="217">
                  <c:v>35.22752916666667</c:v>
                </c:pt>
                <c:pt idx="218">
                  <c:v>38.126990740740752</c:v>
                </c:pt>
                <c:pt idx="219">
                  <c:v>40.657568518518531</c:v>
                </c:pt>
                <c:pt idx="220">
                  <c:v>42.608857407407413</c:v>
                </c:pt>
                <c:pt idx="221">
                  <c:v>44.102336574074094</c:v>
                </c:pt>
                <c:pt idx="222">
                  <c:v>44.774362500000016</c:v>
                </c:pt>
                <c:pt idx="223">
                  <c:v>45.451469907407414</c:v>
                </c:pt>
                <c:pt idx="224">
                  <c:v>45.962635185185192</c:v>
                </c:pt>
                <c:pt idx="225">
                  <c:v>46.648635185185199</c:v>
                </c:pt>
                <c:pt idx="226">
                  <c:v>47.687162962962958</c:v>
                </c:pt>
                <c:pt idx="227">
                  <c:v>48.561336574074069</c:v>
                </c:pt>
                <c:pt idx="228">
                  <c:v>49.443450000000006</c:v>
                </c:pt>
                <c:pt idx="229">
                  <c:v>50.15485740740742</c:v>
                </c:pt>
                <c:pt idx="230">
                  <c:v>50.691747685185192</c:v>
                </c:pt>
                <c:pt idx="231">
                  <c:v>50.691747685185192</c:v>
                </c:pt>
                <c:pt idx="232">
                  <c:v>50.15485740740742</c:v>
                </c:pt>
                <c:pt idx="233">
                  <c:v>47.861362500000006</c:v>
                </c:pt>
                <c:pt idx="234">
                  <c:v>44.437714351851852</c:v>
                </c:pt>
                <c:pt idx="235">
                  <c:v>41.302916666666675</c:v>
                </c:pt>
                <c:pt idx="236">
                  <c:v>39.382116666666668</c:v>
                </c:pt>
                <c:pt idx="237">
                  <c:v>38.438866666666677</c:v>
                </c:pt>
                <c:pt idx="238">
                  <c:v>37.198985185185187</c:v>
                </c:pt>
                <c:pt idx="239">
                  <c:v>34.928992129629634</c:v>
                </c:pt>
                <c:pt idx="240">
                  <c:v>31.163614351851855</c:v>
                </c:pt>
                <c:pt idx="241">
                  <c:v>27.348692129629633</c:v>
                </c:pt>
                <c:pt idx="242">
                  <c:v>24.776192129629635</c:v>
                </c:pt>
                <c:pt idx="243">
                  <c:v>21.73921296296297</c:v>
                </c:pt>
                <c:pt idx="244">
                  <c:v>19.010457407407415</c:v>
                </c:pt>
                <c:pt idx="245">
                  <c:v>16.567058796296294</c:v>
                </c:pt>
                <c:pt idx="246">
                  <c:v>13.354768518518519</c:v>
                </c:pt>
                <c:pt idx="247">
                  <c:v>10.004325462962965</c:v>
                </c:pt>
                <c:pt idx="248">
                  <c:v>7.8261166666666675</c:v>
                </c:pt>
                <c:pt idx="249">
                  <c:v>6.9363810185185191</c:v>
                </c:pt>
                <c:pt idx="250">
                  <c:v>6.6084666666666676</c:v>
                </c:pt>
                <c:pt idx="251">
                  <c:v>6.0382291666666683</c:v>
                </c:pt>
                <c:pt idx="252">
                  <c:v>5.3762074074074064</c:v>
                </c:pt>
                <c:pt idx="253">
                  <c:v>5.0313018518518522</c:v>
                </c:pt>
                <c:pt idx="254">
                  <c:v>5.0313018518518522</c:v>
                </c:pt>
                <c:pt idx="255">
                  <c:v>4.807716666666666</c:v>
                </c:pt>
                <c:pt idx="256">
                  <c:v>3.9141699074074072</c:v>
                </c:pt>
                <c:pt idx="257">
                  <c:v>3.3386921296296297</c:v>
                </c:pt>
                <c:pt idx="258">
                  <c:v>3.7660129629629631</c:v>
                </c:pt>
                <c:pt idx="259">
                  <c:v>5.0879921296296295</c:v>
                </c:pt>
                <c:pt idx="260">
                  <c:v>6.7386796296296323</c:v>
                </c:pt>
                <c:pt idx="261">
                  <c:v>8.5470518518518528</c:v>
                </c:pt>
                <c:pt idx="262">
                  <c:v>10.488336574074076</c:v>
                </c:pt>
                <c:pt idx="263">
                  <c:v>13.079892129629631</c:v>
                </c:pt>
                <c:pt idx="264">
                  <c:v>16.772858796296298</c:v>
                </c:pt>
                <c:pt idx="265">
                  <c:v>20.694492129629634</c:v>
                </c:pt>
                <c:pt idx="266">
                  <c:v>24.152916666666673</c:v>
                </c:pt>
                <c:pt idx="267">
                  <c:v>26.43386666666667</c:v>
                </c:pt>
                <c:pt idx="268">
                  <c:v>29.225029166666666</c:v>
                </c:pt>
                <c:pt idx="269">
                  <c:v>31.30446666666667</c:v>
                </c:pt>
                <c:pt idx="270">
                  <c:v>33.4553625</c:v>
                </c:pt>
                <c:pt idx="271">
                  <c:v>33.601296296296304</c:v>
                </c:pt>
                <c:pt idx="272">
                  <c:v>33.019466666666673</c:v>
                </c:pt>
                <c:pt idx="273">
                  <c:v>32.586429166666676</c:v>
                </c:pt>
                <c:pt idx="274">
                  <c:v>30.325169907407421</c:v>
                </c:pt>
                <c:pt idx="275">
                  <c:v>26.43386666666667</c:v>
                </c:pt>
                <c:pt idx="276">
                  <c:v>22.930185185185184</c:v>
                </c:pt>
                <c:pt idx="277">
                  <c:v>18.791318518518516</c:v>
                </c:pt>
                <c:pt idx="278">
                  <c:v>15.162029166666668</c:v>
                </c:pt>
                <c:pt idx="279">
                  <c:v>10.325729166666669</c:v>
                </c:pt>
                <c:pt idx="280">
                  <c:v>7.2722351851851865</c:v>
                </c:pt>
                <c:pt idx="281">
                  <c:v>6.4795240740740754</c:v>
                </c:pt>
                <c:pt idx="282">
                  <c:v>8.3274365740740723</c:v>
                </c:pt>
                <c:pt idx="283">
                  <c:v>11.235790740740743</c:v>
                </c:pt>
                <c:pt idx="284">
                  <c:v>14.48285740740741</c:v>
                </c:pt>
                <c:pt idx="285">
                  <c:v>18.464992129629632</c:v>
                </c:pt>
                <c:pt idx="286">
                  <c:v>22.211790740740746</c:v>
                </c:pt>
                <c:pt idx="287">
                  <c:v>26.304447685185192</c:v>
                </c:pt>
                <c:pt idx="288">
                  <c:v>30.74296296296297</c:v>
                </c:pt>
                <c:pt idx="289">
                  <c:v>35.527336574074077</c:v>
                </c:pt>
                <c:pt idx="290">
                  <c:v>38.438866666666677</c:v>
                </c:pt>
                <c:pt idx="291">
                  <c:v>39.382116666666668</c:v>
                </c:pt>
                <c:pt idx="292">
                  <c:v>38.438866666666677</c:v>
                </c:pt>
                <c:pt idx="293">
                  <c:v>36.739269907407419</c:v>
                </c:pt>
                <c:pt idx="294">
                  <c:v>35.527336574074077</c:v>
                </c:pt>
                <c:pt idx="295">
                  <c:v>34.780200000000001</c:v>
                </c:pt>
                <c:pt idx="296">
                  <c:v>34.631725462962969</c:v>
                </c:pt>
                <c:pt idx="297">
                  <c:v>34.780200000000001</c:v>
                </c:pt>
                <c:pt idx="298">
                  <c:v>35.22752916666667</c:v>
                </c:pt>
                <c:pt idx="299">
                  <c:v>35.527336574074077</c:v>
                </c:pt>
                <c:pt idx="300">
                  <c:v>35.527336574074077</c:v>
                </c:pt>
                <c:pt idx="301">
                  <c:v>35.22752916666667</c:v>
                </c:pt>
                <c:pt idx="302">
                  <c:v>34.483568518518524</c:v>
                </c:pt>
                <c:pt idx="303">
                  <c:v>33.309746296296289</c:v>
                </c:pt>
                <c:pt idx="304">
                  <c:v>31.871051851851856</c:v>
                </c:pt>
                <c:pt idx="305">
                  <c:v>29.772558796296291</c:v>
                </c:pt>
                <c:pt idx="306">
                  <c:v>27.745524074074076</c:v>
                </c:pt>
                <c:pt idx="307">
                  <c:v>26.43386666666667</c:v>
                </c:pt>
                <c:pt idx="308">
                  <c:v>25.789947685185187</c:v>
                </c:pt>
                <c:pt idx="309">
                  <c:v>25.534603240740744</c:v>
                </c:pt>
                <c:pt idx="310">
                  <c:v>25.027725462962966</c:v>
                </c:pt>
                <c:pt idx="311">
                  <c:v>24.401274074074077</c:v>
                </c:pt>
                <c:pt idx="312">
                  <c:v>23.537581018518519</c:v>
                </c:pt>
                <c:pt idx="313">
                  <c:v>22.211790740740746</c:v>
                </c:pt>
                <c:pt idx="314">
                  <c:v>20.580000000000002</c:v>
                </c:pt>
                <c:pt idx="315">
                  <c:v>18.791318518518516</c:v>
                </c:pt>
                <c:pt idx="316">
                  <c:v>17.292916666666674</c:v>
                </c:pt>
                <c:pt idx="317">
                  <c:v>15.957281018518518</c:v>
                </c:pt>
                <c:pt idx="318">
                  <c:v>14.29166666666667</c:v>
                </c:pt>
                <c:pt idx="319">
                  <c:v>12.449629629629632</c:v>
                </c:pt>
                <c:pt idx="320">
                  <c:v>10.817362500000003</c:v>
                </c:pt>
                <c:pt idx="321">
                  <c:v>10.406874074074075</c:v>
                </c:pt>
                <c:pt idx="322">
                  <c:v>9.8455291666666671</c:v>
                </c:pt>
                <c:pt idx="323">
                  <c:v>9.8455291666666671</c:v>
                </c:pt>
                <c:pt idx="324">
                  <c:v>9.3767625000000034</c:v>
                </c:pt>
                <c:pt idx="325">
                  <c:v>9.0706032407407395</c:v>
                </c:pt>
                <c:pt idx="326">
                  <c:v>9.0706032407407395</c:v>
                </c:pt>
                <c:pt idx="327">
                  <c:v>8.84431851851852</c:v>
                </c:pt>
                <c:pt idx="328">
                  <c:v>8.620892129629631</c:v>
                </c:pt>
                <c:pt idx="329">
                  <c:v>6.6734143518518536</c:v>
                </c:pt>
                <c:pt idx="330">
                  <c:v>4.8631365740740753</c:v>
                </c:pt>
                <c:pt idx="331">
                  <c:v>4.5353810185185193</c:v>
                </c:pt>
                <c:pt idx="332">
                  <c:v>4.428669907407409</c:v>
                </c:pt>
                <c:pt idx="333">
                  <c:v>4.0145291666666676</c:v>
                </c:pt>
                <c:pt idx="334">
                  <c:v>3.8644666666666665</c:v>
                </c:pt>
                <c:pt idx="335">
                  <c:v>3.5729166666666674</c:v>
                </c:pt>
                <c:pt idx="336">
                  <c:v>3.3386921296296297</c:v>
                </c:pt>
                <c:pt idx="337">
                  <c:v>3.2472254629629642</c:v>
                </c:pt>
                <c:pt idx="338">
                  <c:v>3.3386921296296297</c:v>
                </c:pt>
                <c:pt idx="339">
                  <c:v>3.7660129629629631</c:v>
                </c:pt>
                <c:pt idx="340">
                  <c:v>5.0313018518518522</c:v>
                </c:pt>
                <c:pt idx="341">
                  <c:v>7.0697699074074087</c:v>
                </c:pt>
                <c:pt idx="342">
                  <c:v>9.2230476851851897</c:v>
                </c:pt>
                <c:pt idx="343">
                  <c:v>9.924768518518519</c:v>
                </c:pt>
                <c:pt idx="344">
                  <c:v>10.164392129629633</c:v>
                </c:pt>
                <c:pt idx="345">
                  <c:v>10.325729166666669</c:v>
                </c:pt>
                <c:pt idx="346">
                  <c:v>11.067466666666666</c:v>
                </c:pt>
                <c:pt idx="347">
                  <c:v>11.235790740740743</c:v>
                </c:pt>
                <c:pt idx="348">
                  <c:v>11.6621587962963</c:v>
                </c:pt>
                <c:pt idx="349">
                  <c:v>12.18428101851852</c:v>
                </c:pt>
                <c:pt idx="350">
                  <c:v>12.538714351851855</c:v>
                </c:pt>
                <c:pt idx="351">
                  <c:v>12.628116666666669</c:v>
                </c:pt>
                <c:pt idx="352">
                  <c:v>12.538714351851855</c:v>
                </c:pt>
                <c:pt idx="353">
                  <c:v>12.449629629629632</c:v>
                </c:pt>
                <c:pt idx="354">
                  <c:v>12.360862500000001</c:v>
                </c:pt>
                <c:pt idx="355">
                  <c:v>12.360862500000001</c:v>
                </c:pt>
                <c:pt idx="356">
                  <c:v>12.538714351851855</c:v>
                </c:pt>
                <c:pt idx="357">
                  <c:v>12.628116666666669</c:v>
                </c:pt>
                <c:pt idx="358">
                  <c:v>12.449629629629632</c:v>
                </c:pt>
                <c:pt idx="359">
                  <c:v>11.490658796296298</c:v>
                </c:pt>
                <c:pt idx="360">
                  <c:v>9.924768518518519</c:v>
                </c:pt>
                <c:pt idx="361">
                  <c:v>8.5470518518518528</c:v>
                </c:pt>
                <c:pt idx="362">
                  <c:v>7.6160291666666664</c:v>
                </c:pt>
                <c:pt idx="363">
                  <c:v>7.0697699074074087</c:v>
                </c:pt>
                <c:pt idx="364">
                  <c:v>6.8042625000000001</c:v>
                </c:pt>
                <c:pt idx="365">
                  <c:v>6.8042625000000001</c:v>
                </c:pt>
                <c:pt idx="366">
                  <c:v>6.870162962962965</c:v>
                </c:pt>
                <c:pt idx="367">
                  <c:v>7.1369407407407426</c:v>
                </c:pt>
                <c:pt idx="368">
                  <c:v>7.7557699074074087</c:v>
                </c:pt>
                <c:pt idx="369">
                  <c:v>8.769525462962962</c:v>
                </c:pt>
                <c:pt idx="370">
                  <c:v>9.3767625000000034</c:v>
                </c:pt>
                <c:pt idx="371">
                  <c:v>9.5317476851851879</c:v>
                </c:pt>
                <c:pt idx="372">
                  <c:v>8.9948574074074088</c:v>
                </c:pt>
                <c:pt idx="373">
                  <c:v>7.2044291666666682</c:v>
                </c:pt>
                <c:pt idx="374">
                  <c:v>4.9749291666666675</c:v>
                </c:pt>
                <c:pt idx="375">
                  <c:v>3.2928000000000002</c:v>
                </c:pt>
                <c:pt idx="376">
                  <c:v>2.2487143518518522</c:v>
                </c:pt>
                <c:pt idx="377">
                  <c:v>1.6521166666666669</c:v>
                </c:pt>
                <c:pt idx="378">
                  <c:v>1.257825462962963</c:v>
                </c:pt>
                <c:pt idx="379">
                  <c:v>1.0162962962962965</c:v>
                </c:pt>
                <c:pt idx="380">
                  <c:v>0.82320000000000004</c:v>
                </c:pt>
                <c:pt idx="381">
                  <c:v>0.5908810185185186</c:v>
                </c:pt>
                <c:pt idx="382">
                  <c:v>0.38126990740740746</c:v>
                </c:pt>
                <c:pt idx="383">
                  <c:v>0.21739212962962967</c:v>
                </c:pt>
                <c:pt idx="384">
                  <c:v>8.4003240740740726E-2</c:v>
                </c:pt>
                <c:pt idx="385">
                  <c:v>1.2862500000000001E-2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3.9699074074074081E-3</c:v>
                </c:pt>
                <c:pt idx="393">
                  <c:v>7.0029166666666684E-2</c:v>
                </c:pt>
                <c:pt idx="394">
                  <c:v>0.36586666666666667</c:v>
                </c:pt>
                <c:pt idx="395">
                  <c:v>1.0939476851851855</c:v>
                </c:pt>
                <c:pt idx="396">
                  <c:v>2.4024291666666673</c:v>
                </c:pt>
                <c:pt idx="397">
                  <c:v>4.3757907407407419</c:v>
                </c:pt>
                <c:pt idx="398">
                  <c:v>6.9363810185185191</c:v>
                </c:pt>
                <c:pt idx="399">
                  <c:v>9.2997462962962967</c:v>
                </c:pt>
                <c:pt idx="400">
                  <c:v>10.406874074074075</c:v>
                </c:pt>
                <c:pt idx="401">
                  <c:v>10.406874074074075</c:v>
                </c:pt>
                <c:pt idx="402">
                  <c:v>9.8455291666666671</c:v>
                </c:pt>
                <c:pt idx="403">
                  <c:v>8.620892129629631</c:v>
                </c:pt>
                <c:pt idx="404">
                  <c:v>7.4088000000000029</c:v>
                </c:pt>
                <c:pt idx="405">
                  <c:v>6.4795240740740754</c:v>
                </c:pt>
                <c:pt idx="406">
                  <c:v>5.5529476851851864</c:v>
                </c:pt>
                <c:pt idx="407">
                  <c:v>4.5892129629629634</c:v>
                </c:pt>
                <c:pt idx="408">
                  <c:v>3.7172625000000004</c:v>
                </c:pt>
                <c:pt idx="409">
                  <c:v>3.2019685185185192</c:v>
                </c:pt>
                <c:pt idx="410">
                  <c:v>3.0681032407407409</c:v>
                </c:pt>
                <c:pt idx="411">
                  <c:v>3.112407407407408</c:v>
                </c:pt>
                <c:pt idx="412">
                  <c:v>3.2019685185185192</c:v>
                </c:pt>
                <c:pt idx="413">
                  <c:v>3.3386921296296297</c:v>
                </c:pt>
                <c:pt idx="414">
                  <c:v>3.525436574074075</c:v>
                </c:pt>
                <c:pt idx="415">
                  <c:v>4.0145291666666676</c:v>
                </c:pt>
                <c:pt idx="416">
                  <c:v>4.807716666666666</c:v>
                </c:pt>
                <c:pt idx="417">
                  <c:v>5.5529476851851864</c:v>
                </c:pt>
                <c:pt idx="418">
                  <c:v>5.7930476851851873</c:v>
                </c:pt>
                <c:pt idx="419">
                  <c:v>5.6124962962962961</c:v>
                </c:pt>
                <c:pt idx="420">
                  <c:v>4.9188740740740746</c:v>
                </c:pt>
                <c:pt idx="421">
                  <c:v>4.3757907407407419</c:v>
                </c:pt>
                <c:pt idx="422">
                  <c:v>4.1674500000000005</c:v>
                </c:pt>
                <c:pt idx="423">
                  <c:v>4.270985185185185</c:v>
                </c:pt>
                <c:pt idx="424">
                  <c:v>4.6978296296296289</c:v>
                </c:pt>
                <c:pt idx="425">
                  <c:v>5.7930476851851873</c:v>
                </c:pt>
                <c:pt idx="426">
                  <c:v>8.1106796296296313</c:v>
                </c:pt>
                <c:pt idx="427">
                  <c:v>11.92179074074074</c:v>
                </c:pt>
                <c:pt idx="428">
                  <c:v>15.856762962962966</c:v>
                </c:pt>
                <c:pt idx="429">
                  <c:v>17.714679629629636</c:v>
                </c:pt>
                <c:pt idx="430">
                  <c:v>17.820914351851851</c:v>
                </c:pt>
                <c:pt idx="431">
                  <c:v>17.08394074074074</c:v>
                </c:pt>
                <c:pt idx="432">
                  <c:v>16.159269907407406</c:v>
                </c:pt>
                <c:pt idx="433">
                  <c:v>15.557114351851855</c:v>
                </c:pt>
                <c:pt idx="434">
                  <c:v>15.358936574074077</c:v>
                </c:pt>
                <c:pt idx="435">
                  <c:v>14.869050000000001</c:v>
                </c:pt>
                <c:pt idx="436">
                  <c:v>13.539607407407406</c:v>
                </c:pt>
                <c:pt idx="437">
                  <c:v>11.320429166666669</c:v>
                </c:pt>
                <c:pt idx="438">
                  <c:v>8.4003240740740761</c:v>
                </c:pt>
                <c:pt idx="439">
                  <c:v>5.2599685185185185</c:v>
                </c:pt>
                <c:pt idx="440">
                  <c:v>2.6425291666666668</c:v>
                </c:pt>
                <c:pt idx="441">
                  <c:v>0.94150324074074077</c:v>
                </c:pt>
                <c:pt idx="442">
                  <c:v>0.22930185185185187</c:v>
                </c:pt>
                <c:pt idx="443">
                  <c:v>2.6836574074074082E-2</c:v>
                </c:pt>
                <c:pt idx="444">
                  <c:v>6.3518518518518524E-4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3.9699074074074081E-3</c:v>
                </c:pt>
                <c:pt idx="513">
                  <c:v>9.9247685185185189E-2</c:v>
                </c:pt>
                <c:pt idx="514">
                  <c:v>0.69171666666666665</c:v>
                </c:pt>
                <c:pt idx="515">
                  <c:v>2.21107962962963</c:v>
                </c:pt>
                <c:pt idx="516">
                  <c:v>4.4818666666666678</c:v>
                </c:pt>
                <c:pt idx="517">
                  <c:v>6.6734143518518536</c:v>
                </c:pt>
                <c:pt idx="518">
                  <c:v>7.6160291666666664</c:v>
                </c:pt>
                <c:pt idx="519">
                  <c:v>7.6160291666666664</c:v>
                </c:pt>
                <c:pt idx="520">
                  <c:v>7.2044291666666682</c:v>
                </c:pt>
                <c:pt idx="521">
                  <c:v>6.5438365740740752</c:v>
                </c:pt>
                <c:pt idx="522">
                  <c:v>5.8538666666666668</c:v>
                </c:pt>
                <c:pt idx="523">
                  <c:v>5.0313018518518522</c:v>
                </c:pt>
                <c:pt idx="524">
                  <c:v>3.8150810185185184</c:v>
                </c:pt>
                <c:pt idx="525">
                  <c:v>2.2487143518518522</c:v>
                </c:pt>
                <c:pt idx="526">
                  <c:v>0.91720740740740747</c:v>
                </c:pt>
                <c:pt idx="527">
                  <c:v>0.25407407407407412</c:v>
                </c:pt>
                <c:pt idx="528">
                  <c:v>6.351851851851853E-2</c:v>
                </c:pt>
                <c:pt idx="529">
                  <c:v>1.5879629629629632E-2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6.3518518518518524E-4</c:v>
                </c:pt>
                <c:pt idx="534">
                  <c:v>2.2866666666666667E-2</c:v>
                </c:pt>
                <c:pt idx="535">
                  <c:v>0.16260740740740742</c:v>
                </c:pt>
                <c:pt idx="536">
                  <c:v>0.42938518518518531</c:v>
                </c:pt>
                <c:pt idx="537">
                  <c:v>1.0677462962962962</c:v>
                </c:pt>
                <c:pt idx="538">
                  <c:v>2.6836574074074075</c:v>
                </c:pt>
                <c:pt idx="539">
                  <c:v>5.6124962962962961</c:v>
                </c:pt>
                <c:pt idx="540">
                  <c:v>8.4735291666666672</c:v>
                </c:pt>
                <c:pt idx="541">
                  <c:v>9.5317476851851879</c:v>
                </c:pt>
                <c:pt idx="542">
                  <c:v>9.5317476851851879</c:v>
                </c:pt>
                <c:pt idx="543">
                  <c:v>9.3767625000000034</c:v>
                </c:pt>
                <c:pt idx="544">
                  <c:v>8.84431851851852</c:v>
                </c:pt>
                <c:pt idx="545">
                  <c:v>7.8967810185185199</c:v>
                </c:pt>
                <c:pt idx="546">
                  <c:v>6.4155291666666683</c:v>
                </c:pt>
                <c:pt idx="547">
                  <c:v>5.4348032407407425</c:v>
                </c:pt>
                <c:pt idx="548">
                  <c:v>4.6978296296296289</c:v>
                </c:pt>
                <c:pt idx="549">
                  <c:v>4.2190587962962978</c:v>
                </c:pt>
                <c:pt idx="550">
                  <c:v>3.7660129629629631</c:v>
                </c:pt>
                <c:pt idx="551">
                  <c:v>3.4314291666666659</c:v>
                </c:pt>
                <c:pt idx="552">
                  <c:v>3.2472254629629642</c:v>
                </c:pt>
                <c:pt idx="553">
                  <c:v>2.9804476851851849</c:v>
                </c:pt>
                <c:pt idx="554">
                  <c:v>2.8089476851851858</c:v>
                </c:pt>
                <c:pt idx="555">
                  <c:v>2.725103240740741</c:v>
                </c:pt>
                <c:pt idx="556">
                  <c:v>2.725103240740741</c:v>
                </c:pt>
                <c:pt idx="557">
                  <c:v>2.8089476851851858</c:v>
                </c:pt>
                <c:pt idx="558">
                  <c:v>3.024116666666667</c:v>
                </c:pt>
                <c:pt idx="559">
                  <c:v>3.3386921296296297</c:v>
                </c:pt>
                <c:pt idx="560">
                  <c:v>4.3232291666666685</c:v>
                </c:pt>
                <c:pt idx="561">
                  <c:v>4.5892129629629634</c:v>
                </c:pt>
                <c:pt idx="562">
                  <c:v>4.5892129629629634</c:v>
                </c:pt>
                <c:pt idx="563">
                  <c:v>4.5892129629629634</c:v>
                </c:pt>
                <c:pt idx="564">
                  <c:v>3.7660129629629631</c:v>
                </c:pt>
                <c:pt idx="565">
                  <c:v>1.6198810185185188</c:v>
                </c:pt>
                <c:pt idx="566">
                  <c:v>0.36586666666666667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1.5879629629629632E-2</c:v>
                </c:pt>
                <c:pt idx="602">
                  <c:v>7.0029166666666684E-2</c:v>
                </c:pt>
                <c:pt idx="603">
                  <c:v>0.36586666666666667</c:v>
                </c:pt>
                <c:pt idx="604">
                  <c:v>1.3149921296296296</c:v>
                </c:pt>
                <c:pt idx="605">
                  <c:v>3.2019685185185192</c:v>
                </c:pt>
                <c:pt idx="606">
                  <c:v>6.2254500000000004</c:v>
                </c:pt>
                <c:pt idx="607">
                  <c:v>10.325729166666669</c:v>
                </c:pt>
                <c:pt idx="608">
                  <c:v>14.772025462962967</c:v>
                </c:pt>
                <c:pt idx="609">
                  <c:v>19.230866666666664</c:v>
                </c:pt>
                <c:pt idx="610">
                  <c:v>23.905829629629629</c:v>
                </c:pt>
                <c:pt idx="611">
                  <c:v>29.225029166666666</c:v>
                </c:pt>
                <c:pt idx="612">
                  <c:v>34.188207407407411</c:v>
                </c:pt>
                <c:pt idx="613">
                  <c:v>37.045429166666665</c:v>
                </c:pt>
                <c:pt idx="614">
                  <c:v>37.661558796296298</c:v>
                </c:pt>
                <c:pt idx="615">
                  <c:v>37.352858796296303</c:v>
                </c:pt>
                <c:pt idx="616">
                  <c:v>37.198985185185187</c:v>
                </c:pt>
                <c:pt idx="617">
                  <c:v>36.892190740740759</c:v>
                </c:pt>
                <c:pt idx="618">
                  <c:v>36.282412962962958</c:v>
                </c:pt>
                <c:pt idx="619">
                  <c:v>35.078101851851848</c:v>
                </c:pt>
                <c:pt idx="620">
                  <c:v>33.4553625</c:v>
                </c:pt>
                <c:pt idx="621">
                  <c:v>32.013492129629633</c:v>
                </c:pt>
                <c:pt idx="622">
                  <c:v>31.30446666666667</c:v>
                </c:pt>
                <c:pt idx="623">
                  <c:v>31.163614351851855</c:v>
                </c:pt>
                <c:pt idx="624">
                  <c:v>31.445636574074086</c:v>
                </c:pt>
                <c:pt idx="625">
                  <c:v>32.299325462962969</c:v>
                </c:pt>
                <c:pt idx="626">
                  <c:v>33.164447685185195</c:v>
                </c:pt>
                <c:pt idx="627">
                  <c:v>33.601296296296304</c:v>
                </c:pt>
                <c:pt idx="628">
                  <c:v>33.601296296296304</c:v>
                </c:pt>
                <c:pt idx="629">
                  <c:v>33.601296296296304</c:v>
                </c:pt>
                <c:pt idx="630">
                  <c:v>33.747547685185197</c:v>
                </c:pt>
                <c:pt idx="631">
                  <c:v>34.631725462962969</c:v>
                </c:pt>
                <c:pt idx="632">
                  <c:v>36.13076250000001</c:v>
                </c:pt>
                <c:pt idx="633">
                  <c:v>37.97152916666667</c:v>
                </c:pt>
                <c:pt idx="634">
                  <c:v>40.176892129629628</c:v>
                </c:pt>
                <c:pt idx="635">
                  <c:v>42.280466666666669</c:v>
                </c:pt>
                <c:pt idx="636">
                  <c:v>43.935124074074082</c:v>
                </c:pt>
                <c:pt idx="637">
                  <c:v>44.605879629629634</c:v>
                </c:pt>
                <c:pt idx="638">
                  <c:v>44.605879629629634</c:v>
                </c:pt>
                <c:pt idx="639">
                  <c:v>44.437714351851852</c:v>
                </c:pt>
                <c:pt idx="640">
                  <c:v>44.102336574074094</c:v>
                </c:pt>
                <c:pt idx="641">
                  <c:v>43.935124074074082</c:v>
                </c:pt>
                <c:pt idx="642">
                  <c:v>44.774362500000016</c:v>
                </c:pt>
                <c:pt idx="643">
                  <c:v>46.820929166666673</c:v>
                </c:pt>
                <c:pt idx="644">
                  <c:v>48.385866666666672</c:v>
                </c:pt>
                <c:pt idx="645">
                  <c:v>48.913229166666675</c:v>
                </c:pt>
                <c:pt idx="646">
                  <c:v>49.620825462962969</c:v>
                </c:pt>
                <c:pt idx="647">
                  <c:v>50.333503240740747</c:v>
                </c:pt>
                <c:pt idx="648">
                  <c:v>51.051262500000014</c:v>
                </c:pt>
                <c:pt idx="649">
                  <c:v>51.412047685185186</c:v>
                </c:pt>
                <c:pt idx="650">
                  <c:v>51.231496296296307</c:v>
                </c:pt>
                <c:pt idx="651">
                  <c:v>49.798518518518527</c:v>
                </c:pt>
                <c:pt idx="652">
                  <c:v>46.648635185185199</c:v>
                </c:pt>
                <c:pt idx="653">
                  <c:v>43.103825462962966</c:v>
                </c:pt>
                <c:pt idx="654">
                  <c:v>39.858029166666675</c:v>
                </c:pt>
                <c:pt idx="655">
                  <c:v>35.37727407407408</c:v>
                </c:pt>
                <c:pt idx="656">
                  <c:v>29.635200000000012</c:v>
                </c:pt>
                <c:pt idx="657">
                  <c:v>24.401274074074077</c:v>
                </c:pt>
                <c:pt idx="658">
                  <c:v>21.155636574074077</c:v>
                </c:pt>
                <c:pt idx="659">
                  <c:v>18.682225462962961</c:v>
                </c:pt>
                <c:pt idx="660">
                  <c:v>15.260324074074074</c:v>
                </c:pt>
                <c:pt idx="661">
                  <c:v>10.73462962962963</c:v>
                </c:pt>
                <c:pt idx="662">
                  <c:v>6.8042625000000001</c:v>
                </c:pt>
                <c:pt idx="663">
                  <c:v>3.7660129629629631</c:v>
                </c:pt>
                <c:pt idx="664">
                  <c:v>2.725103240740741</c:v>
                </c:pt>
                <c:pt idx="665">
                  <c:v>2.2866666666666671</c:v>
                </c:pt>
                <c:pt idx="666">
                  <c:v>2.4811921296296298</c:v>
                </c:pt>
                <c:pt idx="667">
                  <c:v>3.112407407407408</c:v>
                </c:pt>
                <c:pt idx="668">
                  <c:v>5.7325462962962961</c:v>
                </c:pt>
                <c:pt idx="669">
                  <c:v>8.5470518518518528</c:v>
                </c:pt>
                <c:pt idx="670">
                  <c:v>12.449629629629632</c:v>
                </c:pt>
                <c:pt idx="671">
                  <c:v>16.260740740740744</c:v>
                </c:pt>
                <c:pt idx="672">
                  <c:v>18.356851851851854</c:v>
                </c:pt>
                <c:pt idx="673">
                  <c:v>20.580000000000002</c:v>
                </c:pt>
                <c:pt idx="674">
                  <c:v>22.930185185185184</c:v>
                </c:pt>
                <c:pt idx="675">
                  <c:v>25.407407407407408</c:v>
                </c:pt>
                <c:pt idx="676">
                  <c:v>25.789947685185187</c:v>
                </c:pt>
                <c:pt idx="677">
                  <c:v>26.0465625</c:v>
                </c:pt>
                <c:pt idx="678">
                  <c:v>24.152916666666673</c:v>
                </c:pt>
                <c:pt idx="679">
                  <c:v>20.238429166666673</c:v>
                </c:pt>
                <c:pt idx="680">
                  <c:v>16.05811666666667</c:v>
                </c:pt>
                <c:pt idx="681">
                  <c:v>11.6621587962963</c:v>
                </c:pt>
                <c:pt idx="682">
                  <c:v>8.2548666666666684</c:v>
                </c:pt>
                <c:pt idx="683">
                  <c:v>7.0697699074074087</c:v>
                </c:pt>
                <c:pt idx="684">
                  <c:v>5.6723625000000002</c:v>
                </c:pt>
                <c:pt idx="685">
                  <c:v>5.6723625000000002</c:v>
                </c:pt>
                <c:pt idx="686">
                  <c:v>7.2044291666666682</c:v>
                </c:pt>
                <c:pt idx="687">
                  <c:v>9.0706032407407395</c:v>
                </c:pt>
                <c:pt idx="688">
                  <c:v>10.652214351851853</c:v>
                </c:pt>
                <c:pt idx="689">
                  <c:v>12.807874074074077</c:v>
                </c:pt>
                <c:pt idx="690">
                  <c:v>14.578929166666672</c:v>
                </c:pt>
                <c:pt idx="691">
                  <c:v>15.162029166666668</c:v>
                </c:pt>
                <c:pt idx="692">
                  <c:v>15.358936574074077</c:v>
                </c:pt>
                <c:pt idx="693">
                  <c:v>16.05811666666667</c:v>
                </c:pt>
                <c:pt idx="694">
                  <c:v>16.979929166666672</c:v>
                </c:pt>
                <c:pt idx="695">
                  <c:v>17.503162962962968</c:v>
                </c:pt>
                <c:pt idx="696">
                  <c:v>16.669800000000002</c:v>
                </c:pt>
                <c:pt idx="697">
                  <c:v>12.717836574074077</c:v>
                </c:pt>
                <c:pt idx="698">
                  <c:v>10.570116666666667</c:v>
                </c:pt>
                <c:pt idx="699">
                  <c:v>8.4735291666666672</c:v>
                </c:pt>
                <c:pt idx="700">
                  <c:v>7.5466351851851874</c:v>
                </c:pt>
                <c:pt idx="701">
                  <c:v>7.1369407407407426</c:v>
                </c:pt>
                <c:pt idx="702">
                  <c:v>7.0029166666666685</c:v>
                </c:pt>
                <c:pt idx="703">
                  <c:v>7.0029166666666685</c:v>
                </c:pt>
                <c:pt idx="704">
                  <c:v>6.9363810185185191</c:v>
                </c:pt>
                <c:pt idx="705">
                  <c:v>6.2884921296296294</c:v>
                </c:pt>
                <c:pt idx="706">
                  <c:v>5.0879921296296295</c:v>
                </c:pt>
                <c:pt idx="707">
                  <c:v>3.6207143518518525</c:v>
                </c:pt>
                <c:pt idx="708">
                  <c:v>2.6017185185185188</c:v>
                </c:pt>
                <c:pt idx="709">
                  <c:v>2.2866666666666671</c:v>
                </c:pt>
                <c:pt idx="710">
                  <c:v>2.7668666666666666</c:v>
                </c:pt>
                <c:pt idx="711">
                  <c:v>4.6433625000000021</c:v>
                </c:pt>
                <c:pt idx="712">
                  <c:v>7.0697699074074087</c:v>
                </c:pt>
                <c:pt idx="713">
                  <c:v>7.5466351851851874</c:v>
                </c:pt>
                <c:pt idx="714">
                  <c:v>7.1369407407407426</c:v>
                </c:pt>
                <c:pt idx="715">
                  <c:v>5.4348032407407425</c:v>
                </c:pt>
                <c:pt idx="716">
                  <c:v>3.0681032407407409</c:v>
                </c:pt>
                <c:pt idx="717">
                  <c:v>2.2866666666666671</c:v>
                </c:pt>
                <c:pt idx="718">
                  <c:v>2.2866666666666671</c:v>
                </c:pt>
                <c:pt idx="719">
                  <c:v>2.6836574074074075</c:v>
                </c:pt>
                <c:pt idx="720">
                  <c:v>4.0651851851851859</c:v>
                </c:pt>
                <c:pt idx="721">
                  <c:v>5.4348032407407425</c:v>
                </c:pt>
                <c:pt idx="722">
                  <c:v>6.7386796296296323</c:v>
                </c:pt>
                <c:pt idx="723">
                  <c:v>8.0390625</c:v>
                </c:pt>
                <c:pt idx="724">
                  <c:v>9.1466666666666683</c:v>
                </c:pt>
                <c:pt idx="725">
                  <c:v>11.235790740740743</c:v>
                </c:pt>
                <c:pt idx="726">
                  <c:v>14.196547685185184</c:v>
                </c:pt>
                <c:pt idx="727">
                  <c:v>19.230866666666664</c:v>
                </c:pt>
                <c:pt idx="728">
                  <c:v>22.689450000000001</c:v>
                </c:pt>
                <c:pt idx="729">
                  <c:v>25.662116666666673</c:v>
                </c:pt>
                <c:pt idx="730">
                  <c:v>27.48065185185186</c:v>
                </c:pt>
                <c:pt idx="731">
                  <c:v>27.878436574074076</c:v>
                </c:pt>
                <c:pt idx="732">
                  <c:v>28.011666666666674</c:v>
                </c:pt>
                <c:pt idx="733">
                  <c:v>28.279079629629635</c:v>
                </c:pt>
                <c:pt idx="734">
                  <c:v>28.54776296296297</c:v>
                </c:pt>
                <c:pt idx="735">
                  <c:v>28.953169907407418</c:v>
                </c:pt>
                <c:pt idx="736">
                  <c:v>29.498158796296302</c:v>
                </c:pt>
                <c:pt idx="737">
                  <c:v>30.325169907407421</c:v>
                </c:pt>
                <c:pt idx="738">
                  <c:v>30.74296296296297</c:v>
                </c:pt>
                <c:pt idx="739">
                  <c:v>30.882862500000012</c:v>
                </c:pt>
                <c:pt idx="740">
                  <c:v>32.586429166666676</c:v>
                </c:pt>
                <c:pt idx="741">
                  <c:v>34.188207407407411</c:v>
                </c:pt>
                <c:pt idx="742">
                  <c:v>35.37727407407408</c:v>
                </c:pt>
                <c:pt idx="743">
                  <c:v>35.527336574074077</c:v>
                </c:pt>
                <c:pt idx="744">
                  <c:v>35.677716666666662</c:v>
                </c:pt>
                <c:pt idx="745">
                  <c:v>35.677716666666662</c:v>
                </c:pt>
                <c:pt idx="746">
                  <c:v>35.828414351851855</c:v>
                </c:pt>
                <c:pt idx="747">
                  <c:v>36.434381018518522</c:v>
                </c:pt>
                <c:pt idx="748">
                  <c:v>37.507050000000014</c:v>
                </c:pt>
                <c:pt idx="749">
                  <c:v>38.752012962962972</c:v>
                </c:pt>
                <c:pt idx="750">
                  <c:v>39.382116666666668</c:v>
                </c:pt>
                <c:pt idx="751">
                  <c:v>39.382116666666668</c:v>
                </c:pt>
                <c:pt idx="752">
                  <c:v>39.224114351851867</c:v>
                </c:pt>
                <c:pt idx="753">
                  <c:v>38.59528101851852</c:v>
                </c:pt>
                <c:pt idx="754">
                  <c:v>37.352858796296303</c:v>
                </c:pt>
                <c:pt idx="755">
                  <c:v>35.979429629629635</c:v>
                </c:pt>
                <c:pt idx="756">
                  <c:v>34.041003240740743</c:v>
                </c:pt>
                <c:pt idx="757">
                  <c:v>30.325169907407421</c:v>
                </c:pt>
                <c:pt idx="758">
                  <c:v>24.525929166666664</c:v>
                </c:pt>
                <c:pt idx="759">
                  <c:v>18.464992129629632</c:v>
                </c:pt>
                <c:pt idx="760">
                  <c:v>13.354768518518519</c:v>
                </c:pt>
                <c:pt idx="761">
                  <c:v>8.9194291666666654</c:v>
                </c:pt>
                <c:pt idx="762">
                  <c:v>5.3762074074074064</c:v>
                </c:pt>
                <c:pt idx="763">
                  <c:v>3.2472254629629642</c:v>
                </c:pt>
                <c:pt idx="764">
                  <c:v>2.2866666666666671</c:v>
                </c:pt>
                <c:pt idx="765">
                  <c:v>2.6017185185185188</c:v>
                </c:pt>
                <c:pt idx="766">
                  <c:v>4.0651851851851859</c:v>
                </c:pt>
                <c:pt idx="767">
                  <c:v>5.7930476851851873</c:v>
                </c:pt>
                <c:pt idx="768">
                  <c:v>7.967762962962964</c:v>
                </c:pt>
                <c:pt idx="769">
                  <c:v>10.406874074074075</c:v>
                </c:pt>
                <c:pt idx="770">
                  <c:v>14.387103240740746</c:v>
                </c:pt>
                <c:pt idx="771">
                  <c:v>19.787447685185185</c:v>
                </c:pt>
                <c:pt idx="772">
                  <c:v>25.280529166666671</c:v>
                </c:pt>
                <c:pt idx="773">
                  <c:v>31.445636574074086</c:v>
                </c:pt>
                <c:pt idx="774">
                  <c:v>35.828414351851855</c:v>
                </c:pt>
                <c:pt idx="775">
                  <c:v>41.141103240740748</c:v>
                </c:pt>
                <c:pt idx="776">
                  <c:v>46.476658796296299</c:v>
                </c:pt>
                <c:pt idx="777">
                  <c:v>50.333503240740747</c:v>
                </c:pt>
                <c:pt idx="778">
                  <c:v>53.603436574074081</c:v>
                </c:pt>
                <c:pt idx="779">
                  <c:v>56.786190740740736</c:v>
                </c:pt>
                <c:pt idx="780">
                  <c:v>59.281992129629657</c:v>
                </c:pt>
                <c:pt idx="781">
                  <c:v>61.238362500000001</c:v>
                </c:pt>
                <c:pt idx="782">
                  <c:v>62.626718518518516</c:v>
                </c:pt>
                <c:pt idx="783">
                  <c:v>63.627929166666668</c:v>
                </c:pt>
                <c:pt idx="784">
                  <c:v>64.232466666666681</c:v>
                </c:pt>
                <c:pt idx="785">
                  <c:v>65.042962962962974</c:v>
                </c:pt>
                <c:pt idx="786">
                  <c:v>66.473558796296331</c:v>
                </c:pt>
                <c:pt idx="787">
                  <c:v>67.504940740740764</c:v>
                </c:pt>
                <c:pt idx="788">
                  <c:v>67.712169907407414</c:v>
                </c:pt>
                <c:pt idx="789">
                  <c:v>67.712169907407414</c:v>
                </c:pt>
                <c:pt idx="790">
                  <c:v>67.919716666666687</c:v>
                </c:pt>
                <c:pt idx="791">
                  <c:v>68.544262500000002</c:v>
                </c:pt>
                <c:pt idx="792">
                  <c:v>69.171666666666695</c:v>
                </c:pt>
                <c:pt idx="793">
                  <c:v>68.33576296296296</c:v>
                </c:pt>
                <c:pt idx="794">
                  <c:v>64.03063657407408</c:v>
                </c:pt>
                <c:pt idx="795">
                  <c:v>56.596429166666681</c:v>
                </c:pt>
                <c:pt idx="796">
                  <c:v>47.339716666666675</c:v>
                </c:pt>
                <c:pt idx="797">
                  <c:v>38.59528101851852</c:v>
                </c:pt>
                <c:pt idx="798">
                  <c:v>32.013492129629633</c:v>
                </c:pt>
                <c:pt idx="799">
                  <c:v>28.413262500000002</c:v>
                </c:pt>
                <c:pt idx="800">
                  <c:v>27.21705</c:v>
                </c:pt>
                <c:pt idx="801">
                  <c:v>27.085725462962962</c:v>
                </c:pt>
                <c:pt idx="802">
                  <c:v>28.145214351851855</c:v>
                </c:pt>
                <c:pt idx="803">
                  <c:v>31.728929166666674</c:v>
                </c:pt>
                <c:pt idx="804">
                  <c:v>37.198985185185187</c:v>
                </c:pt>
                <c:pt idx="805">
                  <c:v>41.953346296296303</c:v>
                </c:pt>
                <c:pt idx="806">
                  <c:v>44.102336574074094</c:v>
                </c:pt>
                <c:pt idx="807">
                  <c:v>44.605879629629634</c:v>
                </c:pt>
                <c:pt idx="808">
                  <c:v>43.768229166666671</c:v>
                </c:pt>
                <c:pt idx="809">
                  <c:v>41.790262500000004</c:v>
                </c:pt>
                <c:pt idx="810">
                  <c:v>39.224114351851867</c:v>
                </c:pt>
                <c:pt idx="811">
                  <c:v>35.677716666666662</c:v>
                </c:pt>
                <c:pt idx="812">
                  <c:v>30.325169907407421</c:v>
                </c:pt>
                <c:pt idx="813">
                  <c:v>25.027725462962966</c:v>
                </c:pt>
                <c:pt idx="814">
                  <c:v>20.012303240740739</c:v>
                </c:pt>
                <c:pt idx="815">
                  <c:v>15.358936574074077</c:v>
                </c:pt>
                <c:pt idx="816">
                  <c:v>10.983781018518521</c:v>
                </c:pt>
                <c:pt idx="817">
                  <c:v>7.6160291666666664</c:v>
                </c:pt>
                <c:pt idx="818">
                  <c:v>5.1450000000000005</c:v>
                </c:pt>
                <c:pt idx="819">
                  <c:v>4.5892129629629634</c:v>
                </c:pt>
                <c:pt idx="820">
                  <c:v>5.1450000000000005</c:v>
                </c:pt>
                <c:pt idx="821">
                  <c:v>7.2722351851851865</c:v>
                </c:pt>
                <c:pt idx="822">
                  <c:v>9.7666074074074096</c:v>
                </c:pt>
                <c:pt idx="823">
                  <c:v>12.360862500000001</c:v>
                </c:pt>
                <c:pt idx="824">
                  <c:v>15.064051851851852</c:v>
                </c:pt>
                <c:pt idx="825">
                  <c:v>17.292916666666674</c:v>
                </c:pt>
                <c:pt idx="826">
                  <c:v>19.563862500000003</c:v>
                </c:pt>
                <c:pt idx="827">
                  <c:v>21.856881018518525</c:v>
                </c:pt>
                <c:pt idx="828">
                  <c:v>24.029214351851852</c:v>
                </c:pt>
                <c:pt idx="829">
                  <c:v>27.21705</c:v>
                </c:pt>
                <c:pt idx="830">
                  <c:v>30.74296296296297</c:v>
                </c:pt>
                <c:pt idx="831">
                  <c:v>34.041003240740743</c:v>
                </c:pt>
                <c:pt idx="832">
                  <c:v>36.13076250000001</c:v>
                </c:pt>
                <c:pt idx="833">
                  <c:v>36.892190740740759</c:v>
                </c:pt>
                <c:pt idx="834">
                  <c:v>37.661558796296298</c:v>
                </c:pt>
                <c:pt idx="835">
                  <c:v>38.59528101851852</c:v>
                </c:pt>
                <c:pt idx="836">
                  <c:v>39.382116666666668</c:v>
                </c:pt>
                <c:pt idx="837">
                  <c:v>40.017301851851862</c:v>
                </c:pt>
                <c:pt idx="838">
                  <c:v>41.141103240740748</c:v>
                </c:pt>
                <c:pt idx="839">
                  <c:v>42.608857407407413</c:v>
                </c:pt>
                <c:pt idx="840">
                  <c:v>43.768229166666671</c:v>
                </c:pt>
                <c:pt idx="841">
                  <c:v>45.112281018518523</c:v>
                </c:pt>
                <c:pt idx="842">
                  <c:v>47.166469907407411</c:v>
                </c:pt>
                <c:pt idx="843">
                  <c:v>49.266392129629637</c:v>
                </c:pt>
                <c:pt idx="844">
                  <c:v>50.691747685185192</c:v>
                </c:pt>
                <c:pt idx="845">
                  <c:v>51.231496296296307</c:v>
                </c:pt>
                <c:pt idx="846">
                  <c:v>51.592916666666675</c:v>
                </c:pt>
                <c:pt idx="847">
                  <c:v>51.955607407407427</c:v>
                </c:pt>
                <c:pt idx="848">
                  <c:v>52.867892129629638</c:v>
                </c:pt>
                <c:pt idx="849">
                  <c:v>54.716281018518536</c:v>
                </c:pt>
                <c:pt idx="850">
                  <c:v>57.357381018518531</c:v>
                </c:pt>
                <c:pt idx="851">
                  <c:v>59.281992129629657</c:v>
                </c:pt>
                <c:pt idx="852">
                  <c:v>60.452003240740751</c:v>
                </c:pt>
                <c:pt idx="853">
                  <c:v>61.633447685185196</c:v>
                </c:pt>
                <c:pt idx="854">
                  <c:v>62.826325462962956</c:v>
                </c:pt>
                <c:pt idx="855">
                  <c:v>63.627929166666668</c:v>
                </c:pt>
                <c:pt idx="856">
                  <c:v>63.829124074074073</c:v>
                </c:pt>
                <c:pt idx="857">
                  <c:v>64.03063657407408</c:v>
                </c:pt>
                <c:pt idx="858">
                  <c:v>66.063229166666687</c:v>
                </c:pt>
                <c:pt idx="859">
                  <c:v>68.753079629629639</c:v>
                </c:pt>
                <c:pt idx="860">
                  <c:v>70.858718518518543</c:v>
                </c:pt>
                <c:pt idx="861">
                  <c:v>72.137346296296315</c:v>
                </c:pt>
                <c:pt idx="862">
                  <c:v>75.165274074074063</c:v>
                </c:pt>
                <c:pt idx="863">
                  <c:v>80.274862499999998</c:v>
                </c:pt>
                <c:pt idx="864">
                  <c:v>83.007429166666654</c:v>
                </c:pt>
                <c:pt idx="865">
                  <c:v>84.159496296296297</c:v>
                </c:pt>
                <c:pt idx="866">
                  <c:v>85.552457407407445</c:v>
                </c:pt>
                <c:pt idx="867">
                  <c:v>88.37267962962963</c:v>
                </c:pt>
                <c:pt idx="868">
                  <c:v>91.720740740740737</c:v>
                </c:pt>
                <c:pt idx="869">
                  <c:v>93.174679629629651</c:v>
                </c:pt>
                <c:pt idx="870">
                  <c:v>92.931562499999998</c:v>
                </c:pt>
                <c:pt idx="871">
                  <c:v>92.204116666666678</c:v>
                </c:pt>
                <c:pt idx="872">
                  <c:v>91.238635185185203</c:v>
                </c:pt>
                <c:pt idx="873">
                  <c:v>90.27823518518521</c:v>
                </c:pt>
                <c:pt idx="874">
                  <c:v>88.847162962962983</c:v>
                </c:pt>
                <c:pt idx="875">
                  <c:v>86.721992129629641</c:v>
                </c:pt>
                <c:pt idx="876">
                  <c:v>83.928447685185205</c:v>
                </c:pt>
                <c:pt idx="877">
                  <c:v>80.727114351851867</c:v>
                </c:pt>
                <c:pt idx="878">
                  <c:v>78.701985185185194</c:v>
                </c:pt>
                <c:pt idx="879">
                  <c:v>77.810185185185205</c:v>
                </c:pt>
                <c:pt idx="880">
                  <c:v>77.810185185185205</c:v>
                </c:pt>
                <c:pt idx="881">
                  <c:v>75.602916666666673</c:v>
                </c:pt>
                <c:pt idx="882">
                  <c:v>73.427407407407415</c:v>
                </c:pt>
                <c:pt idx="883">
                  <c:v>73.427407407407415</c:v>
                </c:pt>
                <c:pt idx="884">
                  <c:v>73.427407407407415</c:v>
                </c:pt>
                <c:pt idx="885">
                  <c:v>73.643529166666653</c:v>
                </c:pt>
                <c:pt idx="886">
                  <c:v>74.293800000000033</c:v>
                </c:pt>
                <c:pt idx="887">
                  <c:v>74.728901851851845</c:v>
                </c:pt>
                <c:pt idx="888">
                  <c:v>74.946929166666692</c:v>
                </c:pt>
                <c:pt idx="889">
                  <c:v>74.511192129629649</c:v>
                </c:pt>
                <c:pt idx="890">
                  <c:v>73.643529166666653</c:v>
                </c:pt>
                <c:pt idx="891">
                  <c:v>71.923447685185181</c:v>
                </c:pt>
                <c:pt idx="892">
                  <c:v>69.591524074074087</c:v>
                </c:pt>
                <c:pt idx="893">
                  <c:v>66.679200000000009</c:v>
                </c:pt>
                <c:pt idx="894">
                  <c:v>64.232466666666681</c:v>
                </c:pt>
                <c:pt idx="895">
                  <c:v>62.228457407407419</c:v>
                </c:pt>
                <c:pt idx="896">
                  <c:v>61.238362500000001</c:v>
                </c:pt>
                <c:pt idx="897">
                  <c:v>60.844547685185205</c:v>
                </c:pt>
                <c:pt idx="898">
                  <c:v>60.844547685185205</c:v>
                </c:pt>
                <c:pt idx="899">
                  <c:v>60.648116666666674</c:v>
                </c:pt>
                <c:pt idx="900">
                  <c:v>60.06072916666669</c:v>
                </c:pt>
                <c:pt idx="901">
                  <c:v>58.894529166666679</c:v>
                </c:pt>
                <c:pt idx="902">
                  <c:v>56.596429166666681</c:v>
                </c:pt>
                <c:pt idx="903">
                  <c:v>47.339716666666675</c:v>
                </c:pt>
                <c:pt idx="904">
                  <c:v>38.59528101851852</c:v>
                </c:pt>
                <c:pt idx="905">
                  <c:v>32.013492129629633</c:v>
                </c:pt>
                <c:pt idx="906">
                  <c:v>28.413262500000002</c:v>
                </c:pt>
                <c:pt idx="907">
                  <c:v>27.21705</c:v>
                </c:pt>
                <c:pt idx="908">
                  <c:v>27.085725462962962</c:v>
                </c:pt>
                <c:pt idx="909">
                  <c:v>28.145214351851855</c:v>
                </c:pt>
                <c:pt idx="910">
                  <c:v>31.728929166666674</c:v>
                </c:pt>
                <c:pt idx="911">
                  <c:v>37.198985185185187</c:v>
                </c:pt>
                <c:pt idx="912">
                  <c:v>41.953346296296303</c:v>
                </c:pt>
                <c:pt idx="913">
                  <c:v>44.102336574074094</c:v>
                </c:pt>
                <c:pt idx="914">
                  <c:v>46.305</c:v>
                </c:pt>
                <c:pt idx="915">
                  <c:v>51.592916666666675</c:v>
                </c:pt>
                <c:pt idx="916">
                  <c:v>53.603436574074081</c:v>
                </c:pt>
                <c:pt idx="917">
                  <c:v>55.652385185185196</c:v>
                </c:pt>
                <c:pt idx="918">
                  <c:v>55.276990740740743</c:v>
                </c:pt>
                <c:pt idx="919">
                  <c:v>55.464529166666672</c:v>
                </c:pt>
                <c:pt idx="920">
                  <c:v>56.217858796296305</c:v>
                </c:pt>
                <c:pt idx="921">
                  <c:v>58.123414351851871</c:v>
                </c:pt>
                <c:pt idx="922">
                  <c:v>61.633447685185196</c:v>
                </c:pt>
                <c:pt idx="923">
                  <c:v>64.83986250000001</c:v>
                </c:pt>
                <c:pt idx="924">
                  <c:v>67.298029166666666</c:v>
                </c:pt>
                <c:pt idx="925">
                  <c:v>65.246381018518505</c:v>
                </c:pt>
                <c:pt idx="926">
                  <c:v>62.427429166666677</c:v>
                </c:pt>
                <c:pt idx="927">
                  <c:v>61.041296296296295</c:v>
                </c:pt>
                <c:pt idx="928">
                  <c:v>59.67072546296297</c:v>
                </c:pt>
                <c:pt idx="929">
                  <c:v>58.894529166666679</c:v>
                </c:pt>
                <c:pt idx="930">
                  <c:v>58.123414351851871</c:v>
                </c:pt>
                <c:pt idx="931">
                  <c:v>57.548412962962985</c:v>
                </c:pt>
                <c:pt idx="932">
                  <c:v>56.786190740740736</c:v>
                </c:pt>
                <c:pt idx="933">
                  <c:v>56.029050000000005</c:v>
                </c:pt>
                <c:pt idx="934">
                  <c:v>54.530012962962964</c:v>
                </c:pt>
                <c:pt idx="935">
                  <c:v>52.502025462962976</c:v>
                </c:pt>
                <c:pt idx="936">
                  <c:v>50.871346296296309</c:v>
                </c:pt>
                <c:pt idx="937">
                  <c:v>49.798518518518527</c:v>
                </c:pt>
                <c:pt idx="938">
                  <c:v>48.913229166666675</c:v>
                </c:pt>
                <c:pt idx="939">
                  <c:v>48.035879629629633</c:v>
                </c:pt>
                <c:pt idx="940">
                  <c:v>46.993540740740741</c:v>
                </c:pt>
                <c:pt idx="941">
                  <c:v>46.476658796296299</c:v>
                </c:pt>
                <c:pt idx="942">
                  <c:v>46.305</c:v>
                </c:pt>
                <c:pt idx="943">
                  <c:v>46.133658796296302</c:v>
                </c:pt>
                <c:pt idx="944">
                  <c:v>46.133658796296302</c:v>
                </c:pt>
                <c:pt idx="945">
                  <c:v>46.305</c:v>
                </c:pt>
                <c:pt idx="946">
                  <c:v>46.648635185185199</c:v>
                </c:pt>
                <c:pt idx="947">
                  <c:v>48.035879629629633</c:v>
                </c:pt>
                <c:pt idx="948">
                  <c:v>49.443450000000006</c:v>
                </c:pt>
                <c:pt idx="949">
                  <c:v>50.15485740740742</c:v>
                </c:pt>
                <c:pt idx="950">
                  <c:v>49.976529166666673</c:v>
                </c:pt>
                <c:pt idx="951">
                  <c:v>48.210714351851863</c:v>
                </c:pt>
                <c:pt idx="952">
                  <c:v>44.102336574074094</c:v>
                </c:pt>
                <c:pt idx="953">
                  <c:v>37.198985185185187</c:v>
                </c:pt>
                <c:pt idx="954">
                  <c:v>29.498158796296302</c:v>
                </c:pt>
                <c:pt idx="955">
                  <c:v>22.689450000000001</c:v>
                </c:pt>
                <c:pt idx="956">
                  <c:v>16.772858796296298</c:v>
                </c:pt>
                <c:pt idx="957">
                  <c:v>11.748385185185185</c:v>
                </c:pt>
                <c:pt idx="958">
                  <c:v>10.004325462962965</c:v>
                </c:pt>
                <c:pt idx="959">
                  <c:v>10.73462962962963</c:v>
                </c:pt>
                <c:pt idx="960">
                  <c:v>13.632503240740741</c:v>
                </c:pt>
                <c:pt idx="961">
                  <c:v>19.010457407407415</c:v>
                </c:pt>
                <c:pt idx="962">
                  <c:v>25.918096296296302</c:v>
                </c:pt>
                <c:pt idx="963">
                  <c:v>32.586429166666676</c:v>
                </c:pt>
                <c:pt idx="964">
                  <c:v>38.126990740740752</c:v>
                </c:pt>
                <c:pt idx="965">
                  <c:v>41.465047685185183</c:v>
                </c:pt>
                <c:pt idx="966">
                  <c:v>43.103825462962966</c:v>
                </c:pt>
                <c:pt idx="967">
                  <c:v>43.269450000000013</c:v>
                </c:pt>
                <c:pt idx="968">
                  <c:v>43.103825462962966</c:v>
                </c:pt>
                <c:pt idx="969">
                  <c:v>42.444503240740751</c:v>
                </c:pt>
                <c:pt idx="970">
                  <c:v>41.141103240740748</c:v>
                </c:pt>
                <c:pt idx="971">
                  <c:v>38.438866666666677</c:v>
                </c:pt>
                <c:pt idx="972">
                  <c:v>33.4553625</c:v>
                </c:pt>
                <c:pt idx="973">
                  <c:v>26.175346296296301</c:v>
                </c:pt>
                <c:pt idx="974">
                  <c:v>19.787447685185185</c:v>
                </c:pt>
                <c:pt idx="975">
                  <c:v>14.29166666666667</c:v>
                </c:pt>
                <c:pt idx="976">
                  <c:v>9.688003240740743</c:v>
                </c:pt>
                <c:pt idx="977">
                  <c:v>5.9150032407407416</c:v>
                </c:pt>
                <c:pt idx="978">
                  <c:v>4.0651851851851859</c:v>
                </c:pt>
                <c:pt idx="979">
                  <c:v>2.7668666666666666</c:v>
                </c:pt>
                <c:pt idx="980">
                  <c:v>1.8180587962962966</c:v>
                </c:pt>
                <c:pt idx="981">
                  <c:v>1.2297185185185187</c:v>
                </c:pt>
                <c:pt idx="982">
                  <c:v>0.82320000000000004</c:v>
                </c:pt>
                <c:pt idx="983">
                  <c:v>0.48035879629629641</c:v>
                </c:pt>
                <c:pt idx="984">
                  <c:v>0.16260740740740742</c:v>
                </c:pt>
                <c:pt idx="985">
                  <c:v>1.9214351851851854E-2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1.0162962962962964E-2</c:v>
                </c:pt>
                <c:pt idx="1028">
                  <c:v>0.20580000000000001</c:v>
                </c:pt>
                <c:pt idx="1029">
                  <c:v>1.1744574074074072</c:v>
                </c:pt>
                <c:pt idx="1030">
                  <c:v>3.3849018518518514</c:v>
                </c:pt>
                <c:pt idx="1031">
                  <c:v>6.3518518518518521</c:v>
                </c:pt>
                <c:pt idx="1032">
                  <c:v>9.4540962962962976</c:v>
                </c:pt>
                <c:pt idx="1033">
                  <c:v>12.628116666666669</c:v>
                </c:pt>
                <c:pt idx="1034">
                  <c:v>15.957281018518518</c:v>
                </c:pt>
                <c:pt idx="1035">
                  <c:v>19.452546296296301</c:v>
                </c:pt>
                <c:pt idx="1036">
                  <c:v>22.449985185185184</c:v>
                </c:pt>
                <c:pt idx="1037">
                  <c:v>25.027725462962966</c:v>
                </c:pt>
                <c:pt idx="1038">
                  <c:v>27.348692129629633</c:v>
                </c:pt>
                <c:pt idx="1039">
                  <c:v>30.18654074074075</c:v>
                </c:pt>
                <c:pt idx="1040">
                  <c:v>33.601296296296304</c:v>
                </c:pt>
                <c:pt idx="1041">
                  <c:v>37.198985185185187</c:v>
                </c:pt>
                <c:pt idx="1042">
                  <c:v>40.497025462962974</c:v>
                </c:pt>
                <c:pt idx="1043">
                  <c:v>42.77352916666667</c:v>
                </c:pt>
                <c:pt idx="1044">
                  <c:v>43.935124074074082</c:v>
                </c:pt>
                <c:pt idx="1045">
                  <c:v>44.269866666666665</c:v>
                </c:pt>
                <c:pt idx="1046">
                  <c:v>44.437714351851852</c:v>
                </c:pt>
                <c:pt idx="1047">
                  <c:v>44.774362500000016</c:v>
                </c:pt>
                <c:pt idx="1048">
                  <c:v>45.112281018518523</c:v>
                </c:pt>
                <c:pt idx="1049">
                  <c:v>44.774362500000016</c:v>
                </c:pt>
                <c:pt idx="1050">
                  <c:v>43.435392129629626</c:v>
                </c:pt>
                <c:pt idx="1051">
                  <c:v>40.818429166666675</c:v>
                </c:pt>
                <c:pt idx="1052">
                  <c:v>37.81638518518519</c:v>
                </c:pt>
                <c:pt idx="1053">
                  <c:v>34.335729166666674</c:v>
                </c:pt>
                <c:pt idx="1054">
                  <c:v>30.464116666666666</c:v>
                </c:pt>
                <c:pt idx="1055">
                  <c:v>25.789947685185187</c:v>
                </c:pt>
                <c:pt idx="1056">
                  <c:v>20.580000000000002</c:v>
                </c:pt>
                <c:pt idx="1057">
                  <c:v>14.966392129629634</c:v>
                </c:pt>
                <c:pt idx="1058">
                  <c:v>10.244901851851852</c:v>
                </c:pt>
                <c:pt idx="1059">
                  <c:v>7.0029166666666685</c:v>
                </c:pt>
                <c:pt idx="1060">
                  <c:v>4.428669907407409</c:v>
                </c:pt>
                <c:pt idx="1061">
                  <c:v>2.8513462962962963</c:v>
                </c:pt>
                <c:pt idx="1062">
                  <c:v>2.2866666666666671</c:v>
                </c:pt>
                <c:pt idx="1063">
                  <c:v>2.3249365740740742</c:v>
                </c:pt>
                <c:pt idx="1064">
                  <c:v>2.6017185185185188</c:v>
                </c:pt>
                <c:pt idx="1065">
                  <c:v>3.8644666666666665</c:v>
                </c:pt>
                <c:pt idx="1066">
                  <c:v>6.2884921296296294</c:v>
                </c:pt>
                <c:pt idx="1067">
                  <c:v>8.6950500000000002</c:v>
                </c:pt>
                <c:pt idx="1068">
                  <c:v>9.6097166666666691</c:v>
                </c:pt>
                <c:pt idx="1069">
                  <c:v>10.084200000000001</c:v>
                </c:pt>
                <c:pt idx="1070">
                  <c:v>11.067466666666666</c:v>
                </c:pt>
                <c:pt idx="1071">
                  <c:v>13.171200000000001</c:v>
                </c:pt>
                <c:pt idx="1072">
                  <c:v>16.05811666666667</c:v>
                </c:pt>
                <c:pt idx="1073">
                  <c:v>19.787447685185185</c:v>
                </c:pt>
                <c:pt idx="1074">
                  <c:v>24.776192129629635</c:v>
                </c:pt>
                <c:pt idx="1075">
                  <c:v>31.445636574074086</c:v>
                </c:pt>
                <c:pt idx="1076">
                  <c:v>38.59528101851852</c:v>
                </c:pt>
                <c:pt idx="1077">
                  <c:v>45.112281018518523</c:v>
                </c:pt>
                <c:pt idx="1078">
                  <c:v>50.512466666666676</c:v>
                </c:pt>
                <c:pt idx="1079">
                  <c:v>55.089769907407408</c:v>
                </c:pt>
                <c:pt idx="1080">
                  <c:v>59.476200000000006</c:v>
                </c:pt>
                <c:pt idx="1081">
                  <c:v>62.228457407407419</c:v>
                </c:pt>
                <c:pt idx="1082">
                  <c:v>63.026250000000005</c:v>
                </c:pt>
                <c:pt idx="1083">
                  <c:v>62.02980324074074</c:v>
                </c:pt>
                <c:pt idx="1084">
                  <c:v>58.894529166666679</c:v>
                </c:pt>
                <c:pt idx="1085">
                  <c:v>55.8405587962963</c:v>
                </c:pt>
                <c:pt idx="1086">
                  <c:v>54.530012962962964</c:v>
                </c:pt>
                <c:pt idx="1087">
                  <c:v>54.530012962962964</c:v>
                </c:pt>
                <c:pt idx="1088">
                  <c:v>54.716281018518536</c:v>
                </c:pt>
                <c:pt idx="1089">
                  <c:v>54.902866666666654</c:v>
                </c:pt>
                <c:pt idx="1090">
                  <c:v>54.902866666666654</c:v>
                </c:pt>
                <c:pt idx="1091">
                  <c:v>54.902866666666654</c:v>
                </c:pt>
                <c:pt idx="1092">
                  <c:v>55.464529166666672</c:v>
                </c:pt>
                <c:pt idx="1093">
                  <c:v>57.357381018518531</c:v>
                </c:pt>
                <c:pt idx="1094">
                  <c:v>60.452003240740751</c:v>
                </c:pt>
                <c:pt idx="1095">
                  <c:v>63.026250000000005</c:v>
                </c:pt>
                <c:pt idx="1096">
                  <c:v>64.434614351851877</c:v>
                </c:pt>
                <c:pt idx="1097">
                  <c:v>64.83986250000001</c:v>
                </c:pt>
                <c:pt idx="1098">
                  <c:v>64.03063657407408</c:v>
                </c:pt>
                <c:pt idx="1099">
                  <c:v>61.633447685185196</c:v>
                </c:pt>
                <c:pt idx="1100">
                  <c:v>57.739762500000005</c:v>
                </c:pt>
                <c:pt idx="1101">
                  <c:v>55.089769907407408</c:v>
                </c:pt>
                <c:pt idx="1102">
                  <c:v>54.158429629629623</c:v>
                </c:pt>
                <c:pt idx="1103">
                  <c:v>54.902866666666654</c:v>
                </c:pt>
                <c:pt idx="1104">
                  <c:v>57.548412962962985</c:v>
                </c:pt>
                <c:pt idx="1105">
                  <c:v>61.633447685185196</c:v>
                </c:pt>
                <c:pt idx="1106">
                  <c:v>64.83986250000001</c:v>
                </c:pt>
                <c:pt idx="1107">
                  <c:v>66.063229166666687</c:v>
                </c:pt>
                <c:pt idx="1108">
                  <c:v>65.858540740740764</c:v>
                </c:pt>
                <c:pt idx="1109">
                  <c:v>64.03063657407408</c:v>
                </c:pt>
                <c:pt idx="1110">
                  <c:v>61.041296296296295</c:v>
                </c:pt>
                <c:pt idx="1111">
                  <c:v>59.476200000000006</c:v>
                </c:pt>
                <c:pt idx="1112">
                  <c:v>59.67072546296297</c:v>
                </c:pt>
                <c:pt idx="1113">
                  <c:v>62.228457407407419</c:v>
                </c:pt>
                <c:pt idx="1114">
                  <c:v>67.712169907407414</c:v>
                </c:pt>
                <c:pt idx="1115">
                  <c:v>73.427407407407415</c:v>
                </c:pt>
                <c:pt idx="1116">
                  <c:v>76.482012962962969</c:v>
                </c:pt>
                <c:pt idx="1117">
                  <c:v>77.144669907407433</c:v>
                </c:pt>
                <c:pt idx="1118">
                  <c:v>76.261762500000003</c:v>
                </c:pt>
                <c:pt idx="1119">
                  <c:v>73.643529166666653</c:v>
                </c:pt>
                <c:pt idx="1120">
                  <c:v>71.07102916666669</c:v>
                </c:pt>
                <c:pt idx="1121">
                  <c:v>69.591524074074087</c:v>
                </c:pt>
                <c:pt idx="1122">
                  <c:v>68.544262500000002</c:v>
                </c:pt>
                <c:pt idx="1123">
                  <c:v>66.885158796296295</c:v>
                </c:pt>
                <c:pt idx="1124">
                  <c:v>63.427051851851864</c:v>
                </c:pt>
                <c:pt idx="1125">
                  <c:v>57.739762500000005</c:v>
                </c:pt>
                <c:pt idx="1126">
                  <c:v>49.443450000000006</c:v>
                </c:pt>
                <c:pt idx="1127">
                  <c:v>40.497025462962974</c:v>
                </c:pt>
                <c:pt idx="1128">
                  <c:v>32.442718518518525</c:v>
                </c:pt>
                <c:pt idx="1129">
                  <c:v>25.534603240740744</c:v>
                </c:pt>
                <c:pt idx="1130">
                  <c:v>20.80930185185186</c:v>
                </c:pt>
                <c:pt idx="1131">
                  <c:v>17.18826990740741</c:v>
                </c:pt>
                <c:pt idx="1132">
                  <c:v>14.1017462962963</c:v>
                </c:pt>
                <c:pt idx="1133">
                  <c:v>11.235790740740743</c:v>
                </c:pt>
                <c:pt idx="1134">
                  <c:v>8.4003240740740761</c:v>
                </c:pt>
                <c:pt idx="1135">
                  <c:v>5.9764574074074073</c:v>
                </c:pt>
                <c:pt idx="1136">
                  <c:v>4.2190587962962978</c:v>
                </c:pt>
                <c:pt idx="1137">
                  <c:v>3.3849018518518514</c:v>
                </c:pt>
                <c:pt idx="1138">
                  <c:v>3.2019685185185192</c:v>
                </c:pt>
                <c:pt idx="1139">
                  <c:v>3.2472254629629642</c:v>
                </c:pt>
                <c:pt idx="1140">
                  <c:v>3.3849018518518514</c:v>
                </c:pt>
                <c:pt idx="1141">
                  <c:v>3.6207143518518525</c:v>
                </c:pt>
                <c:pt idx="1142">
                  <c:v>4.270985185185185</c:v>
                </c:pt>
                <c:pt idx="1143">
                  <c:v>5.7930476851851873</c:v>
                </c:pt>
                <c:pt idx="1144">
                  <c:v>8.0390625</c:v>
                </c:pt>
                <c:pt idx="1145">
                  <c:v>9.4540962962962976</c:v>
                </c:pt>
                <c:pt idx="1146">
                  <c:v>9.7666074074074096</c:v>
                </c:pt>
                <c:pt idx="1147">
                  <c:v>8.1826143518518517</c:v>
                </c:pt>
                <c:pt idx="1148">
                  <c:v>4.807716666666666</c:v>
                </c:pt>
                <c:pt idx="1149">
                  <c:v>3.024116666666667</c:v>
                </c:pt>
                <c:pt idx="1150">
                  <c:v>2.2866666666666671</c:v>
                </c:pt>
                <c:pt idx="1151">
                  <c:v>2.2866666666666671</c:v>
                </c:pt>
                <c:pt idx="1152">
                  <c:v>2.2866666666666671</c:v>
                </c:pt>
                <c:pt idx="1153">
                  <c:v>3.0681032407407409</c:v>
                </c:pt>
                <c:pt idx="1154">
                  <c:v>5.6124962962962961</c:v>
                </c:pt>
                <c:pt idx="1155">
                  <c:v>10.004325462962965</c:v>
                </c:pt>
                <c:pt idx="1156">
                  <c:v>14.1017462962963</c:v>
                </c:pt>
                <c:pt idx="1157">
                  <c:v>18.141524074074077</c:v>
                </c:pt>
                <c:pt idx="1158">
                  <c:v>23.172190740740749</c:v>
                </c:pt>
                <c:pt idx="1159">
                  <c:v>29.910235185185183</c:v>
                </c:pt>
                <c:pt idx="1160">
                  <c:v>37.97152916666667</c:v>
                </c:pt>
                <c:pt idx="1161">
                  <c:v>45.962635185185192</c:v>
                </c:pt>
                <c:pt idx="1162">
                  <c:v>53.051301851851861</c:v>
                </c:pt>
                <c:pt idx="1163">
                  <c:v>60.06072916666669</c:v>
                </c:pt>
                <c:pt idx="1164">
                  <c:v>67.09143518518519</c:v>
                </c:pt>
                <c:pt idx="1165">
                  <c:v>74.293800000000033</c:v>
                </c:pt>
                <c:pt idx="1166">
                  <c:v>81.407874074074073</c:v>
                </c:pt>
                <c:pt idx="1167">
                  <c:v>84.622546296296306</c:v>
                </c:pt>
                <c:pt idx="1168">
                  <c:v>87.66333657407408</c:v>
                </c:pt>
                <c:pt idx="1169">
                  <c:v>92.204116666666678</c:v>
                </c:pt>
                <c:pt idx="1170">
                  <c:v>96.364103240740775</c:v>
                </c:pt>
                <c:pt idx="1171">
                  <c:v>100.36322916666668</c:v>
                </c:pt>
                <c:pt idx="1172">
                  <c:v>104.18625</c:v>
                </c:pt>
                <c:pt idx="1173">
                  <c:v>107.55733657407409</c:v>
                </c:pt>
                <c:pt idx="1174">
                  <c:v>110.71674768518521</c:v>
                </c:pt>
                <c:pt idx="1175">
                  <c:v>113.65305000000001</c:v>
                </c:pt>
                <c:pt idx="1176">
                  <c:v>116.0840625</c:v>
                </c:pt>
                <c:pt idx="1177">
                  <c:v>118.26655879629628</c:v>
                </c:pt>
                <c:pt idx="1178">
                  <c:v>120.4693810185185</c:v>
                </c:pt>
                <c:pt idx="1179">
                  <c:v>123.25149212962963</c:v>
                </c:pt>
                <c:pt idx="1180">
                  <c:v>126.06536250000001</c:v>
                </c:pt>
                <c:pt idx="1181">
                  <c:v>128.91099212962965</c:v>
                </c:pt>
                <c:pt idx="1182">
                  <c:v>131.49921296296296</c:v>
                </c:pt>
                <c:pt idx="1183">
                  <c:v>133.53005879629632</c:v>
                </c:pt>
                <c:pt idx="1184">
                  <c:v>135.28316990740743</c:v>
                </c:pt>
                <c:pt idx="1185">
                  <c:v>136.75282962962964</c:v>
                </c:pt>
                <c:pt idx="1186">
                  <c:v>137.63843657407406</c:v>
                </c:pt>
                <c:pt idx="1187">
                  <c:v>137.63843657407406</c:v>
                </c:pt>
                <c:pt idx="1188">
                  <c:v>137.63843657407406</c:v>
                </c:pt>
                <c:pt idx="1189">
                  <c:v>137.63843657407406</c:v>
                </c:pt>
                <c:pt idx="1190">
                  <c:v>137.63843657407406</c:v>
                </c:pt>
                <c:pt idx="1191">
                  <c:v>137.63843657407406</c:v>
                </c:pt>
                <c:pt idx="1192">
                  <c:v>137.63843657407406</c:v>
                </c:pt>
                <c:pt idx="1193">
                  <c:v>137.63843657407406</c:v>
                </c:pt>
                <c:pt idx="1194">
                  <c:v>137.63843657407406</c:v>
                </c:pt>
                <c:pt idx="1195">
                  <c:v>137.63843657407406</c:v>
                </c:pt>
                <c:pt idx="1196">
                  <c:v>137.9342740740741</c:v>
                </c:pt>
                <c:pt idx="1197">
                  <c:v>137.9342740740741</c:v>
                </c:pt>
                <c:pt idx="1198">
                  <c:v>138.23042916666668</c:v>
                </c:pt>
                <c:pt idx="1199">
                  <c:v>139.41822546296299</c:v>
                </c:pt>
                <c:pt idx="1200">
                  <c:v>140.91011666666668</c:v>
                </c:pt>
                <c:pt idx="1201">
                  <c:v>143.31365740740742</c:v>
                </c:pt>
                <c:pt idx="1202">
                  <c:v>145.73752407407409</c:v>
                </c:pt>
                <c:pt idx="1203">
                  <c:v>147.56876296296304</c:v>
                </c:pt>
                <c:pt idx="1204">
                  <c:v>148.79594074074075</c:v>
                </c:pt>
                <c:pt idx="1205">
                  <c:v>149.41143518518521</c:v>
                </c:pt>
                <c:pt idx="1206">
                  <c:v>149.7196587962963</c:v>
                </c:pt>
                <c:pt idx="1207">
                  <c:v>150.02820000000006</c:v>
                </c:pt>
                <c:pt idx="1208">
                  <c:v>150.3370587962963</c:v>
                </c:pt>
                <c:pt idx="1209">
                  <c:v>150.64623518518519</c:v>
                </c:pt>
                <c:pt idx="1210">
                  <c:v>150.64623518518519</c:v>
                </c:pt>
                <c:pt idx="1211">
                  <c:v>150.64623518518519</c:v>
                </c:pt>
                <c:pt idx="1212">
                  <c:v>150.64623518518519</c:v>
                </c:pt>
                <c:pt idx="1213">
                  <c:v>150.3370587962963</c:v>
                </c:pt>
                <c:pt idx="1214">
                  <c:v>150.3370587962963</c:v>
                </c:pt>
                <c:pt idx="1215">
                  <c:v>150.3370587962963</c:v>
                </c:pt>
                <c:pt idx="1216">
                  <c:v>150.3370587962963</c:v>
                </c:pt>
                <c:pt idx="1217">
                  <c:v>150.02820000000006</c:v>
                </c:pt>
                <c:pt idx="1218">
                  <c:v>149.7196587962963</c:v>
                </c:pt>
                <c:pt idx="1219">
                  <c:v>149.41143518518521</c:v>
                </c:pt>
                <c:pt idx="1220">
                  <c:v>149.10352916666668</c:v>
                </c:pt>
                <c:pt idx="1221">
                  <c:v>148.48866990740746</c:v>
                </c:pt>
                <c:pt idx="1222">
                  <c:v>147.56876296296304</c:v>
                </c:pt>
                <c:pt idx="1223">
                  <c:v>146.65171435185187</c:v>
                </c:pt>
                <c:pt idx="1224">
                  <c:v>145.43342916666668</c:v>
                </c:pt>
                <c:pt idx="1225">
                  <c:v>144.82619212962965</c:v>
                </c:pt>
                <c:pt idx="1226">
                  <c:v>144.22022546296296</c:v>
                </c:pt>
                <c:pt idx="1227">
                  <c:v>143.91771851851854</c:v>
                </c:pt>
                <c:pt idx="1228">
                  <c:v>143.31365740740742</c:v>
                </c:pt>
                <c:pt idx="1229">
                  <c:v>143.01210324074077</c:v>
                </c:pt>
                <c:pt idx="1230">
                  <c:v>142.40994768518522</c:v>
                </c:pt>
                <c:pt idx="1231">
                  <c:v>141.80906250000001</c:v>
                </c:pt>
                <c:pt idx="1232">
                  <c:v>141.50909629629632</c:v>
                </c:pt>
                <c:pt idx="1233">
                  <c:v>141.50909629629632</c:v>
                </c:pt>
                <c:pt idx="1234">
                  <c:v>141.20944768518521</c:v>
                </c:pt>
                <c:pt idx="1235">
                  <c:v>141.20944768518521</c:v>
                </c:pt>
                <c:pt idx="1236">
                  <c:v>140.61110324074073</c:v>
                </c:pt>
                <c:pt idx="1237">
                  <c:v>140.01402916666672</c:v>
                </c:pt>
                <c:pt idx="1238">
                  <c:v>138.52690185185187</c:v>
                </c:pt>
                <c:pt idx="1239">
                  <c:v>136.75282962962964</c:v>
                </c:pt>
                <c:pt idx="1240">
                  <c:v>134.40518518518522</c:v>
                </c:pt>
                <c:pt idx="1241">
                  <c:v>132.36766990740742</c:v>
                </c:pt>
                <c:pt idx="1242">
                  <c:v>130.3457166666667</c:v>
                </c:pt>
                <c:pt idx="1243">
                  <c:v>128.625</c:v>
                </c:pt>
                <c:pt idx="1244">
                  <c:v>126.6319476851852</c:v>
                </c:pt>
                <c:pt idx="1245">
                  <c:v>124.93600324074075</c:v>
                </c:pt>
                <c:pt idx="1246">
                  <c:v>123.25149212962963</c:v>
                </c:pt>
                <c:pt idx="1247">
                  <c:v>121.30067962962968</c:v>
                </c:pt>
                <c:pt idx="1248">
                  <c:v>119.3654291666667</c:v>
                </c:pt>
                <c:pt idx="1249">
                  <c:v>117.44574074074075</c:v>
                </c:pt>
                <c:pt idx="1250">
                  <c:v>115.54161435185188</c:v>
                </c:pt>
                <c:pt idx="1251">
                  <c:v>113.92189212962964</c:v>
                </c:pt>
                <c:pt idx="1252">
                  <c:v>112.31360324074075</c:v>
                </c:pt>
                <c:pt idx="1253">
                  <c:v>110.71674768518521</c:v>
                </c:pt>
                <c:pt idx="1254">
                  <c:v>109.13132546296302</c:v>
                </c:pt>
                <c:pt idx="1255">
                  <c:v>107.55733657407409</c:v>
                </c:pt>
                <c:pt idx="1256">
                  <c:v>105.99478101851854</c:v>
                </c:pt>
                <c:pt idx="1257">
                  <c:v>104.4436587962963</c:v>
                </c:pt>
                <c:pt idx="1258">
                  <c:v>102.9039699074074</c:v>
                </c:pt>
                <c:pt idx="1259">
                  <c:v>101.37571435185187</c:v>
                </c:pt>
                <c:pt idx="1260">
                  <c:v>100.11090185185186</c:v>
                </c:pt>
                <c:pt idx="1261">
                  <c:v>99.10476851851854</c:v>
                </c:pt>
                <c:pt idx="1262">
                  <c:v>98.353503240740778</c:v>
                </c:pt>
                <c:pt idx="1263">
                  <c:v>98.353503240740778</c:v>
                </c:pt>
                <c:pt idx="1264">
                  <c:v>98.603607407407424</c:v>
                </c:pt>
                <c:pt idx="1265">
                  <c:v>99.355825462962954</c:v>
                </c:pt>
                <c:pt idx="1266">
                  <c:v>100.11090185185186</c:v>
                </c:pt>
                <c:pt idx="1267">
                  <c:v>100.61587407407407</c:v>
                </c:pt>
                <c:pt idx="1268">
                  <c:v>101.12211666666668</c:v>
                </c:pt>
                <c:pt idx="1269">
                  <c:v>101.12211666666668</c:v>
                </c:pt>
                <c:pt idx="1270">
                  <c:v>100.61587407407407</c:v>
                </c:pt>
                <c:pt idx="1271">
                  <c:v>99.858892129629638</c:v>
                </c:pt>
                <c:pt idx="1272">
                  <c:v>98.854029166666677</c:v>
                </c:pt>
                <c:pt idx="1273">
                  <c:v>97.8542476851852</c:v>
                </c:pt>
                <c:pt idx="1274">
                  <c:v>97.107746296296327</c:v>
                </c:pt>
                <c:pt idx="1275">
                  <c:v>96.364103240740775</c:v>
                </c:pt>
                <c:pt idx="1276">
                  <c:v>95.869929166666694</c:v>
                </c:pt>
                <c:pt idx="1277">
                  <c:v>95.869929166666694</c:v>
                </c:pt>
                <c:pt idx="1278">
                  <c:v>96.116857407407409</c:v>
                </c:pt>
                <c:pt idx="1279">
                  <c:v>96.364103240740775</c:v>
                </c:pt>
                <c:pt idx="1280">
                  <c:v>96.859547685185177</c:v>
                </c:pt>
                <c:pt idx="1281">
                  <c:v>97.3562625</c:v>
                </c:pt>
                <c:pt idx="1282">
                  <c:v>97.3562625</c:v>
                </c:pt>
                <c:pt idx="1283">
                  <c:v>97.60509629629631</c:v>
                </c:pt>
                <c:pt idx="1284">
                  <c:v>97.60509629629631</c:v>
                </c:pt>
                <c:pt idx="1285">
                  <c:v>97.60509629629631</c:v>
                </c:pt>
                <c:pt idx="1286">
                  <c:v>97.107746296296327</c:v>
                </c:pt>
                <c:pt idx="1287">
                  <c:v>96.611666666666693</c:v>
                </c:pt>
                <c:pt idx="1288">
                  <c:v>95.869929166666694</c:v>
                </c:pt>
                <c:pt idx="1289">
                  <c:v>94.885392129629622</c:v>
                </c:pt>
                <c:pt idx="1290">
                  <c:v>93.905936574074104</c:v>
                </c:pt>
                <c:pt idx="1291">
                  <c:v>93.174679629629651</c:v>
                </c:pt>
                <c:pt idx="1292">
                  <c:v>92.204116666666678</c:v>
                </c:pt>
                <c:pt idx="1293">
                  <c:v>90.998058796296306</c:v>
                </c:pt>
                <c:pt idx="1294">
                  <c:v>89.799940740740738</c:v>
                </c:pt>
                <c:pt idx="1295">
                  <c:v>88.609762500000002</c:v>
                </c:pt>
                <c:pt idx="1296">
                  <c:v>87.899466666666683</c:v>
                </c:pt>
                <c:pt idx="1297">
                  <c:v>87.66333657407408</c:v>
                </c:pt>
                <c:pt idx="1298">
                  <c:v>87.899466666666683</c:v>
                </c:pt>
                <c:pt idx="1299">
                  <c:v>88.37267962962963</c:v>
                </c:pt>
                <c:pt idx="1300">
                  <c:v>89.084881018518544</c:v>
                </c:pt>
                <c:pt idx="1301">
                  <c:v>89.561269907407407</c:v>
                </c:pt>
                <c:pt idx="1302">
                  <c:v>90.038929166666691</c:v>
                </c:pt>
                <c:pt idx="1303">
                  <c:v>90.517858796296295</c:v>
                </c:pt>
                <c:pt idx="1304">
                  <c:v>91.238635185185203</c:v>
                </c:pt>
                <c:pt idx="1305">
                  <c:v>91.479529166666694</c:v>
                </c:pt>
                <c:pt idx="1306">
                  <c:v>91.720740740740737</c:v>
                </c:pt>
                <c:pt idx="1307">
                  <c:v>91.720740740740737</c:v>
                </c:pt>
                <c:pt idx="1308">
                  <c:v>91.720740740740737</c:v>
                </c:pt>
                <c:pt idx="1309">
                  <c:v>91.479529166666694</c:v>
                </c:pt>
                <c:pt idx="1310">
                  <c:v>91.479529166666694</c:v>
                </c:pt>
                <c:pt idx="1311">
                  <c:v>91.238635185185203</c:v>
                </c:pt>
                <c:pt idx="1312">
                  <c:v>90.998058796296306</c:v>
                </c:pt>
                <c:pt idx="1313">
                  <c:v>90.517858796296295</c:v>
                </c:pt>
                <c:pt idx="1314">
                  <c:v>89.799940740740738</c:v>
                </c:pt>
                <c:pt idx="1315">
                  <c:v>89.3229166666667</c:v>
                </c:pt>
                <c:pt idx="1316">
                  <c:v>88.609762500000002</c:v>
                </c:pt>
                <c:pt idx="1317">
                  <c:v>87.192029166666671</c:v>
                </c:pt>
                <c:pt idx="1318">
                  <c:v>86.253225462962988</c:v>
                </c:pt>
                <c:pt idx="1319">
                  <c:v>85.319503240740744</c:v>
                </c:pt>
                <c:pt idx="1320">
                  <c:v>85.785729166666684</c:v>
                </c:pt>
                <c:pt idx="1321">
                  <c:v>86.95685185185188</c:v>
                </c:pt>
                <c:pt idx="1322">
                  <c:v>89.084881018518544</c:v>
                </c:pt>
                <c:pt idx="1323">
                  <c:v>91.962269907407418</c:v>
                </c:pt>
                <c:pt idx="1324">
                  <c:v>95.869929166666694</c:v>
                </c:pt>
                <c:pt idx="1325">
                  <c:v>99.607200000000006</c:v>
                </c:pt>
                <c:pt idx="1326">
                  <c:v>102.39328101851855</c:v>
                </c:pt>
                <c:pt idx="1327">
                  <c:v>103.67238518518521</c:v>
                </c:pt>
                <c:pt idx="1328">
                  <c:v>104.18625</c:v>
                </c:pt>
                <c:pt idx="1329">
                  <c:v>104.18625</c:v>
                </c:pt>
                <c:pt idx="1330">
                  <c:v>104.18625</c:v>
                </c:pt>
                <c:pt idx="1331">
                  <c:v>104.18625</c:v>
                </c:pt>
                <c:pt idx="1332">
                  <c:v>104.18625</c:v>
                </c:pt>
                <c:pt idx="1333">
                  <c:v>103.92915879629632</c:v>
                </c:pt>
                <c:pt idx="1334">
                  <c:v>103.15979074074075</c:v>
                </c:pt>
                <c:pt idx="1335">
                  <c:v>102.39328101851855</c:v>
                </c:pt>
                <c:pt idx="1336">
                  <c:v>101.62962962962963</c:v>
                </c:pt>
                <c:pt idx="1337">
                  <c:v>101.37571435185187</c:v>
                </c:pt>
                <c:pt idx="1338">
                  <c:v>101.12211666666668</c:v>
                </c:pt>
                <c:pt idx="1339">
                  <c:v>101.12211666666668</c:v>
                </c:pt>
                <c:pt idx="1340">
                  <c:v>101.12211666666668</c:v>
                </c:pt>
                <c:pt idx="1341">
                  <c:v>101.37571435185187</c:v>
                </c:pt>
                <c:pt idx="1342">
                  <c:v>101.62962962962963</c:v>
                </c:pt>
                <c:pt idx="1343">
                  <c:v>102.64846666666669</c:v>
                </c:pt>
                <c:pt idx="1344">
                  <c:v>103.67238518518521</c:v>
                </c:pt>
                <c:pt idx="1345">
                  <c:v>104.7013851851852</c:v>
                </c:pt>
                <c:pt idx="1346">
                  <c:v>105.47646990740742</c:v>
                </c:pt>
                <c:pt idx="1347">
                  <c:v>105.73546666666668</c:v>
                </c:pt>
                <c:pt idx="1348">
                  <c:v>105.73546666666668</c:v>
                </c:pt>
                <c:pt idx="1349">
                  <c:v>105.21779074074077</c:v>
                </c:pt>
                <c:pt idx="1350">
                  <c:v>103.41592916666669</c:v>
                </c:pt>
                <c:pt idx="1351">
                  <c:v>100.61587407407407</c:v>
                </c:pt>
                <c:pt idx="1352">
                  <c:v>97.107746296296327</c:v>
                </c:pt>
                <c:pt idx="1353">
                  <c:v>93.661866666666668</c:v>
                </c:pt>
                <c:pt idx="1354">
                  <c:v>90.038929166666691</c:v>
                </c:pt>
                <c:pt idx="1355">
                  <c:v>86.48745000000001</c:v>
                </c:pt>
                <c:pt idx="1356">
                  <c:v>82.548825462962981</c:v>
                </c:pt>
                <c:pt idx="1357">
                  <c:v>78.25545000000001</c:v>
                </c:pt>
                <c:pt idx="1358">
                  <c:v>73.859968518518528</c:v>
                </c:pt>
                <c:pt idx="1359">
                  <c:v>69.381436574074073</c:v>
                </c:pt>
                <c:pt idx="1360">
                  <c:v>64.637079629629625</c:v>
                </c:pt>
                <c:pt idx="1361">
                  <c:v>60.256207407407409</c:v>
                </c:pt>
                <c:pt idx="1362">
                  <c:v>57.548412962962985</c:v>
                </c:pt>
                <c:pt idx="1363">
                  <c:v>56.786190740740736</c:v>
                </c:pt>
                <c:pt idx="1364">
                  <c:v>57.93142962962964</c:v>
                </c:pt>
                <c:pt idx="1365">
                  <c:v>60.648116666666674</c:v>
                </c:pt>
                <c:pt idx="1366">
                  <c:v>62.228457407407419</c:v>
                </c:pt>
                <c:pt idx="1367">
                  <c:v>62.427429166666677</c:v>
                </c:pt>
                <c:pt idx="1368">
                  <c:v>60.844547685185205</c:v>
                </c:pt>
                <c:pt idx="1369">
                  <c:v>57.166666666666679</c:v>
                </c:pt>
                <c:pt idx="1370">
                  <c:v>54.158429629629623</c:v>
                </c:pt>
                <c:pt idx="1371">
                  <c:v>53.051301851851861</c:v>
                </c:pt>
                <c:pt idx="1372">
                  <c:v>53.051301851851861</c:v>
                </c:pt>
                <c:pt idx="1373">
                  <c:v>53.051301851851861</c:v>
                </c:pt>
                <c:pt idx="1374">
                  <c:v>52.137429166666671</c:v>
                </c:pt>
                <c:pt idx="1375">
                  <c:v>50.15485740740742</c:v>
                </c:pt>
                <c:pt idx="1376">
                  <c:v>46.820929166666673</c:v>
                </c:pt>
                <c:pt idx="1377">
                  <c:v>40.979607407407407</c:v>
                </c:pt>
                <c:pt idx="1378">
                  <c:v>32.874803240740739</c:v>
                </c:pt>
                <c:pt idx="1379">
                  <c:v>25.662116666666673</c:v>
                </c:pt>
                <c:pt idx="1380">
                  <c:v>19.341547685185187</c:v>
                </c:pt>
                <c:pt idx="1381">
                  <c:v>13.913096296296299</c:v>
                </c:pt>
                <c:pt idx="1382">
                  <c:v>11.834929166666669</c:v>
                </c:pt>
                <c:pt idx="1383">
                  <c:v>13.632503240740741</c:v>
                </c:pt>
                <c:pt idx="1384">
                  <c:v>17.18826990740741</c:v>
                </c:pt>
                <c:pt idx="1385">
                  <c:v>20.125207407407409</c:v>
                </c:pt>
                <c:pt idx="1386">
                  <c:v>21.388114351851861</c:v>
                </c:pt>
                <c:pt idx="1387">
                  <c:v>22.449985185185184</c:v>
                </c:pt>
                <c:pt idx="1388">
                  <c:v>24.650901851851856</c:v>
                </c:pt>
                <c:pt idx="1389">
                  <c:v>28.682581018518519</c:v>
                </c:pt>
                <c:pt idx="1390">
                  <c:v>34.335729166666674</c:v>
                </c:pt>
                <c:pt idx="1391">
                  <c:v>40.017301851851862</c:v>
                </c:pt>
                <c:pt idx="1392">
                  <c:v>44.269866666666665</c:v>
                </c:pt>
                <c:pt idx="1393">
                  <c:v>46.820929166666673</c:v>
                </c:pt>
                <c:pt idx="1394">
                  <c:v>47.861362500000006</c:v>
                </c:pt>
                <c:pt idx="1395">
                  <c:v>47.861362500000006</c:v>
                </c:pt>
                <c:pt idx="1396">
                  <c:v>47.513281018518533</c:v>
                </c:pt>
                <c:pt idx="1397">
                  <c:v>46.476658796296299</c:v>
                </c:pt>
                <c:pt idx="1398">
                  <c:v>44.943162962962973</c:v>
                </c:pt>
                <c:pt idx="1399">
                  <c:v>43.103825462962966</c:v>
                </c:pt>
                <c:pt idx="1400">
                  <c:v>40.818429166666675</c:v>
                </c:pt>
                <c:pt idx="1401">
                  <c:v>38.282769907407413</c:v>
                </c:pt>
                <c:pt idx="1402">
                  <c:v>35.677716666666662</c:v>
                </c:pt>
                <c:pt idx="1403">
                  <c:v>32.442718518518525</c:v>
                </c:pt>
                <c:pt idx="1404">
                  <c:v>27.745524074074076</c:v>
                </c:pt>
                <c:pt idx="1405">
                  <c:v>21.155636574074077</c:v>
                </c:pt>
                <c:pt idx="1406">
                  <c:v>15.457866666666666</c:v>
                </c:pt>
                <c:pt idx="1407">
                  <c:v>12.096466666666668</c:v>
                </c:pt>
                <c:pt idx="1408">
                  <c:v>11.490658796296298</c:v>
                </c:pt>
                <c:pt idx="1409">
                  <c:v>11.834929166666669</c:v>
                </c:pt>
                <c:pt idx="1410">
                  <c:v>12.008969907407408</c:v>
                </c:pt>
                <c:pt idx="1411">
                  <c:v>11.92179074074074</c:v>
                </c:pt>
                <c:pt idx="1412">
                  <c:v>11.6621587962963</c:v>
                </c:pt>
                <c:pt idx="1413">
                  <c:v>11.320429166666669</c:v>
                </c:pt>
                <c:pt idx="1414">
                  <c:v>11.405385185185185</c:v>
                </c:pt>
                <c:pt idx="1415">
                  <c:v>12.628116666666669</c:v>
                </c:pt>
                <c:pt idx="1416">
                  <c:v>15.358936574074077</c:v>
                </c:pt>
                <c:pt idx="1417">
                  <c:v>19.230866666666664</c:v>
                </c:pt>
                <c:pt idx="1418">
                  <c:v>23.415466666666667</c:v>
                </c:pt>
                <c:pt idx="1419">
                  <c:v>26.56360324074074</c:v>
                </c:pt>
                <c:pt idx="1420">
                  <c:v>27.612929166666667</c:v>
                </c:pt>
                <c:pt idx="1421">
                  <c:v>26.56360324074074</c:v>
                </c:pt>
                <c:pt idx="1422">
                  <c:v>23.293669907407413</c:v>
                </c:pt>
                <c:pt idx="1423">
                  <c:v>19.787447685185185</c:v>
                </c:pt>
                <c:pt idx="1424">
                  <c:v>18.682225462962961</c:v>
                </c:pt>
                <c:pt idx="1425">
                  <c:v>19.010457407407415</c:v>
                </c:pt>
                <c:pt idx="1426">
                  <c:v>20.924429166666663</c:v>
                </c:pt>
                <c:pt idx="1427">
                  <c:v>24.776192129629635</c:v>
                </c:pt>
                <c:pt idx="1428">
                  <c:v>27.745524074074076</c:v>
                </c:pt>
                <c:pt idx="1429">
                  <c:v>28.682581018518519</c:v>
                </c:pt>
                <c:pt idx="1430">
                  <c:v>27.878436574074076</c:v>
                </c:pt>
                <c:pt idx="1431">
                  <c:v>25.534603240740744</c:v>
                </c:pt>
                <c:pt idx="1432">
                  <c:v>21.27171666666667</c:v>
                </c:pt>
                <c:pt idx="1433">
                  <c:v>15.557114351851855</c:v>
                </c:pt>
                <c:pt idx="1434">
                  <c:v>10.73462962962963</c:v>
                </c:pt>
                <c:pt idx="1435">
                  <c:v>6.7386796296296323</c:v>
                </c:pt>
                <c:pt idx="1436">
                  <c:v>5.7930476851851873</c:v>
                </c:pt>
                <c:pt idx="1437">
                  <c:v>6.162725462962964</c:v>
                </c:pt>
                <c:pt idx="1438">
                  <c:v>7.0697699074074087</c:v>
                </c:pt>
                <c:pt idx="1439">
                  <c:v>7.6857407407407425</c:v>
                </c:pt>
                <c:pt idx="1440">
                  <c:v>7.7557699074074087</c:v>
                </c:pt>
                <c:pt idx="1441">
                  <c:v>7.2722351851851865</c:v>
                </c:pt>
                <c:pt idx="1442">
                  <c:v>6.1003185185185194</c:v>
                </c:pt>
                <c:pt idx="1443">
                  <c:v>5.3179291666666675</c:v>
                </c:pt>
                <c:pt idx="1444">
                  <c:v>5.1450000000000005</c:v>
                </c:pt>
                <c:pt idx="1445">
                  <c:v>5.3179291666666675</c:v>
                </c:pt>
                <c:pt idx="1446">
                  <c:v>5.4348032407407425</c:v>
                </c:pt>
                <c:pt idx="1447">
                  <c:v>5.0879921296296295</c:v>
                </c:pt>
                <c:pt idx="1448">
                  <c:v>3.5729166666666674</c:v>
                </c:pt>
                <c:pt idx="1449">
                  <c:v>1.5563625000000001</c:v>
                </c:pt>
                <c:pt idx="1450">
                  <c:v>0.3360129629629629</c:v>
                </c:pt>
                <c:pt idx="1451">
                  <c:v>2.2866666666666667E-2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7.6857407407407416E-2</c:v>
                </c:pt>
                <c:pt idx="1480">
                  <c:v>0.30742962962962966</c:v>
                </c:pt>
                <c:pt idx="1481">
                  <c:v>0.63026250000000006</c:v>
                </c:pt>
                <c:pt idx="1482">
                  <c:v>0.99104768518518538</c:v>
                </c:pt>
                <c:pt idx="1483">
                  <c:v>1.3440518518518516</c:v>
                </c:pt>
                <c:pt idx="1484">
                  <c:v>1.7175407407407413</c:v>
                </c:pt>
                <c:pt idx="1485">
                  <c:v>2.100081018518519</c:v>
                </c:pt>
                <c:pt idx="1486">
                  <c:v>2.6425291666666668</c:v>
                </c:pt>
                <c:pt idx="1487">
                  <c:v>3.4314291666666659</c:v>
                </c:pt>
                <c:pt idx="1488">
                  <c:v>4.5892129629629634</c:v>
                </c:pt>
                <c:pt idx="1489">
                  <c:v>6.2254500000000004</c:v>
                </c:pt>
                <c:pt idx="1490">
                  <c:v>8.4735291666666672</c:v>
                </c:pt>
                <c:pt idx="1491">
                  <c:v>11.320429166666669</c:v>
                </c:pt>
                <c:pt idx="1492">
                  <c:v>14.772025462962967</c:v>
                </c:pt>
                <c:pt idx="1493">
                  <c:v>18.464992129629632</c:v>
                </c:pt>
                <c:pt idx="1494">
                  <c:v>22.330729166666675</c:v>
                </c:pt>
                <c:pt idx="1495">
                  <c:v>26.175346296296301</c:v>
                </c:pt>
                <c:pt idx="1496">
                  <c:v>29.772558796296291</c:v>
                </c:pt>
                <c:pt idx="1497">
                  <c:v>33.164447685185195</c:v>
                </c:pt>
                <c:pt idx="1498">
                  <c:v>36.13076250000001</c:v>
                </c:pt>
                <c:pt idx="1499">
                  <c:v>38.59528101851852</c:v>
                </c:pt>
                <c:pt idx="1500">
                  <c:v>40.497025462962974</c:v>
                </c:pt>
                <c:pt idx="1501">
                  <c:v>41.790262500000004</c:v>
                </c:pt>
                <c:pt idx="1502">
                  <c:v>43.103825462962966</c:v>
                </c:pt>
                <c:pt idx="1503">
                  <c:v>44.102336574074094</c:v>
                </c:pt>
                <c:pt idx="1504">
                  <c:v>45.281716666666675</c:v>
                </c:pt>
                <c:pt idx="1505">
                  <c:v>46.305</c:v>
                </c:pt>
                <c:pt idx="1506">
                  <c:v>47.166469907407411</c:v>
                </c:pt>
                <c:pt idx="1507">
                  <c:v>48.035879629629633</c:v>
                </c:pt>
                <c:pt idx="1508">
                  <c:v>49.089651851851855</c:v>
                </c:pt>
                <c:pt idx="1509">
                  <c:v>50.333503240740747</c:v>
                </c:pt>
                <c:pt idx="1510">
                  <c:v>51.955607407407427</c:v>
                </c:pt>
                <c:pt idx="1511">
                  <c:v>54.3440625</c:v>
                </c:pt>
                <c:pt idx="1512">
                  <c:v>57.548412962962985</c:v>
                </c:pt>
                <c:pt idx="1513">
                  <c:v>61.633447685185196</c:v>
                </c:pt>
                <c:pt idx="1514">
                  <c:v>66.473558796296331</c:v>
                </c:pt>
                <c:pt idx="1515">
                  <c:v>71.49660324074074</c:v>
                </c:pt>
                <c:pt idx="1516">
                  <c:v>76.04182962962966</c:v>
                </c:pt>
                <c:pt idx="1517">
                  <c:v>79.374169907407421</c:v>
                </c:pt>
                <c:pt idx="1518">
                  <c:v>82.091492129629657</c:v>
                </c:pt>
                <c:pt idx="1519">
                  <c:v>83.928447685185205</c:v>
                </c:pt>
                <c:pt idx="1520">
                  <c:v>85.552457407407445</c:v>
                </c:pt>
                <c:pt idx="1521">
                  <c:v>86.48745000000001</c:v>
                </c:pt>
                <c:pt idx="1522">
                  <c:v>87.192029166666671</c:v>
                </c:pt>
                <c:pt idx="1523">
                  <c:v>86.95685185185188</c:v>
                </c:pt>
                <c:pt idx="1524">
                  <c:v>86.019318518518503</c:v>
                </c:pt>
                <c:pt idx="1525">
                  <c:v>83.467303240740748</c:v>
                </c:pt>
                <c:pt idx="1526">
                  <c:v>79.59886666666668</c:v>
                </c:pt>
                <c:pt idx="1527">
                  <c:v>74.728901851851845</c:v>
                </c:pt>
                <c:pt idx="1528">
                  <c:v>69.591524074074087</c:v>
                </c:pt>
                <c:pt idx="1529">
                  <c:v>65.042962962962974</c:v>
                </c:pt>
                <c:pt idx="1530">
                  <c:v>61.435746296296308</c:v>
                </c:pt>
                <c:pt idx="1531">
                  <c:v>58.894529166666679</c:v>
                </c:pt>
                <c:pt idx="1532">
                  <c:v>57.548412962962985</c:v>
                </c:pt>
                <c:pt idx="1533">
                  <c:v>57.166666666666679</c:v>
                </c:pt>
                <c:pt idx="1534">
                  <c:v>57.93142962962964</c:v>
                </c:pt>
                <c:pt idx="1535">
                  <c:v>59.865568518518536</c:v>
                </c:pt>
                <c:pt idx="1536">
                  <c:v>63.427051851851864</c:v>
                </c:pt>
                <c:pt idx="1537">
                  <c:v>68.33576296296296</c:v>
                </c:pt>
                <c:pt idx="1538">
                  <c:v>74.293800000000033</c:v>
                </c:pt>
                <c:pt idx="1539">
                  <c:v>81.407874074074073</c:v>
                </c:pt>
                <c:pt idx="1540">
                  <c:v>89.084881018518544</c:v>
                </c:pt>
                <c:pt idx="1541">
                  <c:v>97.60509629629631</c:v>
                </c:pt>
                <c:pt idx="1542">
                  <c:v>106.25441296296296</c:v>
                </c:pt>
                <c:pt idx="1543">
                  <c:v>114.46052916666669</c:v>
                </c:pt>
                <c:pt idx="1544">
                  <c:v>121.30067962962968</c:v>
                </c:pt>
                <c:pt idx="1545">
                  <c:v>125.78254629629635</c:v>
                </c:pt>
                <c:pt idx="1546">
                  <c:v>128.625</c:v>
                </c:pt>
                <c:pt idx="1547">
                  <c:v>130.3457166666667</c:v>
                </c:pt>
                <c:pt idx="1548">
                  <c:v>131.49921296296296</c:v>
                </c:pt>
                <c:pt idx="1549">
                  <c:v>132.94822916666666</c:v>
                </c:pt>
                <c:pt idx="1550">
                  <c:v>134.40518518518522</c:v>
                </c:pt>
                <c:pt idx="1551">
                  <c:v>136.45826250000005</c:v>
                </c:pt>
                <c:pt idx="1552">
                  <c:v>138.52690185185187</c:v>
                </c:pt>
                <c:pt idx="1553">
                  <c:v>140.91011666666668</c:v>
                </c:pt>
                <c:pt idx="1554">
                  <c:v>143.01210324074077</c:v>
                </c:pt>
                <c:pt idx="1555">
                  <c:v>145.43342916666668</c:v>
                </c:pt>
                <c:pt idx="1556">
                  <c:v>148.18171666666666</c:v>
                </c:pt>
                <c:pt idx="1557">
                  <c:v>151.57566990740742</c:v>
                </c:pt>
                <c:pt idx="1558">
                  <c:v>155.32199212962968</c:v>
                </c:pt>
                <c:pt idx="1559">
                  <c:v>160.06920740740745</c:v>
                </c:pt>
                <c:pt idx="1560">
                  <c:v>165.2116666666667</c:v>
                </c:pt>
                <c:pt idx="1561">
                  <c:v>170.43542962962965</c:v>
                </c:pt>
                <c:pt idx="1562">
                  <c:v>175.74049629629633</c:v>
                </c:pt>
                <c:pt idx="1563">
                  <c:v>181.1268666666667</c:v>
                </c:pt>
                <c:pt idx="1564">
                  <c:v>186.93896990740743</c:v>
                </c:pt>
                <c:pt idx="1565">
                  <c:v>192.84285740740745</c:v>
                </c:pt>
                <c:pt idx="1566">
                  <c:v>198.83852916666672</c:v>
                </c:pt>
                <c:pt idx="1567">
                  <c:v>205.28692916666671</c:v>
                </c:pt>
                <c:pt idx="1568">
                  <c:v>211.10522546296301</c:v>
                </c:pt>
                <c:pt idx="1569">
                  <c:v>216.63371851851849</c:v>
                </c:pt>
                <c:pt idx="1570">
                  <c:v>221.85811666666669</c:v>
                </c:pt>
                <c:pt idx="1571">
                  <c:v>226.76508101851852</c:v>
                </c:pt>
                <c:pt idx="1572">
                  <c:v>231.34222546296297</c:v>
                </c:pt>
                <c:pt idx="1573">
                  <c:v>235.57811666666672</c:v>
                </c:pt>
                <c:pt idx="1574">
                  <c:v>238.68290185185188</c:v>
                </c:pt>
                <c:pt idx="1575">
                  <c:v>241.02482962962964</c:v>
                </c:pt>
                <c:pt idx="1576">
                  <c:v>242.5924666666667</c:v>
                </c:pt>
                <c:pt idx="1577">
                  <c:v>242.98516990740748</c:v>
                </c:pt>
                <c:pt idx="1578">
                  <c:v>242.5924666666667</c:v>
                </c:pt>
                <c:pt idx="1579">
                  <c:v>241.41626250000002</c:v>
                </c:pt>
                <c:pt idx="1580">
                  <c:v>240.24291666666676</c:v>
                </c:pt>
                <c:pt idx="1581">
                  <c:v>238.29369212962965</c:v>
                </c:pt>
                <c:pt idx="1582">
                  <c:v>236.74002916666663</c:v>
                </c:pt>
                <c:pt idx="1583">
                  <c:v>234.41906250000002</c:v>
                </c:pt>
                <c:pt idx="1584">
                  <c:v>231.72571851851856</c:v>
                </c:pt>
                <c:pt idx="1585">
                  <c:v>228.66666666666671</c:v>
                </c:pt>
                <c:pt idx="1586">
                  <c:v>225.24952916666672</c:v>
                </c:pt>
                <c:pt idx="1587">
                  <c:v>221.48288101851855</c:v>
                </c:pt>
                <c:pt idx="1588">
                  <c:v>217.74799212962964</c:v>
                </c:pt>
                <c:pt idx="1589">
                  <c:v>214.41374629629632</c:v>
                </c:pt>
                <c:pt idx="1590">
                  <c:v>211.83822916666668</c:v>
                </c:pt>
                <c:pt idx="1591">
                  <c:v>209.64302916666674</c:v>
                </c:pt>
                <c:pt idx="1592">
                  <c:v>208.18591435185189</c:v>
                </c:pt>
                <c:pt idx="1593">
                  <c:v>206.7338810185185</c:v>
                </c:pt>
                <c:pt idx="1594">
                  <c:v>206.00976990740747</c:v>
                </c:pt>
                <c:pt idx="1595">
                  <c:v>205.28692916666671</c:v>
                </c:pt>
                <c:pt idx="1596">
                  <c:v>203.84505879629629</c:v>
                </c:pt>
                <c:pt idx="1597">
                  <c:v>202.40826990740746</c:v>
                </c:pt>
                <c:pt idx="1598">
                  <c:v>199.90611666666669</c:v>
                </c:pt>
                <c:pt idx="1599">
                  <c:v>197.06556851851855</c:v>
                </c:pt>
                <c:pt idx="1600">
                  <c:v>193.89424768518521</c:v>
                </c:pt>
                <c:pt idx="1601">
                  <c:v>190.40072916666671</c:v>
                </c:pt>
                <c:pt idx="1602">
                  <c:v>186.93896990740743</c:v>
                </c:pt>
                <c:pt idx="1603">
                  <c:v>184.1924291666667</c:v>
                </c:pt>
                <c:pt idx="1604">
                  <c:v>182.14586250000002</c:v>
                </c:pt>
                <c:pt idx="1605">
                  <c:v>180.44912407407409</c:v>
                </c:pt>
                <c:pt idx="1606">
                  <c:v>179.77265185185189</c:v>
                </c:pt>
                <c:pt idx="1607">
                  <c:v>179.09745000000007</c:v>
                </c:pt>
                <c:pt idx="1608">
                  <c:v>179.09745000000007</c:v>
                </c:pt>
                <c:pt idx="1609">
                  <c:v>179.09745000000007</c:v>
                </c:pt>
                <c:pt idx="1610">
                  <c:v>179.77265185185189</c:v>
                </c:pt>
                <c:pt idx="1611">
                  <c:v>180.11072916666669</c:v>
                </c:pt>
                <c:pt idx="1612">
                  <c:v>181.1268666666667</c:v>
                </c:pt>
                <c:pt idx="1613">
                  <c:v>182.48616296296296</c:v>
                </c:pt>
                <c:pt idx="1614">
                  <c:v>184.53463518518521</c:v>
                </c:pt>
                <c:pt idx="1615">
                  <c:v>186.93896990740743</c:v>
                </c:pt>
                <c:pt idx="1616">
                  <c:v>190.05312407407413</c:v>
                </c:pt>
                <c:pt idx="1617">
                  <c:v>193.89424768518521</c:v>
                </c:pt>
                <c:pt idx="1618">
                  <c:v>198.12839212962965</c:v>
                </c:pt>
                <c:pt idx="1619">
                  <c:v>202.76699074074077</c:v>
                </c:pt>
                <c:pt idx="1620">
                  <c:v>206.7338810185185</c:v>
                </c:pt>
                <c:pt idx="1621">
                  <c:v>210.37349212962962</c:v>
                </c:pt>
                <c:pt idx="1622">
                  <c:v>213.30804768518527</c:v>
                </c:pt>
                <c:pt idx="1623">
                  <c:v>215.5223032407408</c:v>
                </c:pt>
                <c:pt idx="1624">
                  <c:v>216.26292916666674</c:v>
                </c:pt>
                <c:pt idx="1625">
                  <c:v>215.89245740740736</c:v>
                </c:pt>
                <c:pt idx="1626">
                  <c:v>214.41374629629632</c:v>
                </c:pt>
                <c:pt idx="1627">
                  <c:v>210.73920000000001</c:v>
                </c:pt>
                <c:pt idx="1628">
                  <c:v>205.64819074074074</c:v>
                </c:pt>
                <c:pt idx="1629">
                  <c:v>199.19407407407411</c:v>
                </c:pt>
                <c:pt idx="1630">
                  <c:v>192.49302916666667</c:v>
                </c:pt>
                <c:pt idx="1631">
                  <c:v>186.25042916666666</c:v>
                </c:pt>
                <c:pt idx="1632">
                  <c:v>181.80587962962966</c:v>
                </c:pt>
                <c:pt idx="1633">
                  <c:v>178.76032546296295</c:v>
                </c:pt>
                <c:pt idx="1634">
                  <c:v>177.75085740740741</c:v>
                </c:pt>
                <c:pt idx="1635">
                  <c:v>177.41500324074079</c:v>
                </c:pt>
                <c:pt idx="1636">
                  <c:v>177.41500324074079</c:v>
                </c:pt>
                <c:pt idx="1637">
                  <c:v>177.07946666666666</c:v>
                </c:pt>
                <c:pt idx="1638">
                  <c:v>176.07476250000002</c:v>
                </c:pt>
                <c:pt idx="1639">
                  <c:v>174.73960324074079</c:v>
                </c:pt>
                <c:pt idx="1640">
                  <c:v>173.07780000000005</c:v>
                </c:pt>
                <c:pt idx="1641">
                  <c:v>171.75407407407408</c:v>
                </c:pt>
                <c:pt idx="1642">
                  <c:v>171.09411666666668</c:v>
                </c:pt>
                <c:pt idx="1643">
                  <c:v>171.42393657407411</c:v>
                </c:pt>
                <c:pt idx="1644">
                  <c:v>173.07780000000005</c:v>
                </c:pt>
                <c:pt idx="1645">
                  <c:v>175.40654768518519</c:v>
                </c:pt>
                <c:pt idx="1646">
                  <c:v>178.76032546296295</c:v>
                </c:pt>
                <c:pt idx="1647">
                  <c:v>182.48616296296296</c:v>
                </c:pt>
                <c:pt idx="1648">
                  <c:v>186.93896990740743</c:v>
                </c:pt>
                <c:pt idx="1649">
                  <c:v>191.79432546296303</c:v>
                </c:pt>
                <c:pt idx="1650">
                  <c:v>196.71192916666669</c:v>
                </c:pt>
                <c:pt idx="1651">
                  <c:v>201.69178101851855</c:v>
                </c:pt>
                <c:pt idx="1652">
                  <c:v>206.00976990740747</c:v>
                </c:pt>
                <c:pt idx="1653">
                  <c:v>210.0081018518519</c:v>
                </c:pt>
                <c:pt idx="1654">
                  <c:v>213.6762962962963</c:v>
                </c:pt>
                <c:pt idx="1655">
                  <c:v>216.63371851851849</c:v>
                </c:pt>
                <c:pt idx="1656">
                  <c:v>219.61146666666662</c:v>
                </c:pt>
                <c:pt idx="1657">
                  <c:v>222.60954074074078</c:v>
                </c:pt>
                <c:pt idx="1658">
                  <c:v>225.6279407407408</c:v>
                </c:pt>
                <c:pt idx="1659">
                  <c:v>228.66666666666671</c:v>
                </c:pt>
                <c:pt idx="1660">
                  <c:v>231.72571851851856</c:v>
                </c:pt>
                <c:pt idx="1661">
                  <c:v>234.80509629629631</c:v>
                </c:pt>
                <c:pt idx="1662">
                  <c:v>237.51622546296298</c:v>
                </c:pt>
                <c:pt idx="1663">
                  <c:v>240.63371435185184</c:v>
                </c:pt>
                <c:pt idx="1664">
                  <c:v>243.37819074074082</c:v>
                </c:pt>
                <c:pt idx="1665">
                  <c:v>245.74298518518523</c:v>
                </c:pt>
                <c:pt idx="1666">
                  <c:v>248.11921296296296</c:v>
                </c:pt>
                <c:pt idx="1667">
                  <c:v>249.70971666666671</c:v>
                </c:pt>
                <c:pt idx="1668">
                  <c:v>251.30530185185182</c:v>
                </c:pt>
                <c:pt idx="1669">
                  <c:v>252.50532546296296</c:v>
                </c:pt>
                <c:pt idx="1670">
                  <c:v>253.70820740740746</c:v>
                </c:pt>
                <c:pt idx="1671">
                  <c:v>254.51171666666667</c:v>
                </c:pt>
                <c:pt idx="1672">
                  <c:v>254.91394768518529</c:v>
                </c:pt>
                <c:pt idx="1673">
                  <c:v>255.31649629629629</c:v>
                </c:pt>
                <c:pt idx="1674">
                  <c:v>255.71936250000002</c:v>
                </c:pt>
                <c:pt idx="1675">
                  <c:v>255.71936250000002</c:v>
                </c:pt>
                <c:pt idx="1676">
                  <c:v>255.71936250000002</c:v>
                </c:pt>
                <c:pt idx="1677">
                  <c:v>255.31649629629629</c:v>
                </c:pt>
                <c:pt idx="1678">
                  <c:v>254.51171666666667</c:v>
                </c:pt>
                <c:pt idx="1679">
                  <c:v>253.30692916666675</c:v>
                </c:pt>
                <c:pt idx="1680">
                  <c:v>252.10500000000002</c:v>
                </c:pt>
                <c:pt idx="1681">
                  <c:v>250.90592916666677</c:v>
                </c:pt>
                <c:pt idx="1682">
                  <c:v>250.50687407407406</c:v>
                </c:pt>
                <c:pt idx="1683">
                  <c:v>250.50687407407406</c:v>
                </c:pt>
                <c:pt idx="1684">
                  <c:v>251.30530185185182</c:v>
                </c:pt>
                <c:pt idx="1685">
                  <c:v>252.90596851851853</c:v>
                </c:pt>
                <c:pt idx="1686">
                  <c:v>254.51171666666667</c:v>
                </c:pt>
                <c:pt idx="1687">
                  <c:v>256.12254629629632</c:v>
                </c:pt>
                <c:pt idx="1688">
                  <c:v>257.73845740740751</c:v>
                </c:pt>
                <c:pt idx="1689">
                  <c:v>258.5483185185185</c:v>
                </c:pt>
                <c:pt idx="1690">
                  <c:v>259.35945000000004</c:v>
                </c:pt>
                <c:pt idx="1691">
                  <c:v>259.76549212962965</c:v>
                </c:pt>
                <c:pt idx="1692">
                  <c:v>260.1718518518519</c:v>
                </c:pt>
                <c:pt idx="1693">
                  <c:v>260.57852916666673</c:v>
                </c:pt>
                <c:pt idx="1694">
                  <c:v>260.98552407407402</c:v>
                </c:pt>
                <c:pt idx="1695">
                  <c:v>261.39283657407412</c:v>
                </c:pt>
                <c:pt idx="1696">
                  <c:v>261.80046666666675</c:v>
                </c:pt>
                <c:pt idx="1697">
                  <c:v>262.20841435185184</c:v>
                </c:pt>
                <c:pt idx="1698">
                  <c:v>262.61667962962963</c:v>
                </c:pt>
                <c:pt idx="1699">
                  <c:v>262.61667962962963</c:v>
                </c:pt>
                <c:pt idx="1700">
                  <c:v>262.20841435185184</c:v>
                </c:pt>
                <c:pt idx="1701">
                  <c:v>261.39283657407412</c:v>
                </c:pt>
                <c:pt idx="1702">
                  <c:v>260.57852916666673</c:v>
                </c:pt>
                <c:pt idx="1703">
                  <c:v>259.76549212962965</c:v>
                </c:pt>
                <c:pt idx="1704">
                  <c:v>258.5483185185185</c:v>
                </c:pt>
                <c:pt idx="1705">
                  <c:v>257.73845740740751</c:v>
                </c:pt>
                <c:pt idx="1706">
                  <c:v>256.92986666666673</c:v>
                </c:pt>
                <c:pt idx="1707">
                  <c:v>256.12254629629632</c:v>
                </c:pt>
                <c:pt idx="1708">
                  <c:v>255.71936250000002</c:v>
                </c:pt>
                <c:pt idx="1709">
                  <c:v>255.31649629629629</c:v>
                </c:pt>
                <c:pt idx="1710">
                  <c:v>254.91394768518529</c:v>
                </c:pt>
                <c:pt idx="1711">
                  <c:v>255.31649629629629</c:v>
                </c:pt>
                <c:pt idx="1712">
                  <c:v>255.71936250000002</c:v>
                </c:pt>
                <c:pt idx="1713">
                  <c:v>256.52604768518523</c:v>
                </c:pt>
                <c:pt idx="1714">
                  <c:v>257.73845740740751</c:v>
                </c:pt>
                <c:pt idx="1715">
                  <c:v>258.95372546296295</c:v>
                </c:pt>
                <c:pt idx="1716">
                  <c:v>260.57852916666673</c:v>
                </c:pt>
                <c:pt idx="1717">
                  <c:v>262.20841435185184</c:v>
                </c:pt>
                <c:pt idx="1718">
                  <c:v>264.25291666666675</c:v>
                </c:pt>
                <c:pt idx="1719">
                  <c:v>266.30535879629628</c:v>
                </c:pt>
                <c:pt idx="1720">
                  <c:v>268.77876990740737</c:v>
                </c:pt>
                <c:pt idx="1721">
                  <c:v>270.84867962962966</c:v>
                </c:pt>
                <c:pt idx="1722">
                  <c:v>272.51032407407416</c:v>
                </c:pt>
                <c:pt idx="1723">
                  <c:v>273.34305185185184</c:v>
                </c:pt>
                <c:pt idx="1724">
                  <c:v>273.75989212962975</c:v>
                </c:pt>
                <c:pt idx="1725">
                  <c:v>273.34305185185184</c:v>
                </c:pt>
                <c:pt idx="1726">
                  <c:v>271.26361435185186</c:v>
                </c:pt>
                <c:pt idx="1727">
                  <c:v>267.54063518518518</c:v>
                </c:pt>
                <c:pt idx="1728">
                  <c:v>261.80046666666675</c:v>
                </c:pt>
                <c:pt idx="1729">
                  <c:v>254.1098032407408</c:v>
                </c:pt>
                <c:pt idx="1730">
                  <c:v>244.55915879629632</c:v>
                </c:pt>
                <c:pt idx="1731">
                  <c:v>234.80509629629631</c:v>
                </c:pt>
                <c:pt idx="1732">
                  <c:v>224.87143518518522</c:v>
                </c:pt>
                <c:pt idx="1733">
                  <c:v>215.5223032407408</c:v>
                </c:pt>
                <c:pt idx="1734">
                  <c:v>206.7338810185185</c:v>
                </c:pt>
                <c:pt idx="1735">
                  <c:v>198.48330185185188</c:v>
                </c:pt>
                <c:pt idx="1736">
                  <c:v>190.40072916666671</c:v>
                </c:pt>
                <c:pt idx="1737">
                  <c:v>182.14586250000002</c:v>
                </c:pt>
                <c:pt idx="1738">
                  <c:v>174.40660740740742</c:v>
                </c:pt>
                <c:pt idx="1739">
                  <c:v>166.83535879629633</c:v>
                </c:pt>
                <c:pt idx="1740">
                  <c:v>160.06920740740745</c:v>
                </c:pt>
                <c:pt idx="1741">
                  <c:v>154.38112407407408</c:v>
                </c:pt>
                <c:pt idx="1742">
                  <c:v>150.02820000000006</c:v>
                </c:pt>
                <c:pt idx="1743">
                  <c:v>146.04193657407413</c:v>
                </c:pt>
                <c:pt idx="1744">
                  <c:v>142.71086666666665</c:v>
                </c:pt>
                <c:pt idx="1745">
                  <c:v>139.71596851851854</c:v>
                </c:pt>
                <c:pt idx="1746">
                  <c:v>136.75282962962964</c:v>
                </c:pt>
                <c:pt idx="1747">
                  <c:v>133.82145</c:v>
                </c:pt>
                <c:pt idx="1748">
                  <c:v>131.49921296296296</c:v>
                </c:pt>
                <c:pt idx="1749">
                  <c:v>129.19730185185188</c:v>
                </c:pt>
                <c:pt idx="1750">
                  <c:v>127.48420740740742</c:v>
                </c:pt>
                <c:pt idx="1751">
                  <c:v>126.06536250000001</c:v>
                </c:pt>
                <c:pt idx="1752">
                  <c:v>124.65445740740742</c:v>
                </c:pt>
                <c:pt idx="1753">
                  <c:v>123.25149212962963</c:v>
                </c:pt>
                <c:pt idx="1754">
                  <c:v>121.85646666666666</c:v>
                </c:pt>
                <c:pt idx="1755">
                  <c:v>120.4693810185185</c:v>
                </c:pt>
                <c:pt idx="1756">
                  <c:v>119.09023518518516</c:v>
                </c:pt>
                <c:pt idx="1757">
                  <c:v>117.71902916666667</c:v>
                </c:pt>
                <c:pt idx="1758">
                  <c:v>116.0840625</c:v>
                </c:pt>
                <c:pt idx="1759">
                  <c:v>114.73032407407408</c:v>
                </c:pt>
                <c:pt idx="1760">
                  <c:v>113.11631851851854</c:v>
                </c:pt>
                <c:pt idx="1761">
                  <c:v>111.5137462962963</c:v>
                </c:pt>
                <c:pt idx="1762">
                  <c:v>109.92260740740744</c:v>
                </c:pt>
                <c:pt idx="1763">
                  <c:v>108.34290185185185</c:v>
                </c:pt>
                <c:pt idx="1764">
                  <c:v>106.77462962962966</c:v>
                </c:pt>
                <c:pt idx="1765">
                  <c:v>104.95942916666667</c:v>
                </c:pt>
                <c:pt idx="1766">
                  <c:v>102.64846666666669</c:v>
                </c:pt>
                <c:pt idx="1767">
                  <c:v>99.355825462962954</c:v>
                </c:pt>
                <c:pt idx="1768">
                  <c:v>95.131050000000045</c:v>
                </c:pt>
                <c:pt idx="1769">
                  <c:v>89.561269907407407</c:v>
                </c:pt>
                <c:pt idx="1770">
                  <c:v>83.007429166666654</c:v>
                </c:pt>
                <c:pt idx="1771">
                  <c:v>75.822214351851841</c:v>
                </c:pt>
                <c:pt idx="1772">
                  <c:v>68.96221435185187</c:v>
                </c:pt>
                <c:pt idx="1773">
                  <c:v>62.427429166666677</c:v>
                </c:pt>
                <c:pt idx="1774">
                  <c:v>56.596429166666681</c:v>
                </c:pt>
                <c:pt idx="1775">
                  <c:v>51.592916666666675</c:v>
                </c:pt>
                <c:pt idx="1776">
                  <c:v>47.339716666666675</c:v>
                </c:pt>
                <c:pt idx="1777">
                  <c:v>43.269450000000013</c:v>
                </c:pt>
                <c:pt idx="1778">
                  <c:v>39.224114351851867</c:v>
                </c:pt>
                <c:pt idx="1779">
                  <c:v>34.780200000000001</c:v>
                </c:pt>
                <c:pt idx="1780">
                  <c:v>30.048229166666673</c:v>
                </c:pt>
                <c:pt idx="1781">
                  <c:v>25.280529166666671</c:v>
                </c:pt>
                <c:pt idx="1782">
                  <c:v>21.039874074074074</c:v>
                </c:pt>
                <c:pt idx="1783">
                  <c:v>17.503162962962968</c:v>
                </c:pt>
                <c:pt idx="1784">
                  <c:v>14.772025462962967</c:v>
                </c:pt>
                <c:pt idx="1785">
                  <c:v>12.717836574074077</c:v>
                </c:pt>
                <c:pt idx="1786">
                  <c:v>10.983781018518521</c:v>
                </c:pt>
                <c:pt idx="1787">
                  <c:v>9.4540962962962976</c:v>
                </c:pt>
                <c:pt idx="1788">
                  <c:v>8.0390625</c:v>
                </c:pt>
                <c:pt idx="1789">
                  <c:v>6.6734143518518536</c:v>
                </c:pt>
                <c:pt idx="1790">
                  <c:v>5.2599685185185185</c:v>
                </c:pt>
                <c:pt idx="1791">
                  <c:v>3.8150810185185184</c:v>
                </c:pt>
                <c:pt idx="1792">
                  <c:v>2.4024291666666673</c:v>
                </c:pt>
                <c:pt idx="1793">
                  <c:v>1.2019291666666665</c:v>
                </c:pt>
                <c:pt idx="1794">
                  <c:v>0.42938518518518531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6A6-3645-B1E6-DF973645F876}"/>
            </c:ext>
          </c:extLst>
        </c:ser>
        <c:ser>
          <c:idx val="2"/>
          <c:order val="2"/>
          <c:tx>
            <c:strRef>
              <c:f>'WLTP Calcs'!$I$1:$I$2</c:f>
              <c:strCache>
                <c:ptCount val="2"/>
                <c:pt idx="0">
                  <c:v>Roll Res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Calcs'!$I$3:$I$1803</c:f>
              <c:numCache>
                <c:formatCode>0.00</c:formatCode>
                <c:ptCount val="1801"/>
                <c:pt idx="0">
                  <c:v>55.524600000000007</c:v>
                </c:pt>
                <c:pt idx="1">
                  <c:v>55.524600000000007</c:v>
                </c:pt>
                <c:pt idx="2">
                  <c:v>55.524600000000007</c:v>
                </c:pt>
                <c:pt idx="3">
                  <c:v>55.524600000000007</c:v>
                </c:pt>
                <c:pt idx="4">
                  <c:v>55.524600000000007</c:v>
                </c:pt>
                <c:pt idx="5">
                  <c:v>55.524600000000007</c:v>
                </c:pt>
                <c:pt idx="6">
                  <c:v>55.524600000000007</c:v>
                </c:pt>
                <c:pt idx="7">
                  <c:v>55.524600000000007</c:v>
                </c:pt>
                <c:pt idx="8">
                  <c:v>55.524600000000007</c:v>
                </c:pt>
                <c:pt idx="9">
                  <c:v>55.524600000000007</c:v>
                </c:pt>
                <c:pt idx="10">
                  <c:v>55.524600000000007</c:v>
                </c:pt>
                <c:pt idx="11">
                  <c:v>55.524600000000007</c:v>
                </c:pt>
                <c:pt idx="12">
                  <c:v>55.524600000000007</c:v>
                </c:pt>
                <c:pt idx="13">
                  <c:v>55.524600000000007</c:v>
                </c:pt>
                <c:pt idx="14">
                  <c:v>55.524600000000007</c:v>
                </c:pt>
                <c:pt idx="15">
                  <c:v>55.524600000000007</c:v>
                </c:pt>
                <c:pt idx="16">
                  <c:v>55.524600000000007</c:v>
                </c:pt>
                <c:pt idx="17">
                  <c:v>55.524600000000007</c:v>
                </c:pt>
                <c:pt idx="18">
                  <c:v>55.524600000000007</c:v>
                </c:pt>
                <c:pt idx="19">
                  <c:v>55.524600000000007</c:v>
                </c:pt>
                <c:pt idx="20">
                  <c:v>55.524600000000007</c:v>
                </c:pt>
                <c:pt idx="21">
                  <c:v>55.524600000000007</c:v>
                </c:pt>
                <c:pt idx="22">
                  <c:v>55.524600000000007</c:v>
                </c:pt>
                <c:pt idx="23">
                  <c:v>55.524600000000007</c:v>
                </c:pt>
                <c:pt idx="24">
                  <c:v>55.524600000000007</c:v>
                </c:pt>
                <c:pt idx="25">
                  <c:v>55.524600000000007</c:v>
                </c:pt>
                <c:pt idx="26">
                  <c:v>55.524600000000007</c:v>
                </c:pt>
                <c:pt idx="27">
                  <c:v>55.524600000000007</c:v>
                </c:pt>
                <c:pt idx="28">
                  <c:v>55.524600000000007</c:v>
                </c:pt>
                <c:pt idx="29">
                  <c:v>55.524600000000007</c:v>
                </c:pt>
                <c:pt idx="30">
                  <c:v>55.524600000000007</c:v>
                </c:pt>
                <c:pt idx="31">
                  <c:v>55.524600000000007</c:v>
                </c:pt>
                <c:pt idx="32">
                  <c:v>55.524600000000007</c:v>
                </c:pt>
                <c:pt idx="33">
                  <c:v>55.524600000000007</c:v>
                </c:pt>
                <c:pt idx="34">
                  <c:v>55.524600000000007</c:v>
                </c:pt>
                <c:pt idx="35">
                  <c:v>55.524600000000007</c:v>
                </c:pt>
                <c:pt idx="36">
                  <c:v>55.524600000000007</c:v>
                </c:pt>
                <c:pt idx="37">
                  <c:v>55.524600000000007</c:v>
                </c:pt>
                <c:pt idx="38">
                  <c:v>55.524600000000007</c:v>
                </c:pt>
                <c:pt idx="39">
                  <c:v>55.524600000000007</c:v>
                </c:pt>
                <c:pt idx="40">
                  <c:v>55.524600000000007</c:v>
                </c:pt>
                <c:pt idx="41">
                  <c:v>55.524600000000007</c:v>
                </c:pt>
                <c:pt idx="42">
                  <c:v>55.524600000000007</c:v>
                </c:pt>
                <c:pt idx="43">
                  <c:v>55.524600000000007</c:v>
                </c:pt>
                <c:pt idx="44">
                  <c:v>55.524600000000007</c:v>
                </c:pt>
                <c:pt idx="45">
                  <c:v>55.524600000000007</c:v>
                </c:pt>
                <c:pt idx="46">
                  <c:v>55.524600000000007</c:v>
                </c:pt>
                <c:pt idx="47">
                  <c:v>55.524600000000007</c:v>
                </c:pt>
                <c:pt idx="48">
                  <c:v>55.524600000000007</c:v>
                </c:pt>
                <c:pt idx="49">
                  <c:v>55.524600000000007</c:v>
                </c:pt>
                <c:pt idx="50">
                  <c:v>55.524600000000007</c:v>
                </c:pt>
                <c:pt idx="51">
                  <c:v>55.524600000000007</c:v>
                </c:pt>
                <c:pt idx="52">
                  <c:v>55.524600000000007</c:v>
                </c:pt>
                <c:pt idx="53">
                  <c:v>55.524600000000007</c:v>
                </c:pt>
                <c:pt idx="54">
                  <c:v>55.524600000000007</c:v>
                </c:pt>
                <c:pt idx="55">
                  <c:v>55.524600000000007</c:v>
                </c:pt>
                <c:pt idx="56">
                  <c:v>55.524600000000007</c:v>
                </c:pt>
                <c:pt idx="57">
                  <c:v>55.524600000000007</c:v>
                </c:pt>
                <c:pt idx="58">
                  <c:v>55.524600000000007</c:v>
                </c:pt>
                <c:pt idx="59">
                  <c:v>55.524600000000007</c:v>
                </c:pt>
                <c:pt idx="60">
                  <c:v>55.524600000000007</c:v>
                </c:pt>
                <c:pt idx="61">
                  <c:v>55.524600000000007</c:v>
                </c:pt>
                <c:pt idx="62">
                  <c:v>55.524600000000007</c:v>
                </c:pt>
                <c:pt idx="63">
                  <c:v>55.524600000000007</c:v>
                </c:pt>
                <c:pt idx="64">
                  <c:v>55.524600000000007</c:v>
                </c:pt>
                <c:pt idx="65">
                  <c:v>55.524600000000007</c:v>
                </c:pt>
                <c:pt idx="66">
                  <c:v>55.524600000000007</c:v>
                </c:pt>
                <c:pt idx="67">
                  <c:v>55.524600000000007</c:v>
                </c:pt>
                <c:pt idx="68">
                  <c:v>55.524600000000007</c:v>
                </c:pt>
                <c:pt idx="69">
                  <c:v>55.524600000000007</c:v>
                </c:pt>
                <c:pt idx="70">
                  <c:v>55.524600000000007</c:v>
                </c:pt>
                <c:pt idx="71">
                  <c:v>55.524600000000007</c:v>
                </c:pt>
                <c:pt idx="72">
                  <c:v>55.524600000000007</c:v>
                </c:pt>
                <c:pt idx="73">
                  <c:v>55.524600000000007</c:v>
                </c:pt>
                <c:pt idx="74">
                  <c:v>55.524600000000007</c:v>
                </c:pt>
                <c:pt idx="75">
                  <c:v>55.524600000000007</c:v>
                </c:pt>
                <c:pt idx="76">
                  <c:v>55.524600000000007</c:v>
                </c:pt>
                <c:pt idx="77">
                  <c:v>55.524600000000007</c:v>
                </c:pt>
                <c:pt idx="78">
                  <c:v>55.524600000000007</c:v>
                </c:pt>
                <c:pt idx="79">
                  <c:v>55.524600000000007</c:v>
                </c:pt>
                <c:pt idx="80">
                  <c:v>55.524600000000007</c:v>
                </c:pt>
                <c:pt idx="81">
                  <c:v>55.524600000000007</c:v>
                </c:pt>
                <c:pt idx="82">
                  <c:v>55.524600000000007</c:v>
                </c:pt>
                <c:pt idx="83">
                  <c:v>55.524600000000007</c:v>
                </c:pt>
                <c:pt idx="84">
                  <c:v>55.524600000000007</c:v>
                </c:pt>
                <c:pt idx="85">
                  <c:v>55.524600000000007</c:v>
                </c:pt>
                <c:pt idx="86">
                  <c:v>55.524600000000007</c:v>
                </c:pt>
                <c:pt idx="87">
                  <c:v>55.524600000000007</c:v>
                </c:pt>
                <c:pt idx="88">
                  <c:v>55.524600000000007</c:v>
                </c:pt>
                <c:pt idx="89">
                  <c:v>55.524600000000007</c:v>
                </c:pt>
                <c:pt idx="90">
                  <c:v>55.524600000000007</c:v>
                </c:pt>
                <c:pt idx="91">
                  <c:v>55.524600000000007</c:v>
                </c:pt>
                <c:pt idx="92">
                  <c:v>55.524600000000007</c:v>
                </c:pt>
                <c:pt idx="93">
                  <c:v>55.524600000000007</c:v>
                </c:pt>
                <c:pt idx="94">
                  <c:v>55.524600000000007</c:v>
                </c:pt>
                <c:pt idx="95">
                  <c:v>55.524600000000007</c:v>
                </c:pt>
                <c:pt idx="96">
                  <c:v>55.524600000000007</c:v>
                </c:pt>
                <c:pt idx="97">
                  <c:v>55.524600000000007</c:v>
                </c:pt>
                <c:pt idx="98">
                  <c:v>55.524600000000007</c:v>
                </c:pt>
                <c:pt idx="99">
                  <c:v>55.524600000000007</c:v>
                </c:pt>
                <c:pt idx="100">
                  <c:v>55.524600000000007</c:v>
                </c:pt>
                <c:pt idx="101">
                  <c:v>55.524600000000007</c:v>
                </c:pt>
                <c:pt idx="102">
                  <c:v>55.524600000000007</c:v>
                </c:pt>
                <c:pt idx="103">
                  <c:v>55.524600000000007</c:v>
                </c:pt>
                <c:pt idx="104">
                  <c:v>55.524600000000007</c:v>
                </c:pt>
                <c:pt idx="105">
                  <c:v>55.524600000000007</c:v>
                </c:pt>
                <c:pt idx="106">
                  <c:v>55.524600000000007</c:v>
                </c:pt>
                <c:pt idx="107">
                  <c:v>55.524600000000007</c:v>
                </c:pt>
                <c:pt idx="108">
                  <c:v>55.524600000000007</c:v>
                </c:pt>
                <c:pt idx="109">
                  <c:v>55.524600000000007</c:v>
                </c:pt>
                <c:pt idx="110">
                  <c:v>55.524600000000007</c:v>
                </c:pt>
                <c:pt idx="111">
                  <c:v>55.524600000000007</c:v>
                </c:pt>
                <c:pt idx="112">
                  <c:v>55.524600000000007</c:v>
                </c:pt>
                <c:pt idx="113">
                  <c:v>55.524600000000007</c:v>
                </c:pt>
                <c:pt idx="114">
                  <c:v>55.524600000000007</c:v>
                </c:pt>
                <c:pt idx="115">
                  <c:v>55.524600000000007</c:v>
                </c:pt>
                <c:pt idx="116">
                  <c:v>55.524600000000007</c:v>
                </c:pt>
                <c:pt idx="117">
                  <c:v>55.524600000000007</c:v>
                </c:pt>
                <c:pt idx="118">
                  <c:v>55.524600000000007</c:v>
                </c:pt>
                <c:pt idx="119">
                  <c:v>55.524600000000007</c:v>
                </c:pt>
                <c:pt idx="120">
                  <c:v>55.524600000000007</c:v>
                </c:pt>
                <c:pt idx="121">
                  <c:v>55.524600000000007</c:v>
                </c:pt>
                <c:pt idx="122">
                  <c:v>55.524600000000007</c:v>
                </c:pt>
                <c:pt idx="123">
                  <c:v>55.524600000000007</c:v>
                </c:pt>
                <c:pt idx="124">
                  <c:v>55.524600000000007</c:v>
                </c:pt>
                <c:pt idx="125">
                  <c:v>55.524600000000007</c:v>
                </c:pt>
                <c:pt idx="126">
                  <c:v>55.524600000000007</c:v>
                </c:pt>
                <c:pt idx="127">
                  <c:v>55.524600000000007</c:v>
                </c:pt>
                <c:pt idx="128">
                  <c:v>55.524600000000007</c:v>
                </c:pt>
                <c:pt idx="129">
                  <c:v>55.524600000000007</c:v>
                </c:pt>
                <c:pt idx="130">
                  <c:v>55.524600000000007</c:v>
                </c:pt>
                <c:pt idx="131">
                  <c:v>55.524600000000007</c:v>
                </c:pt>
                <c:pt idx="132">
                  <c:v>55.524600000000007</c:v>
                </c:pt>
                <c:pt idx="133">
                  <c:v>55.524600000000007</c:v>
                </c:pt>
                <c:pt idx="134">
                  <c:v>55.524600000000007</c:v>
                </c:pt>
                <c:pt idx="135">
                  <c:v>55.524600000000007</c:v>
                </c:pt>
                <c:pt idx="136">
                  <c:v>55.524600000000007</c:v>
                </c:pt>
                <c:pt idx="137">
                  <c:v>55.524600000000007</c:v>
                </c:pt>
                <c:pt idx="138">
                  <c:v>55.524600000000007</c:v>
                </c:pt>
                <c:pt idx="139">
                  <c:v>55.524600000000007</c:v>
                </c:pt>
                <c:pt idx="140">
                  <c:v>55.524600000000007</c:v>
                </c:pt>
                <c:pt idx="141">
                  <c:v>55.524600000000007</c:v>
                </c:pt>
                <c:pt idx="142">
                  <c:v>55.524600000000007</c:v>
                </c:pt>
                <c:pt idx="143">
                  <c:v>55.524600000000007</c:v>
                </c:pt>
                <c:pt idx="144">
                  <c:v>55.524600000000007</c:v>
                </c:pt>
                <c:pt idx="145">
                  <c:v>55.524600000000007</c:v>
                </c:pt>
                <c:pt idx="146">
                  <c:v>55.524600000000007</c:v>
                </c:pt>
                <c:pt idx="147">
                  <c:v>55.524600000000007</c:v>
                </c:pt>
                <c:pt idx="148">
                  <c:v>55.524600000000007</c:v>
                </c:pt>
                <c:pt idx="149">
                  <c:v>55.524600000000007</c:v>
                </c:pt>
                <c:pt idx="150">
                  <c:v>55.524600000000007</c:v>
                </c:pt>
                <c:pt idx="151">
                  <c:v>55.524600000000007</c:v>
                </c:pt>
                <c:pt idx="152">
                  <c:v>55.524600000000007</c:v>
                </c:pt>
                <c:pt idx="153">
                  <c:v>55.524600000000007</c:v>
                </c:pt>
                <c:pt idx="154">
                  <c:v>55.524600000000007</c:v>
                </c:pt>
                <c:pt idx="155">
                  <c:v>55.524600000000007</c:v>
                </c:pt>
                <c:pt idx="156">
                  <c:v>55.524600000000007</c:v>
                </c:pt>
                <c:pt idx="157">
                  <c:v>55.524600000000007</c:v>
                </c:pt>
                <c:pt idx="158">
                  <c:v>55.524600000000007</c:v>
                </c:pt>
                <c:pt idx="159">
                  <c:v>55.524600000000007</c:v>
                </c:pt>
                <c:pt idx="160">
                  <c:v>55.524600000000007</c:v>
                </c:pt>
                <c:pt idx="161">
                  <c:v>55.524600000000007</c:v>
                </c:pt>
                <c:pt idx="162">
                  <c:v>55.524600000000007</c:v>
                </c:pt>
                <c:pt idx="163">
                  <c:v>55.524600000000007</c:v>
                </c:pt>
                <c:pt idx="164">
                  <c:v>55.524600000000007</c:v>
                </c:pt>
                <c:pt idx="165">
                  <c:v>55.524600000000007</c:v>
                </c:pt>
                <c:pt idx="166">
                  <c:v>55.524600000000007</c:v>
                </c:pt>
                <c:pt idx="167">
                  <c:v>55.524600000000007</c:v>
                </c:pt>
                <c:pt idx="168">
                  <c:v>55.524600000000007</c:v>
                </c:pt>
                <c:pt idx="169">
                  <c:v>55.524600000000007</c:v>
                </c:pt>
                <c:pt idx="170">
                  <c:v>55.524600000000007</c:v>
                </c:pt>
                <c:pt idx="171">
                  <c:v>55.524600000000007</c:v>
                </c:pt>
                <c:pt idx="172">
                  <c:v>55.524600000000007</c:v>
                </c:pt>
                <c:pt idx="173">
                  <c:v>55.524600000000007</c:v>
                </c:pt>
                <c:pt idx="174">
                  <c:v>55.524600000000007</c:v>
                </c:pt>
                <c:pt idx="175">
                  <c:v>55.524600000000007</c:v>
                </c:pt>
                <c:pt idx="176">
                  <c:v>55.524600000000007</c:v>
                </c:pt>
                <c:pt idx="177">
                  <c:v>55.524600000000007</c:v>
                </c:pt>
                <c:pt idx="178">
                  <c:v>55.524600000000007</c:v>
                </c:pt>
                <c:pt idx="179">
                  <c:v>55.524600000000007</c:v>
                </c:pt>
                <c:pt idx="180">
                  <c:v>55.524600000000007</c:v>
                </c:pt>
                <c:pt idx="181">
                  <c:v>55.524600000000007</c:v>
                </c:pt>
                <c:pt idx="182">
                  <c:v>55.524600000000007</c:v>
                </c:pt>
                <c:pt idx="183">
                  <c:v>55.524600000000007</c:v>
                </c:pt>
                <c:pt idx="184">
                  <c:v>55.524600000000007</c:v>
                </c:pt>
                <c:pt idx="185">
                  <c:v>55.524600000000007</c:v>
                </c:pt>
                <c:pt idx="186">
                  <c:v>55.524600000000007</c:v>
                </c:pt>
                <c:pt idx="187">
                  <c:v>55.524600000000007</c:v>
                </c:pt>
                <c:pt idx="188">
                  <c:v>55.524600000000007</c:v>
                </c:pt>
                <c:pt idx="189">
                  <c:v>55.524600000000007</c:v>
                </c:pt>
                <c:pt idx="190">
                  <c:v>55.524600000000007</c:v>
                </c:pt>
                <c:pt idx="191">
                  <c:v>55.524600000000007</c:v>
                </c:pt>
                <c:pt idx="192">
                  <c:v>55.524600000000007</c:v>
                </c:pt>
                <c:pt idx="193">
                  <c:v>55.524600000000007</c:v>
                </c:pt>
                <c:pt idx="194">
                  <c:v>55.524600000000007</c:v>
                </c:pt>
                <c:pt idx="195">
                  <c:v>55.524600000000007</c:v>
                </c:pt>
                <c:pt idx="196">
                  <c:v>55.524600000000007</c:v>
                </c:pt>
                <c:pt idx="197">
                  <c:v>55.524600000000007</c:v>
                </c:pt>
                <c:pt idx="198">
                  <c:v>55.524600000000007</c:v>
                </c:pt>
                <c:pt idx="199">
                  <c:v>55.524600000000007</c:v>
                </c:pt>
                <c:pt idx="200">
                  <c:v>55.524600000000007</c:v>
                </c:pt>
                <c:pt idx="201">
                  <c:v>55.524600000000007</c:v>
                </c:pt>
                <c:pt idx="202">
                  <c:v>55.524600000000007</c:v>
                </c:pt>
                <c:pt idx="203">
                  <c:v>55.524600000000007</c:v>
                </c:pt>
                <c:pt idx="204">
                  <c:v>55.524600000000007</c:v>
                </c:pt>
                <c:pt idx="205">
                  <c:v>55.524600000000007</c:v>
                </c:pt>
                <c:pt idx="206">
                  <c:v>55.524600000000007</c:v>
                </c:pt>
                <c:pt idx="207">
                  <c:v>55.524600000000007</c:v>
                </c:pt>
                <c:pt idx="208">
                  <c:v>55.524600000000007</c:v>
                </c:pt>
                <c:pt idx="209">
                  <c:v>55.524600000000007</c:v>
                </c:pt>
                <c:pt idx="210">
                  <c:v>55.524600000000007</c:v>
                </c:pt>
                <c:pt idx="211">
                  <c:v>55.524600000000007</c:v>
                </c:pt>
                <c:pt idx="212">
                  <c:v>55.524600000000007</c:v>
                </c:pt>
                <c:pt idx="213">
                  <c:v>55.524600000000007</c:v>
                </c:pt>
                <c:pt idx="214">
                  <c:v>55.524600000000007</c:v>
                </c:pt>
                <c:pt idx="215">
                  <c:v>55.524600000000007</c:v>
                </c:pt>
                <c:pt idx="216">
                  <c:v>55.524600000000007</c:v>
                </c:pt>
                <c:pt idx="217">
                  <c:v>55.524600000000007</c:v>
                </c:pt>
                <c:pt idx="218">
                  <c:v>55.524600000000007</c:v>
                </c:pt>
                <c:pt idx="219">
                  <c:v>55.524600000000007</c:v>
                </c:pt>
                <c:pt idx="220">
                  <c:v>55.524600000000007</c:v>
                </c:pt>
                <c:pt idx="221">
                  <c:v>55.524600000000007</c:v>
                </c:pt>
                <c:pt idx="222">
                  <c:v>55.524600000000007</c:v>
                </c:pt>
                <c:pt idx="223">
                  <c:v>55.524600000000007</c:v>
                </c:pt>
                <c:pt idx="224">
                  <c:v>55.524600000000007</c:v>
                </c:pt>
                <c:pt idx="225">
                  <c:v>55.524600000000007</c:v>
                </c:pt>
                <c:pt idx="226">
                  <c:v>55.524600000000007</c:v>
                </c:pt>
                <c:pt idx="227">
                  <c:v>55.524600000000007</c:v>
                </c:pt>
                <c:pt idx="228">
                  <c:v>55.524600000000007</c:v>
                </c:pt>
                <c:pt idx="229">
                  <c:v>55.524600000000007</c:v>
                </c:pt>
                <c:pt idx="230">
                  <c:v>55.524600000000007</c:v>
                </c:pt>
                <c:pt idx="231">
                  <c:v>55.524600000000007</c:v>
                </c:pt>
                <c:pt idx="232">
                  <c:v>55.524600000000007</c:v>
                </c:pt>
                <c:pt idx="233">
                  <c:v>55.524600000000007</c:v>
                </c:pt>
                <c:pt idx="234">
                  <c:v>55.524600000000007</c:v>
                </c:pt>
                <c:pt idx="235">
                  <c:v>55.524600000000007</c:v>
                </c:pt>
                <c:pt idx="236">
                  <c:v>55.524600000000007</c:v>
                </c:pt>
                <c:pt idx="237">
                  <c:v>55.524600000000007</c:v>
                </c:pt>
                <c:pt idx="238">
                  <c:v>55.524600000000007</c:v>
                </c:pt>
                <c:pt idx="239">
                  <c:v>55.524600000000007</c:v>
                </c:pt>
                <c:pt idx="240">
                  <c:v>55.524600000000007</c:v>
                </c:pt>
                <c:pt idx="241">
                  <c:v>55.524600000000007</c:v>
                </c:pt>
                <c:pt idx="242">
                  <c:v>55.524600000000007</c:v>
                </c:pt>
                <c:pt idx="243">
                  <c:v>55.524600000000007</c:v>
                </c:pt>
                <c:pt idx="244">
                  <c:v>55.524600000000007</c:v>
                </c:pt>
                <c:pt idx="245">
                  <c:v>55.524600000000007</c:v>
                </c:pt>
                <c:pt idx="246">
                  <c:v>55.524600000000007</c:v>
                </c:pt>
                <c:pt idx="247">
                  <c:v>55.524600000000007</c:v>
                </c:pt>
                <c:pt idx="248">
                  <c:v>55.524600000000007</c:v>
                </c:pt>
                <c:pt idx="249">
                  <c:v>55.524600000000007</c:v>
                </c:pt>
                <c:pt idx="250">
                  <c:v>55.524600000000007</c:v>
                </c:pt>
                <c:pt idx="251">
                  <c:v>55.524600000000007</c:v>
                </c:pt>
                <c:pt idx="252">
                  <c:v>55.524600000000007</c:v>
                </c:pt>
                <c:pt idx="253">
                  <c:v>55.524600000000007</c:v>
                </c:pt>
                <c:pt idx="254">
                  <c:v>55.524600000000007</c:v>
                </c:pt>
                <c:pt idx="255">
                  <c:v>55.524600000000007</c:v>
                </c:pt>
                <c:pt idx="256">
                  <c:v>55.524600000000007</c:v>
                </c:pt>
                <c:pt idx="257">
                  <c:v>55.524600000000007</c:v>
                </c:pt>
                <c:pt idx="258">
                  <c:v>55.524600000000007</c:v>
                </c:pt>
                <c:pt idx="259">
                  <c:v>55.524600000000007</c:v>
                </c:pt>
                <c:pt idx="260">
                  <c:v>55.524600000000007</c:v>
                </c:pt>
                <c:pt idx="261">
                  <c:v>55.524600000000007</c:v>
                </c:pt>
                <c:pt idx="262">
                  <c:v>55.524600000000007</c:v>
                </c:pt>
                <c:pt idx="263">
                  <c:v>55.524600000000007</c:v>
                </c:pt>
                <c:pt idx="264">
                  <c:v>55.524600000000007</c:v>
                </c:pt>
                <c:pt idx="265">
                  <c:v>55.524600000000007</c:v>
                </c:pt>
                <c:pt idx="266">
                  <c:v>55.524600000000007</c:v>
                </c:pt>
                <c:pt idx="267">
                  <c:v>55.524600000000007</c:v>
                </c:pt>
                <c:pt idx="268">
                  <c:v>55.524600000000007</c:v>
                </c:pt>
                <c:pt idx="269">
                  <c:v>55.524600000000007</c:v>
                </c:pt>
                <c:pt idx="270">
                  <c:v>55.524600000000007</c:v>
                </c:pt>
                <c:pt idx="271">
                  <c:v>55.524600000000007</c:v>
                </c:pt>
                <c:pt idx="272">
                  <c:v>55.524600000000007</c:v>
                </c:pt>
                <c:pt idx="273">
                  <c:v>55.524600000000007</c:v>
                </c:pt>
                <c:pt idx="274">
                  <c:v>55.524600000000007</c:v>
                </c:pt>
                <c:pt idx="275">
                  <c:v>55.524600000000007</c:v>
                </c:pt>
                <c:pt idx="276">
                  <c:v>55.524600000000007</c:v>
                </c:pt>
                <c:pt idx="277">
                  <c:v>55.524600000000007</c:v>
                </c:pt>
                <c:pt idx="278">
                  <c:v>55.524600000000007</c:v>
                </c:pt>
                <c:pt idx="279">
                  <c:v>55.524600000000007</c:v>
                </c:pt>
                <c:pt idx="280">
                  <c:v>55.524600000000007</c:v>
                </c:pt>
                <c:pt idx="281">
                  <c:v>55.524600000000007</c:v>
                </c:pt>
                <c:pt idx="282">
                  <c:v>55.524600000000007</c:v>
                </c:pt>
                <c:pt idx="283">
                  <c:v>55.524600000000007</c:v>
                </c:pt>
                <c:pt idx="284">
                  <c:v>55.524600000000007</c:v>
                </c:pt>
                <c:pt idx="285">
                  <c:v>55.524600000000007</c:v>
                </c:pt>
                <c:pt idx="286">
                  <c:v>55.524600000000007</c:v>
                </c:pt>
                <c:pt idx="287">
                  <c:v>55.524600000000007</c:v>
                </c:pt>
                <c:pt idx="288">
                  <c:v>55.524600000000007</c:v>
                </c:pt>
                <c:pt idx="289">
                  <c:v>55.524600000000007</c:v>
                </c:pt>
                <c:pt idx="290">
                  <c:v>55.524600000000007</c:v>
                </c:pt>
                <c:pt idx="291">
                  <c:v>55.524600000000007</c:v>
                </c:pt>
                <c:pt idx="292">
                  <c:v>55.524600000000007</c:v>
                </c:pt>
                <c:pt idx="293">
                  <c:v>55.524600000000007</c:v>
                </c:pt>
                <c:pt idx="294">
                  <c:v>55.524600000000007</c:v>
                </c:pt>
                <c:pt idx="295">
                  <c:v>55.524600000000007</c:v>
                </c:pt>
                <c:pt idx="296">
                  <c:v>55.524600000000007</c:v>
                </c:pt>
                <c:pt idx="297">
                  <c:v>55.524600000000007</c:v>
                </c:pt>
                <c:pt idx="298">
                  <c:v>55.524600000000007</c:v>
                </c:pt>
                <c:pt idx="299">
                  <c:v>55.524600000000007</c:v>
                </c:pt>
                <c:pt idx="300">
                  <c:v>55.524600000000007</c:v>
                </c:pt>
                <c:pt idx="301">
                  <c:v>55.524600000000007</c:v>
                </c:pt>
                <c:pt idx="302">
                  <c:v>55.524600000000007</c:v>
                </c:pt>
                <c:pt idx="303">
                  <c:v>55.524600000000007</c:v>
                </c:pt>
                <c:pt idx="304">
                  <c:v>55.524600000000007</c:v>
                </c:pt>
                <c:pt idx="305">
                  <c:v>55.524600000000007</c:v>
                </c:pt>
                <c:pt idx="306">
                  <c:v>55.524600000000007</c:v>
                </c:pt>
                <c:pt idx="307">
                  <c:v>55.524600000000007</c:v>
                </c:pt>
                <c:pt idx="308">
                  <c:v>55.524600000000007</c:v>
                </c:pt>
                <c:pt idx="309">
                  <c:v>55.524600000000007</c:v>
                </c:pt>
                <c:pt idx="310">
                  <c:v>55.524600000000007</c:v>
                </c:pt>
                <c:pt idx="311">
                  <c:v>55.524600000000007</c:v>
                </c:pt>
                <c:pt idx="312">
                  <c:v>55.524600000000007</c:v>
                </c:pt>
                <c:pt idx="313">
                  <c:v>55.524600000000007</c:v>
                </c:pt>
                <c:pt idx="314">
                  <c:v>55.524600000000007</c:v>
                </c:pt>
                <c:pt idx="315">
                  <c:v>55.524600000000007</c:v>
                </c:pt>
                <c:pt idx="316">
                  <c:v>55.524600000000007</c:v>
                </c:pt>
                <c:pt idx="317">
                  <c:v>55.524600000000007</c:v>
                </c:pt>
                <c:pt idx="318">
                  <c:v>55.524600000000007</c:v>
                </c:pt>
                <c:pt idx="319">
                  <c:v>55.524600000000007</c:v>
                </c:pt>
                <c:pt idx="320">
                  <c:v>55.524600000000007</c:v>
                </c:pt>
                <c:pt idx="321">
                  <c:v>55.524600000000007</c:v>
                </c:pt>
                <c:pt idx="322">
                  <c:v>55.524600000000007</c:v>
                </c:pt>
                <c:pt idx="323">
                  <c:v>55.524600000000007</c:v>
                </c:pt>
                <c:pt idx="324">
                  <c:v>55.524600000000007</c:v>
                </c:pt>
                <c:pt idx="325">
                  <c:v>55.524600000000007</c:v>
                </c:pt>
                <c:pt idx="326">
                  <c:v>55.524600000000007</c:v>
                </c:pt>
                <c:pt idx="327">
                  <c:v>55.524600000000007</c:v>
                </c:pt>
                <c:pt idx="328">
                  <c:v>55.524600000000007</c:v>
                </c:pt>
                <c:pt idx="329">
                  <c:v>55.524600000000007</c:v>
                </c:pt>
                <c:pt idx="330">
                  <c:v>55.524600000000007</c:v>
                </c:pt>
                <c:pt idx="331">
                  <c:v>55.524600000000007</c:v>
                </c:pt>
                <c:pt idx="332">
                  <c:v>55.524600000000007</c:v>
                </c:pt>
                <c:pt idx="333">
                  <c:v>55.524600000000007</c:v>
                </c:pt>
                <c:pt idx="334">
                  <c:v>55.524600000000007</c:v>
                </c:pt>
                <c:pt idx="335">
                  <c:v>55.524600000000007</c:v>
                </c:pt>
                <c:pt idx="336">
                  <c:v>55.524600000000007</c:v>
                </c:pt>
                <c:pt idx="337">
                  <c:v>55.524600000000007</c:v>
                </c:pt>
                <c:pt idx="338">
                  <c:v>55.524600000000007</c:v>
                </c:pt>
                <c:pt idx="339">
                  <c:v>55.524600000000007</c:v>
                </c:pt>
                <c:pt idx="340">
                  <c:v>55.524600000000007</c:v>
                </c:pt>
                <c:pt idx="341">
                  <c:v>55.524600000000007</c:v>
                </c:pt>
                <c:pt idx="342">
                  <c:v>55.524600000000007</c:v>
                </c:pt>
                <c:pt idx="343">
                  <c:v>55.524600000000007</c:v>
                </c:pt>
                <c:pt idx="344">
                  <c:v>55.524600000000007</c:v>
                </c:pt>
                <c:pt idx="345">
                  <c:v>55.524600000000007</c:v>
                </c:pt>
                <c:pt idx="346">
                  <c:v>55.524600000000007</c:v>
                </c:pt>
                <c:pt idx="347">
                  <c:v>55.524600000000007</c:v>
                </c:pt>
                <c:pt idx="348">
                  <c:v>55.524600000000007</c:v>
                </c:pt>
                <c:pt idx="349">
                  <c:v>55.524600000000007</c:v>
                </c:pt>
                <c:pt idx="350">
                  <c:v>55.524600000000007</c:v>
                </c:pt>
                <c:pt idx="351">
                  <c:v>55.524600000000007</c:v>
                </c:pt>
                <c:pt idx="352">
                  <c:v>55.524600000000007</c:v>
                </c:pt>
                <c:pt idx="353">
                  <c:v>55.524600000000007</c:v>
                </c:pt>
                <c:pt idx="354">
                  <c:v>55.524600000000007</c:v>
                </c:pt>
                <c:pt idx="355">
                  <c:v>55.524600000000007</c:v>
                </c:pt>
                <c:pt idx="356">
                  <c:v>55.524600000000007</c:v>
                </c:pt>
                <c:pt idx="357">
                  <c:v>55.524600000000007</c:v>
                </c:pt>
                <c:pt idx="358">
                  <c:v>55.524600000000007</c:v>
                </c:pt>
                <c:pt idx="359">
                  <c:v>55.524600000000007</c:v>
                </c:pt>
                <c:pt idx="360">
                  <c:v>55.524600000000007</c:v>
                </c:pt>
                <c:pt idx="361">
                  <c:v>55.524600000000007</c:v>
                </c:pt>
                <c:pt idx="362">
                  <c:v>55.524600000000007</c:v>
                </c:pt>
                <c:pt idx="363">
                  <c:v>55.524600000000007</c:v>
                </c:pt>
                <c:pt idx="364">
                  <c:v>55.524600000000007</c:v>
                </c:pt>
                <c:pt idx="365">
                  <c:v>55.524600000000007</c:v>
                </c:pt>
                <c:pt idx="366">
                  <c:v>55.524600000000007</c:v>
                </c:pt>
                <c:pt idx="367">
                  <c:v>55.524600000000007</c:v>
                </c:pt>
                <c:pt idx="368">
                  <c:v>55.524600000000007</c:v>
                </c:pt>
                <c:pt idx="369">
                  <c:v>55.524600000000007</c:v>
                </c:pt>
                <c:pt idx="370">
                  <c:v>55.524600000000007</c:v>
                </c:pt>
                <c:pt idx="371">
                  <c:v>55.524600000000007</c:v>
                </c:pt>
                <c:pt idx="372">
                  <c:v>55.524600000000007</c:v>
                </c:pt>
                <c:pt idx="373">
                  <c:v>55.524600000000007</c:v>
                </c:pt>
                <c:pt idx="374">
                  <c:v>55.524600000000007</c:v>
                </c:pt>
                <c:pt idx="375">
                  <c:v>55.524600000000007</c:v>
                </c:pt>
                <c:pt idx="376">
                  <c:v>55.524600000000007</c:v>
                </c:pt>
                <c:pt idx="377">
                  <c:v>55.524600000000007</c:v>
                </c:pt>
                <c:pt idx="378">
                  <c:v>55.524600000000007</c:v>
                </c:pt>
                <c:pt idx="379">
                  <c:v>55.524600000000007</c:v>
                </c:pt>
                <c:pt idx="380">
                  <c:v>55.524600000000007</c:v>
                </c:pt>
                <c:pt idx="381">
                  <c:v>55.524600000000007</c:v>
                </c:pt>
                <c:pt idx="382">
                  <c:v>55.524600000000007</c:v>
                </c:pt>
                <c:pt idx="383">
                  <c:v>55.524600000000007</c:v>
                </c:pt>
                <c:pt idx="384">
                  <c:v>55.524600000000007</c:v>
                </c:pt>
                <c:pt idx="385">
                  <c:v>55.524600000000007</c:v>
                </c:pt>
                <c:pt idx="386">
                  <c:v>55.524600000000007</c:v>
                </c:pt>
                <c:pt idx="387">
                  <c:v>55.524600000000007</c:v>
                </c:pt>
                <c:pt idx="388">
                  <c:v>55.524600000000007</c:v>
                </c:pt>
                <c:pt idx="389">
                  <c:v>55.524600000000007</c:v>
                </c:pt>
                <c:pt idx="390">
                  <c:v>55.524600000000007</c:v>
                </c:pt>
                <c:pt idx="391">
                  <c:v>55.524600000000007</c:v>
                </c:pt>
                <c:pt idx="392">
                  <c:v>55.524600000000007</c:v>
                </c:pt>
                <c:pt idx="393">
                  <c:v>55.524600000000007</c:v>
                </c:pt>
                <c:pt idx="394">
                  <c:v>55.524600000000007</c:v>
                </c:pt>
                <c:pt idx="395">
                  <c:v>55.524600000000007</c:v>
                </c:pt>
                <c:pt idx="396">
                  <c:v>55.524600000000007</c:v>
                </c:pt>
                <c:pt idx="397">
                  <c:v>55.524600000000007</c:v>
                </c:pt>
                <c:pt idx="398">
                  <c:v>55.524600000000007</c:v>
                </c:pt>
                <c:pt idx="399">
                  <c:v>55.524600000000007</c:v>
                </c:pt>
                <c:pt idx="400">
                  <c:v>55.524600000000007</c:v>
                </c:pt>
                <c:pt idx="401">
                  <c:v>55.524600000000007</c:v>
                </c:pt>
                <c:pt idx="402">
                  <c:v>55.524600000000007</c:v>
                </c:pt>
                <c:pt idx="403">
                  <c:v>55.524600000000007</c:v>
                </c:pt>
                <c:pt idx="404">
                  <c:v>55.524600000000007</c:v>
                </c:pt>
                <c:pt idx="405">
                  <c:v>55.524600000000007</c:v>
                </c:pt>
                <c:pt idx="406">
                  <c:v>55.524600000000007</c:v>
                </c:pt>
                <c:pt idx="407">
                  <c:v>55.524600000000007</c:v>
                </c:pt>
                <c:pt idx="408">
                  <c:v>55.524600000000007</c:v>
                </c:pt>
                <c:pt idx="409">
                  <c:v>55.524600000000007</c:v>
                </c:pt>
                <c:pt idx="410">
                  <c:v>55.524600000000007</c:v>
                </c:pt>
                <c:pt idx="411">
                  <c:v>55.524600000000007</c:v>
                </c:pt>
                <c:pt idx="412">
                  <c:v>55.524600000000007</c:v>
                </c:pt>
                <c:pt idx="413">
                  <c:v>55.524600000000007</c:v>
                </c:pt>
                <c:pt idx="414">
                  <c:v>55.524600000000007</c:v>
                </c:pt>
                <c:pt idx="415">
                  <c:v>55.524600000000007</c:v>
                </c:pt>
                <c:pt idx="416">
                  <c:v>55.524600000000007</c:v>
                </c:pt>
                <c:pt idx="417">
                  <c:v>55.524600000000007</c:v>
                </c:pt>
                <c:pt idx="418">
                  <c:v>55.524600000000007</c:v>
                </c:pt>
                <c:pt idx="419">
                  <c:v>55.524600000000007</c:v>
                </c:pt>
                <c:pt idx="420">
                  <c:v>55.524600000000007</c:v>
                </c:pt>
                <c:pt idx="421">
                  <c:v>55.524600000000007</c:v>
                </c:pt>
                <c:pt idx="422">
                  <c:v>55.524600000000007</c:v>
                </c:pt>
                <c:pt idx="423">
                  <c:v>55.524600000000007</c:v>
                </c:pt>
                <c:pt idx="424">
                  <c:v>55.524600000000007</c:v>
                </c:pt>
                <c:pt idx="425">
                  <c:v>55.524600000000007</c:v>
                </c:pt>
                <c:pt idx="426">
                  <c:v>55.524600000000007</c:v>
                </c:pt>
                <c:pt idx="427">
                  <c:v>55.524600000000007</c:v>
                </c:pt>
                <c:pt idx="428">
                  <c:v>55.524600000000007</c:v>
                </c:pt>
                <c:pt idx="429">
                  <c:v>55.524600000000007</c:v>
                </c:pt>
                <c:pt idx="430">
                  <c:v>55.524600000000007</c:v>
                </c:pt>
                <c:pt idx="431">
                  <c:v>55.524600000000007</c:v>
                </c:pt>
                <c:pt idx="432">
                  <c:v>55.524600000000007</c:v>
                </c:pt>
                <c:pt idx="433">
                  <c:v>55.524600000000007</c:v>
                </c:pt>
                <c:pt idx="434">
                  <c:v>55.524600000000007</c:v>
                </c:pt>
                <c:pt idx="435">
                  <c:v>55.524600000000007</c:v>
                </c:pt>
                <c:pt idx="436">
                  <c:v>55.524600000000007</c:v>
                </c:pt>
                <c:pt idx="437">
                  <c:v>55.524600000000007</c:v>
                </c:pt>
                <c:pt idx="438">
                  <c:v>55.524600000000007</c:v>
                </c:pt>
                <c:pt idx="439">
                  <c:v>55.524600000000007</c:v>
                </c:pt>
                <c:pt idx="440">
                  <c:v>55.524600000000007</c:v>
                </c:pt>
                <c:pt idx="441">
                  <c:v>55.524600000000007</c:v>
                </c:pt>
                <c:pt idx="442">
                  <c:v>55.524600000000007</c:v>
                </c:pt>
                <c:pt idx="443">
                  <c:v>55.524600000000007</c:v>
                </c:pt>
                <c:pt idx="444">
                  <c:v>55.524600000000007</c:v>
                </c:pt>
                <c:pt idx="445">
                  <c:v>55.524600000000007</c:v>
                </c:pt>
                <c:pt idx="446">
                  <c:v>55.524600000000007</c:v>
                </c:pt>
                <c:pt idx="447">
                  <c:v>55.524600000000007</c:v>
                </c:pt>
                <c:pt idx="448">
                  <c:v>55.524600000000007</c:v>
                </c:pt>
                <c:pt idx="449">
                  <c:v>55.524600000000007</c:v>
                </c:pt>
                <c:pt idx="450">
                  <c:v>55.524600000000007</c:v>
                </c:pt>
                <c:pt idx="451">
                  <c:v>55.524600000000007</c:v>
                </c:pt>
                <c:pt idx="452">
                  <c:v>55.524600000000007</c:v>
                </c:pt>
                <c:pt idx="453">
                  <c:v>55.524600000000007</c:v>
                </c:pt>
                <c:pt idx="454">
                  <c:v>55.524600000000007</c:v>
                </c:pt>
                <c:pt idx="455">
                  <c:v>55.524600000000007</c:v>
                </c:pt>
                <c:pt idx="456">
                  <c:v>55.524600000000007</c:v>
                </c:pt>
                <c:pt idx="457">
                  <c:v>55.524600000000007</c:v>
                </c:pt>
                <c:pt idx="458">
                  <c:v>55.524600000000007</c:v>
                </c:pt>
                <c:pt idx="459">
                  <c:v>55.524600000000007</c:v>
                </c:pt>
                <c:pt idx="460">
                  <c:v>55.524600000000007</c:v>
                </c:pt>
                <c:pt idx="461">
                  <c:v>55.524600000000007</c:v>
                </c:pt>
                <c:pt idx="462">
                  <c:v>55.524600000000007</c:v>
                </c:pt>
                <c:pt idx="463">
                  <c:v>55.524600000000007</c:v>
                </c:pt>
                <c:pt idx="464">
                  <c:v>55.524600000000007</c:v>
                </c:pt>
                <c:pt idx="465">
                  <c:v>55.524600000000007</c:v>
                </c:pt>
                <c:pt idx="466">
                  <c:v>55.524600000000007</c:v>
                </c:pt>
                <c:pt idx="467">
                  <c:v>55.524600000000007</c:v>
                </c:pt>
                <c:pt idx="468">
                  <c:v>55.524600000000007</c:v>
                </c:pt>
                <c:pt idx="469">
                  <c:v>55.524600000000007</c:v>
                </c:pt>
                <c:pt idx="470">
                  <c:v>55.524600000000007</c:v>
                </c:pt>
                <c:pt idx="471">
                  <c:v>55.524600000000007</c:v>
                </c:pt>
                <c:pt idx="472">
                  <c:v>55.524600000000007</c:v>
                </c:pt>
                <c:pt idx="473">
                  <c:v>55.524600000000007</c:v>
                </c:pt>
                <c:pt idx="474">
                  <c:v>55.524600000000007</c:v>
                </c:pt>
                <c:pt idx="475">
                  <c:v>55.524600000000007</c:v>
                </c:pt>
                <c:pt idx="476">
                  <c:v>55.524600000000007</c:v>
                </c:pt>
                <c:pt idx="477">
                  <c:v>55.524600000000007</c:v>
                </c:pt>
                <c:pt idx="478">
                  <c:v>55.524600000000007</c:v>
                </c:pt>
                <c:pt idx="479">
                  <c:v>55.524600000000007</c:v>
                </c:pt>
                <c:pt idx="480">
                  <c:v>55.524600000000007</c:v>
                </c:pt>
                <c:pt idx="481">
                  <c:v>55.524600000000007</c:v>
                </c:pt>
                <c:pt idx="482">
                  <c:v>55.524600000000007</c:v>
                </c:pt>
                <c:pt idx="483">
                  <c:v>55.524600000000007</c:v>
                </c:pt>
                <c:pt idx="484">
                  <c:v>55.524600000000007</c:v>
                </c:pt>
                <c:pt idx="485">
                  <c:v>55.524600000000007</c:v>
                </c:pt>
                <c:pt idx="486">
                  <c:v>55.524600000000007</c:v>
                </c:pt>
                <c:pt idx="487">
                  <c:v>55.524600000000007</c:v>
                </c:pt>
                <c:pt idx="488">
                  <c:v>55.524600000000007</c:v>
                </c:pt>
                <c:pt idx="489">
                  <c:v>55.524600000000007</c:v>
                </c:pt>
                <c:pt idx="490">
                  <c:v>55.524600000000007</c:v>
                </c:pt>
                <c:pt idx="491">
                  <c:v>55.524600000000007</c:v>
                </c:pt>
                <c:pt idx="492">
                  <c:v>55.524600000000007</c:v>
                </c:pt>
                <c:pt idx="493">
                  <c:v>55.524600000000007</c:v>
                </c:pt>
                <c:pt idx="494">
                  <c:v>55.524600000000007</c:v>
                </c:pt>
                <c:pt idx="495">
                  <c:v>55.524600000000007</c:v>
                </c:pt>
                <c:pt idx="496">
                  <c:v>55.524600000000007</c:v>
                </c:pt>
                <c:pt idx="497">
                  <c:v>55.524600000000007</c:v>
                </c:pt>
                <c:pt idx="498">
                  <c:v>55.524600000000007</c:v>
                </c:pt>
                <c:pt idx="499">
                  <c:v>55.524600000000007</c:v>
                </c:pt>
                <c:pt idx="500">
                  <c:v>55.524600000000007</c:v>
                </c:pt>
                <c:pt idx="501">
                  <c:v>55.524600000000007</c:v>
                </c:pt>
                <c:pt idx="502">
                  <c:v>55.524600000000007</c:v>
                </c:pt>
                <c:pt idx="503">
                  <c:v>55.524600000000007</c:v>
                </c:pt>
                <c:pt idx="504">
                  <c:v>55.524600000000007</c:v>
                </c:pt>
                <c:pt idx="505">
                  <c:v>55.524600000000007</c:v>
                </c:pt>
                <c:pt idx="506">
                  <c:v>55.524600000000007</c:v>
                </c:pt>
                <c:pt idx="507">
                  <c:v>55.524600000000007</c:v>
                </c:pt>
                <c:pt idx="508">
                  <c:v>55.524600000000007</c:v>
                </c:pt>
                <c:pt idx="509">
                  <c:v>55.524600000000007</c:v>
                </c:pt>
                <c:pt idx="510">
                  <c:v>55.524600000000007</c:v>
                </c:pt>
                <c:pt idx="511">
                  <c:v>55.524600000000007</c:v>
                </c:pt>
                <c:pt idx="512">
                  <c:v>55.524600000000007</c:v>
                </c:pt>
                <c:pt idx="513">
                  <c:v>55.524600000000007</c:v>
                </c:pt>
                <c:pt idx="514">
                  <c:v>55.524600000000007</c:v>
                </c:pt>
                <c:pt idx="515">
                  <c:v>55.524600000000007</c:v>
                </c:pt>
                <c:pt idx="516">
                  <c:v>55.524600000000007</c:v>
                </c:pt>
                <c:pt idx="517">
                  <c:v>55.524600000000007</c:v>
                </c:pt>
                <c:pt idx="518">
                  <c:v>55.524600000000007</c:v>
                </c:pt>
                <c:pt idx="519">
                  <c:v>55.524600000000007</c:v>
                </c:pt>
                <c:pt idx="520">
                  <c:v>55.524600000000007</c:v>
                </c:pt>
                <c:pt idx="521">
                  <c:v>55.524600000000007</c:v>
                </c:pt>
                <c:pt idx="522">
                  <c:v>55.524600000000007</c:v>
                </c:pt>
                <c:pt idx="523">
                  <c:v>55.524600000000007</c:v>
                </c:pt>
                <c:pt idx="524">
                  <c:v>55.524600000000007</c:v>
                </c:pt>
                <c:pt idx="525">
                  <c:v>55.524600000000007</c:v>
                </c:pt>
                <c:pt idx="526">
                  <c:v>55.524600000000007</c:v>
                </c:pt>
                <c:pt idx="527">
                  <c:v>55.524600000000007</c:v>
                </c:pt>
                <c:pt idx="528">
                  <c:v>55.524600000000007</c:v>
                </c:pt>
                <c:pt idx="529">
                  <c:v>55.524600000000007</c:v>
                </c:pt>
                <c:pt idx="530">
                  <c:v>55.524600000000007</c:v>
                </c:pt>
                <c:pt idx="531">
                  <c:v>55.524600000000007</c:v>
                </c:pt>
                <c:pt idx="532">
                  <c:v>55.524600000000007</c:v>
                </c:pt>
                <c:pt idx="533">
                  <c:v>55.524600000000007</c:v>
                </c:pt>
                <c:pt idx="534">
                  <c:v>55.524600000000007</c:v>
                </c:pt>
                <c:pt idx="535">
                  <c:v>55.524600000000007</c:v>
                </c:pt>
                <c:pt idx="536">
                  <c:v>55.524600000000007</c:v>
                </c:pt>
                <c:pt idx="537">
                  <c:v>55.524600000000007</c:v>
                </c:pt>
                <c:pt idx="538">
                  <c:v>55.524600000000007</c:v>
                </c:pt>
                <c:pt idx="539">
                  <c:v>55.524600000000007</c:v>
                </c:pt>
                <c:pt idx="540">
                  <c:v>55.524600000000007</c:v>
                </c:pt>
                <c:pt idx="541">
                  <c:v>55.524600000000007</c:v>
                </c:pt>
                <c:pt idx="542">
                  <c:v>55.524600000000007</c:v>
                </c:pt>
                <c:pt idx="543">
                  <c:v>55.524600000000007</c:v>
                </c:pt>
                <c:pt idx="544">
                  <c:v>55.524600000000007</c:v>
                </c:pt>
                <c:pt idx="545">
                  <c:v>55.524600000000007</c:v>
                </c:pt>
                <c:pt idx="546">
                  <c:v>55.524600000000007</c:v>
                </c:pt>
                <c:pt idx="547">
                  <c:v>55.524600000000007</c:v>
                </c:pt>
                <c:pt idx="548">
                  <c:v>55.524600000000007</c:v>
                </c:pt>
                <c:pt idx="549">
                  <c:v>55.524600000000007</c:v>
                </c:pt>
                <c:pt idx="550">
                  <c:v>55.524600000000007</c:v>
                </c:pt>
                <c:pt idx="551">
                  <c:v>55.524600000000007</c:v>
                </c:pt>
                <c:pt idx="552">
                  <c:v>55.524600000000007</c:v>
                </c:pt>
                <c:pt idx="553">
                  <c:v>55.524600000000007</c:v>
                </c:pt>
                <c:pt idx="554">
                  <c:v>55.524600000000007</c:v>
                </c:pt>
                <c:pt idx="555">
                  <c:v>55.524600000000007</c:v>
                </c:pt>
                <c:pt idx="556">
                  <c:v>55.524600000000007</c:v>
                </c:pt>
                <c:pt idx="557">
                  <c:v>55.524600000000007</c:v>
                </c:pt>
                <c:pt idx="558">
                  <c:v>55.524600000000007</c:v>
                </c:pt>
                <c:pt idx="559">
                  <c:v>55.524600000000007</c:v>
                </c:pt>
                <c:pt idx="560">
                  <c:v>55.524600000000007</c:v>
                </c:pt>
                <c:pt idx="561">
                  <c:v>55.524600000000007</c:v>
                </c:pt>
                <c:pt idx="562">
                  <c:v>55.524600000000007</c:v>
                </c:pt>
                <c:pt idx="563">
                  <c:v>55.524600000000007</c:v>
                </c:pt>
                <c:pt idx="564">
                  <c:v>55.524600000000007</c:v>
                </c:pt>
                <c:pt idx="565">
                  <c:v>55.524600000000007</c:v>
                </c:pt>
                <c:pt idx="566">
                  <c:v>55.524600000000007</c:v>
                </c:pt>
                <c:pt idx="567">
                  <c:v>55.524600000000007</c:v>
                </c:pt>
                <c:pt idx="568">
                  <c:v>55.524600000000007</c:v>
                </c:pt>
                <c:pt idx="569">
                  <c:v>55.524600000000007</c:v>
                </c:pt>
                <c:pt idx="570">
                  <c:v>55.524600000000007</c:v>
                </c:pt>
                <c:pt idx="571">
                  <c:v>55.524600000000007</c:v>
                </c:pt>
                <c:pt idx="572">
                  <c:v>55.524600000000007</c:v>
                </c:pt>
                <c:pt idx="573">
                  <c:v>55.524600000000007</c:v>
                </c:pt>
                <c:pt idx="574">
                  <c:v>55.524600000000007</c:v>
                </c:pt>
                <c:pt idx="575">
                  <c:v>55.524600000000007</c:v>
                </c:pt>
                <c:pt idx="576">
                  <c:v>55.524600000000007</c:v>
                </c:pt>
                <c:pt idx="577">
                  <c:v>55.524600000000007</c:v>
                </c:pt>
                <c:pt idx="578">
                  <c:v>55.524600000000007</c:v>
                </c:pt>
                <c:pt idx="579">
                  <c:v>55.524600000000007</c:v>
                </c:pt>
                <c:pt idx="580">
                  <c:v>55.524600000000007</c:v>
                </c:pt>
                <c:pt idx="581">
                  <c:v>55.524600000000007</c:v>
                </c:pt>
                <c:pt idx="582">
                  <c:v>55.524600000000007</c:v>
                </c:pt>
                <c:pt idx="583">
                  <c:v>55.524600000000007</c:v>
                </c:pt>
                <c:pt idx="584">
                  <c:v>55.524600000000007</c:v>
                </c:pt>
                <c:pt idx="585">
                  <c:v>55.524600000000007</c:v>
                </c:pt>
                <c:pt idx="586">
                  <c:v>55.524600000000007</c:v>
                </c:pt>
                <c:pt idx="587">
                  <c:v>55.524600000000007</c:v>
                </c:pt>
                <c:pt idx="588">
                  <c:v>55.524600000000007</c:v>
                </c:pt>
                <c:pt idx="589">
                  <c:v>55.524600000000007</c:v>
                </c:pt>
                <c:pt idx="590">
                  <c:v>55.524600000000007</c:v>
                </c:pt>
                <c:pt idx="591">
                  <c:v>55.524600000000007</c:v>
                </c:pt>
                <c:pt idx="592">
                  <c:v>55.524600000000007</c:v>
                </c:pt>
                <c:pt idx="593">
                  <c:v>55.524600000000007</c:v>
                </c:pt>
                <c:pt idx="594">
                  <c:v>55.524600000000007</c:v>
                </c:pt>
                <c:pt idx="595">
                  <c:v>55.524600000000007</c:v>
                </c:pt>
                <c:pt idx="596">
                  <c:v>55.524600000000007</c:v>
                </c:pt>
                <c:pt idx="597">
                  <c:v>55.524600000000007</c:v>
                </c:pt>
                <c:pt idx="598">
                  <c:v>55.524600000000007</c:v>
                </c:pt>
                <c:pt idx="599">
                  <c:v>55.524600000000007</c:v>
                </c:pt>
                <c:pt idx="600">
                  <c:v>55.524600000000007</c:v>
                </c:pt>
                <c:pt idx="601">
                  <c:v>55.524600000000007</c:v>
                </c:pt>
                <c:pt idx="602">
                  <c:v>55.524600000000007</c:v>
                </c:pt>
                <c:pt idx="603">
                  <c:v>55.524600000000007</c:v>
                </c:pt>
                <c:pt idx="604">
                  <c:v>55.524600000000007</c:v>
                </c:pt>
                <c:pt idx="605">
                  <c:v>55.524600000000007</c:v>
                </c:pt>
                <c:pt idx="606">
                  <c:v>55.524600000000007</c:v>
                </c:pt>
                <c:pt idx="607">
                  <c:v>55.524600000000007</c:v>
                </c:pt>
                <c:pt idx="608">
                  <c:v>55.524600000000007</c:v>
                </c:pt>
                <c:pt idx="609">
                  <c:v>55.524600000000007</c:v>
                </c:pt>
                <c:pt idx="610">
                  <c:v>55.524600000000007</c:v>
                </c:pt>
                <c:pt idx="611">
                  <c:v>55.524600000000007</c:v>
                </c:pt>
                <c:pt idx="612">
                  <c:v>55.524600000000007</c:v>
                </c:pt>
                <c:pt idx="613">
                  <c:v>55.524600000000007</c:v>
                </c:pt>
                <c:pt idx="614">
                  <c:v>55.524600000000007</c:v>
                </c:pt>
                <c:pt idx="615">
                  <c:v>55.524600000000007</c:v>
                </c:pt>
                <c:pt idx="616">
                  <c:v>55.524600000000007</c:v>
                </c:pt>
                <c:pt idx="617">
                  <c:v>55.524600000000007</c:v>
                </c:pt>
                <c:pt idx="618">
                  <c:v>55.524600000000007</c:v>
                </c:pt>
                <c:pt idx="619">
                  <c:v>55.524600000000007</c:v>
                </c:pt>
                <c:pt idx="620">
                  <c:v>55.524600000000007</c:v>
                </c:pt>
                <c:pt idx="621">
                  <c:v>55.524600000000007</c:v>
                </c:pt>
                <c:pt idx="622">
                  <c:v>55.524600000000007</c:v>
                </c:pt>
                <c:pt idx="623">
                  <c:v>55.524600000000007</c:v>
                </c:pt>
                <c:pt idx="624">
                  <c:v>55.524600000000007</c:v>
                </c:pt>
                <c:pt idx="625">
                  <c:v>55.524600000000007</c:v>
                </c:pt>
                <c:pt idx="626">
                  <c:v>55.524600000000007</c:v>
                </c:pt>
                <c:pt idx="627">
                  <c:v>55.524600000000007</c:v>
                </c:pt>
                <c:pt idx="628">
                  <c:v>55.524600000000007</c:v>
                </c:pt>
                <c:pt idx="629">
                  <c:v>55.524600000000007</c:v>
                </c:pt>
                <c:pt idx="630">
                  <c:v>55.524600000000007</c:v>
                </c:pt>
                <c:pt idx="631">
                  <c:v>55.524600000000007</c:v>
                </c:pt>
                <c:pt idx="632">
                  <c:v>55.524600000000007</c:v>
                </c:pt>
                <c:pt idx="633">
                  <c:v>55.524600000000007</c:v>
                </c:pt>
                <c:pt idx="634">
                  <c:v>55.524600000000007</c:v>
                </c:pt>
                <c:pt idx="635">
                  <c:v>55.524600000000007</c:v>
                </c:pt>
                <c:pt idx="636">
                  <c:v>55.524600000000007</c:v>
                </c:pt>
                <c:pt idx="637">
                  <c:v>55.524600000000007</c:v>
                </c:pt>
                <c:pt idx="638">
                  <c:v>55.524600000000007</c:v>
                </c:pt>
                <c:pt idx="639">
                  <c:v>55.524600000000007</c:v>
                </c:pt>
                <c:pt idx="640">
                  <c:v>55.524600000000007</c:v>
                </c:pt>
                <c:pt idx="641">
                  <c:v>55.524600000000007</c:v>
                </c:pt>
                <c:pt idx="642">
                  <c:v>55.524600000000007</c:v>
                </c:pt>
                <c:pt idx="643">
                  <c:v>55.524600000000007</c:v>
                </c:pt>
                <c:pt idx="644">
                  <c:v>55.524600000000007</c:v>
                </c:pt>
                <c:pt idx="645">
                  <c:v>55.524600000000007</c:v>
                </c:pt>
                <c:pt idx="646">
                  <c:v>55.524600000000007</c:v>
                </c:pt>
                <c:pt idx="647">
                  <c:v>55.524600000000007</c:v>
                </c:pt>
                <c:pt idx="648">
                  <c:v>55.524600000000007</c:v>
                </c:pt>
                <c:pt idx="649">
                  <c:v>55.524600000000007</c:v>
                </c:pt>
                <c:pt idx="650">
                  <c:v>55.524600000000007</c:v>
                </c:pt>
                <c:pt idx="651">
                  <c:v>55.524600000000007</c:v>
                </c:pt>
                <c:pt idx="652">
                  <c:v>55.524600000000007</c:v>
                </c:pt>
                <c:pt idx="653">
                  <c:v>55.524600000000007</c:v>
                </c:pt>
                <c:pt idx="654">
                  <c:v>55.524600000000007</c:v>
                </c:pt>
                <c:pt idx="655">
                  <c:v>55.524600000000007</c:v>
                </c:pt>
                <c:pt idx="656">
                  <c:v>55.524600000000007</c:v>
                </c:pt>
                <c:pt idx="657">
                  <c:v>55.524600000000007</c:v>
                </c:pt>
                <c:pt idx="658">
                  <c:v>55.524600000000007</c:v>
                </c:pt>
                <c:pt idx="659">
                  <c:v>55.524600000000007</c:v>
                </c:pt>
                <c:pt idx="660">
                  <c:v>55.524600000000007</c:v>
                </c:pt>
                <c:pt idx="661">
                  <c:v>55.524600000000007</c:v>
                </c:pt>
                <c:pt idx="662">
                  <c:v>55.524600000000007</c:v>
                </c:pt>
                <c:pt idx="663">
                  <c:v>55.524600000000007</c:v>
                </c:pt>
                <c:pt idx="664">
                  <c:v>55.524600000000007</c:v>
                </c:pt>
                <c:pt idx="665">
                  <c:v>55.524600000000007</c:v>
                </c:pt>
                <c:pt idx="666">
                  <c:v>55.524600000000007</c:v>
                </c:pt>
                <c:pt idx="667">
                  <c:v>55.524600000000007</c:v>
                </c:pt>
                <c:pt idx="668">
                  <c:v>55.524600000000007</c:v>
                </c:pt>
                <c:pt idx="669">
                  <c:v>55.524600000000007</c:v>
                </c:pt>
                <c:pt idx="670">
                  <c:v>55.524600000000007</c:v>
                </c:pt>
                <c:pt idx="671">
                  <c:v>55.524600000000007</c:v>
                </c:pt>
                <c:pt idx="672">
                  <c:v>55.524600000000007</c:v>
                </c:pt>
                <c:pt idx="673">
                  <c:v>55.524600000000007</c:v>
                </c:pt>
                <c:pt idx="674">
                  <c:v>55.524600000000007</c:v>
                </c:pt>
                <c:pt idx="675">
                  <c:v>55.524600000000007</c:v>
                </c:pt>
                <c:pt idx="676">
                  <c:v>55.524600000000007</c:v>
                </c:pt>
                <c:pt idx="677">
                  <c:v>55.524600000000007</c:v>
                </c:pt>
                <c:pt idx="678">
                  <c:v>55.524600000000007</c:v>
                </c:pt>
                <c:pt idx="679">
                  <c:v>55.524600000000007</c:v>
                </c:pt>
                <c:pt idx="680">
                  <c:v>55.524600000000007</c:v>
                </c:pt>
                <c:pt idx="681">
                  <c:v>55.524600000000007</c:v>
                </c:pt>
                <c:pt idx="682">
                  <c:v>55.524600000000007</c:v>
                </c:pt>
                <c:pt idx="683">
                  <c:v>55.524600000000007</c:v>
                </c:pt>
                <c:pt idx="684">
                  <c:v>55.524600000000007</c:v>
                </c:pt>
                <c:pt idx="685">
                  <c:v>55.524600000000007</c:v>
                </c:pt>
                <c:pt idx="686">
                  <c:v>55.524600000000007</c:v>
                </c:pt>
                <c:pt idx="687">
                  <c:v>55.524600000000007</c:v>
                </c:pt>
                <c:pt idx="688">
                  <c:v>55.524600000000007</c:v>
                </c:pt>
                <c:pt idx="689">
                  <c:v>55.524600000000007</c:v>
                </c:pt>
                <c:pt idx="690">
                  <c:v>55.524600000000007</c:v>
                </c:pt>
                <c:pt idx="691">
                  <c:v>55.524600000000007</c:v>
                </c:pt>
                <c:pt idx="692">
                  <c:v>55.524600000000007</c:v>
                </c:pt>
                <c:pt idx="693">
                  <c:v>55.524600000000007</c:v>
                </c:pt>
                <c:pt idx="694">
                  <c:v>55.524600000000007</c:v>
                </c:pt>
                <c:pt idx="695">
                  <c:v>55.524600000000007</c:v>
                </c:pt>
                <c:pt idx="696">
                  <c:v>55.524600000000007</c:v>
                </c:pt>
                <c:pt idx="697">
                  <c:v>55.524600000000007</c:v>
                </c:pt>
                <c:pt idx="698">
                  <c:v>55.524600000000007</c:v>
                </c:pt>
                <c:pt idx="699">
                  <c:v>55.524600000000007</c:v>
                </c:pt>
                <c:pt idx="700">
                  <c:v>55.524600000000007</c:v>
                </c:pt>
                <c:pt idx="701">
                  <c:v>55.524600000000007</c:v>
                </c:pt>
                <c:pt idx="702">
                  <c:v>55.524600000000007</c:v>
                </c:pt>
                <c:pt idx="703">
                  <c:v>55.524600000000007</c:v>
                </c:pt>
                <c:pt idx="704">
                  <c:v>55.524600000000007</c:v>
                </c:pt>
                <c:pt idx="705">
                  <c:v>55.524600000000007</c:v>
                </c:pt>
                <c:pt idx="706">
                  <c:v>55.524600000000007</c:v>
                </c:pt>
                <c:pt idx="707">
                  <c:v>55.524600000000007</c:v>
                </c:pt>
                <c:pt idx="708">
                  <c:v>55.524600000000007</c:v>
                </c:pt>
                <c:pt idx="709">
                  <c:v>55.524600000000007</c:v>
                </c:pt>
                <c:pt idx="710">
                  <c:v>55.524600000000007</c:v>
                </c:pt>
                <c:pt idx="711">
                  <c:v>55.524600000000007</c:v>
                </c:pt>
                <c:pt idx="712">
                  <c:v>55.524600000000007</c:v>
                </c:pt>
                <c:pt idx="713">
                  <c:v>55.524600000000007</c:v>
                </c:pt>
                <c:pt idx="714">
                  <c:v>55.524600000000007</c:v>
                </c:pt>
                <c:pt idx="715">
                  <c:v>55.524600000000007</c:v>
                </c:pt>
                <c:pt idx="716">
                  <c:v>55.524600000000007</c:v>
                </c:pt>
                <c:pt idx="717">
                  <c:v>55.524600000000007</c:v>
                </c:pt>
                <c:pt idx="718">
                  <c:v>55.524600000000007</c:v>
                </c:pt>
                <c:pt idx="719">
                  <c:v>55.524600000000007</c:v>
                </c:pt>
                <c:pt idx="720">
                  <c:v>55.524600000000007</c:v>
                </c:pt>
                <c:pt idx="721">
                  <c:v>55.524600000000007</c:v>
                </c:pt>
                <c:pt idx="722">
                  <c:v>55.524600000000007</c:v>
                </c:pt>
                <c:pt idx="723">
                  <c:v>55.524600000000007</c:v>
                </c:pt>
                <c:pt idx="724">
                  <c:v>55.524600000000007</c:v>
                </c:pt>
                <c:pt idx="725">
                  <c:v>55.524600000000007</c:v>
                </c:pt>
                <c:pt idx="726">
                  <c:v>55.524600000000007</c:v>
                </c:pt>
                <c:pt idx="727">
                  <c:v>55.524600000000007</c:v>
                </c:pt>
                <c:pt idx="728">
                  <c:v>55.524600000000007</c:v>
                </c:pt>
                <c:pt idx="729">
                  <c:v>55.524600000000007</c:v>
                </c:pt>
                <c:pt idx="730">
                  <c:v>55.524600000000007</c:v>
                </c:pt>
                <c:pt idx="731">
                  <c:v>55.524600000000007</c:v>
                </c:pt>
                <c:pt idx="732">
                  <c:v>55.524600000000007</c:v>
                </c:pt>
                <c:pt idx="733">
                  <c:v>55.524600000000007</c:v>
                </c:pt>
                <c:pt idx="734">
                  <c:v>55.524600000000007</c:v>
                </c:pt>
                <c:pt idx="735">
                  <c:v>55.524600000000007</c:v>
                </c:pt>
                <c:pt idx="736">
                  <c:v>55.524600000000007</c:v>
                </c:pt>
                <c:pt idx="737">
                  <c:v>55.524600000000007</c:v>
                </c:pt>
                <c:pt idx="738">
                  <c:v>55.524600000000007</c:v>
                </c:pt>
                <c:pt idx="739">
                  <c:v>55.524600000000007</c:v>
                </c:pt>
                <c:pt idx="740">
                  <c:v>55.524600000000007</c:v>
                </c:pt>
                <c:pt idx="741">
                  <c:v>55.524600000000007</c:v>
                </c:pt>
                <c:pt idx="742">
                  <c:v>55.524600000000007</c:v>
                </c:pt>
                <c:pt idx="743">
                  <c:v>55.524600000000007</c:v>
                </c:pt>
                <c:pt idx="744">
                  <c:v>55.524600000000007</c:v>
                </c:pt>
                <c:pt idx="745">
                  <c:v>55.524600000000007</c:v>
                </c:pt>
                <c:pt idx="746">
                  <c:v>55.524600000000007</c:v>
                </c:pt>
                <c:pt idx="747">
                  <c:v>55.524600000000007</c:v>
                </c:pt>
                <c:pt idx="748">
                  <c:v>55.524600000000007</c:v>
                </c:pt>
                <c:pt idx="749">
                  <c:v>55.524600000000007</c:v>
                </c:pt>
                <c:pt idx="750">
                  <c:v>55.524600000000007</c:v>
                </c:pt>
                <c:pt idx="751">
                  <c:v>55.524600000000007</c:v>
                </c:pt>
                <c:pt idx="752">
                  <c:v>55.524600000000007</c:v>
                </c:pt>
                <c:pt idx="753">
                  <c:v>55.524600000000007</c:v>
                </c:pt>
                <c:pt idx="754">
                  <c:v>55.524600000000007</c:v>
                </c:pt>
                <c:pt idx="755">
                  <c:v>55.524600000000007</c:v>
                </c:pt>
                <c:pt idx="756">
                  <c:v>55.524600000000007</c:v>
                </c:pt>
                <c:pt idx="757">
                  <c:v>55.524600000000007</c:v>
                </c:pt>
                <c:pt idx="758">
                  <c:v>55.524600000000007</c:v>
                </c:pt>
                <c:pt idx="759">
                  <c:v>55.524600000000007</c:v>
                </c:pt>
                <c:pt idx="760">
                  <c:v>55.524600000000007</c:v>
                </c:pt>
                <c:pt idx="761">
                  <c:v>55.524600000000007</c:v>
                </c:pt>
                <c:pt idx="762">
                  <c:v>55.524600000000007</c:v>
                </c:pt>
                <c:pt idx="763">
                  <c:v>55.524600000000007</c:v>
                </c:pt>
                <c:pt idx="764">
                  <c:v>55.524600000000007</c:v>
                </c:pt>
                <c:pt idx="765">
                  <c:v>55.524600000000007</c:v>
                </c:pt>
                <c:pt idx="766">
                  <c:v>55.524600000000007</c:v>
                </c:pt>
                <c:pt idx="767">
                  <c:v>55.524600000000007</c:v>
                </c:pt>
                <c:pt idx="768">
                  <c:v>55.524600000000007</c:v>
                </c:pt>
                <c:pt idx="769">
                  <c:v>55.524600000000007</c:v>
                </c:pt>
                <c:pt idx="770">
                  <c:v>55.524600000000007</c:v>
                </c:pt>
                <c:pt idx="771">
                  <c:v>55.524600000000007</c:v>
                </c:pt>
                <c:pt idx="772">
                  <c:v>55.524600000000007</c:v>
                </c:pt>
                <c:pt idx="773">
                  <c:v>55.524600000000007</c:v>
                </c:pt>
                <c:pt idx="774">
                  <c:v>55.524600000000007</c:v>
                </c:pt>
                <c:pt idx="775">
                  <c:v>55.524600000000007</c:v>
                </c:pt>
                <c:pt idx="776">
                  <c:v>55.524600000000007</c:v>
                </c:pt>
                <c:pt idx="777">
                  <c:v>55.524600000000007</c:v>
                </c:pt>
                <c:pt idx="778">
                  <c:v>55.524600000000007</c:v>
                </c:pt>
                <c:pt idx="779">
                  <c:v>55.524600000000007</c:v>
                </c:pt>
                <c:pt idx="780">
                  <c:v>55.524600000000007</c:v>
                </c:pt>
                <c:pt idx="781">
                  <c:v>55.524600000000007</c:v>
                </c:pt>
                <c:pt idx="782">
                  <c:v>55.524600000000007</c:v>
                </c:pt>
                <c:pt idx="783">
                  <c:v>55.524600000000007</c:v>
                </c:pt>
                <c:pt idx="784">
                  <c:v>55.524600000000007</c:v>
                </c:pt>
                <c:pt idx="785">
                  <c:v>55.524600000000007</c:v>
                </c:pt>
                <c:pt idx="786">
                  <c:v>55.524600000000007</c:v>
                </c:pt>
                <c:pt idx="787">
                  <c:v>55.524600000000007</c:v>
                </c:pt>
                <c:pt idx="788">
                  <c:v>55.524600000000007</c:v>
                </c:pt>
                <c:pt idx="789">
                  <c:v>55.524600000000007</c:v>
                </c:pt>
                <c:pt idx="790">
                  <c:v>55.524600000000007</c:v>
                </c:pt>
                <c:pt idx="791">
                  <c:v>55.524600000000007</c:v>
                </c:pt>
                <c:pt idx="792">
                  <c:v>55.524600000000007</c:v>
                </c:pt>
                <c:pt idx="793">
                  <c:v>55.524600000000007</c:v>
                </c:pt>
                <c:pt idx="794">
                  <c:v>55.524600000000007</c:v>
                </c:pt>
                <c:pt idx="795">
                  <c:v>55.524600000000007</c:v>
                </c:pt>
                <c:pt idx="796">
                  <c:v>55.524600000000007</c:v>
                </c:pt>
                <c:pt idx="797">
                  <c:v>55.524600000000007</c:v>
                </c:pt>
                <c:pt idx="798">
                  <c:v>55.524600000000007</c:v>
                </c:pt>
                <c:pt idx="799">
                  <c:v>55.524600000000007</c:v>
                </c:pt>
                <c:pt idx="800">
                  <c:v>55.524600000000007</c:v>
                </c:pt>
                <c:pt idx="801">
                  <c:v>55.524600000000007</c:v>
                </c:pt>
                <c:pt idx="802">
                  <c:v>55.524600000000007</c:v>
                </c:pt>
                <c:pt idx="803">
                  <c:v>55.524600000000007</c:v>
                </c:pt>
                <c:pt idx="804">
                  <c:v>55.524600000000007</c:v>
                </c:pt>
                <c:pt idx="805">
                  <c:v>55.524600000000007</c:v>
                </c:pt>
                <c:pt idx="806">
                  <c:v>55.524600000000007</c:v>
                </c:pt>
                <c:pt idx="807">
                  <c:v>55.524600000000007</c:v>
                </c:pt>
                <c:pt idx="808">
                  <c:v>55.524600000000007</c:v>
                </c:pt>
                <c:pt idx="809">
                  <c:v>55.524600000000007</c:v>
                </c:pt>
                <c:pt idx="810">
                  <c:v>55.524600000000007</c:v>
                </c:pt>
                <c:pt idx="811">
                  <c:v>55.524600000000007</c:v>
                </c:pt>
                <c:pt idx="812">
                  <c:v>55.524600000000007</c:v>
                </c:pt>
                <c:pt idx="813">
                  <c:v>55.524600000000007</c:v>
                </c:pt>
                <c:pt idx="814">
                  <c:v>55.524600000000007</c:v>
                </c:pt>
                <c:pt idx="815">
                  <c:v>55.524600000000007</c:v>
                </c:pt>
                <c:pt idx="816">
                  <c:v>55.524600000000007</c:v>
                </c:pt>
                <c:pt idx="817">
                  <c:v>55.524600000000007</c:v>
                </c:pt>
                <c:pt idx="818">
                  <c:v>55.524600000000007</c:v>
                </c:pt>
                <c:pt idx="819">
                  <c:v>55.524600000000007</c:v>
                </c:pt>
                <c:pt idx="820">
                  <c:v>55.524600000000007</c:v>
                </c:pt>
                <c:pt idx="821">
                  <c:v>55.524600000000007</c:v>
                </c:pt>
                <c:pt idx="822">
                  <c:v>55.524600000000007</c:v>
                </c:pt>
                <c:pt idx="823">
                  <c:v>55.524600000000007</c:v>
                </c:pt>
                <c:pt idx="824">
                  <c:v>55.524600000000007</c:v>
                </c:pt>
                <c:pt idx="825">
                  <c:v>55.524600000000007</c:v>
                </c:pt>
                <c:pt idx="826">
                  <c:v>55.524600000000007</c:v>
                </c:pt>
                <c:pt idx="827">
                  <c:v>55.524600000000007</c:v>
                </c:pt>
                <c:pt idx="828">
                  <c:v>55.524600000000007</c:v>
                </c:pt>
                <c:pt idx="829">
                  <c:v>55.524600000000007</c:v>
                </c:pt>
                <c:pt idx="830">
                  <c:v>55.524600000000007</c:v>
                </c:pt>
                <c:pt idx="831">
                  <c:v>55.524600000000007</c:v>
                </c:pt>
                <c:pt idx="832">
                  <c:v>55.524600000000007</c:v>
                </c:pt>
                <c:pt idx="833">
                  <c:v>55.524600000000007</c:v>
                </c:pt>
                <c:pt idx="834">
                  <c:v>55.524600000000007</c:v>
                </c:pt>
                <c:pt idx="835">
                  <c:v>55.524600000000007</c:v>
                </c:pt>
                <c:pt idx="836">
                  <c:v>55.524600000000007</c:v>
                </c:pt>
                <c:pt idx="837">
                  <c:v>55.524600000000007</c:v>
                </c:pt>
                <c:pt idx="838">
                  <c:v>55.524600000000007</c:v>
                </c:pt>
                <c:pt idx="839">
                  <c:v>55.524600000000007</c:v>
                </c:pt>
                <c:pt idx="840">
                  <c:v>55.524600000000007</c:v>
                </c:pt>
                <c:pt idx="841">
                  <c:v>55.524600000000007</c:v>
                </c:pt>
                <c:pt idx="842">
                  <c:v>55.524600000000007</c:v>
                </c:pt>
                <c:pt idx="843">
                  <c:v>55.524600000000007</c:v>
                </c:pt>
                <c:pt idx="844">
                  <c:v>55.524600000000007</c:v>
                </c:pt>
                <c:pt idx="845">
                  <c:v>55.524600000000007</c:v>
                </c:pt>
                <c:pt idx="846">
                  <c:v>55.524600000000007</c:v>
                </c:pt>
                <c:pt idx="847">
                  <c:v>55.524600000000007</c:v>
                </c:pt>
                <c:pt idx="848">
                  <c:v>55.524600000000007</c:v>
                </c:pt>
                <c:pt idx="849">
                  <c:v>55.524600000000007</c:v>
                </c:pt>
                <c:pt idx="850">
                  <c:v>55.524600000000007</c:v>
                </c:pt>
                <c:pt idx="851">
                  <c:v>55.524600000000007</c:v>
                </c:pt>
                <c:pt idx="852">
                  <c:v>55.524600000000007</c:v>
                </c:pt>
                <c:pt idx="853">
                  <c:v>55.524600000000007</c:v>
                </c:pt>
                <c:pt idx="854">
                  <c:v>55.524600000000007</c:v>
                </c:pt>
                <c:pt idx="855">
                  <c:v>55.524600000000007</c:v>
                </c:pt>
                <c:pt idx="856">
                  <c:v>55.524600000000007</c:v>
                </c:pt>
                <c:pt idx="857">
                  <c:v>55.524600000000007</c:v>
                </c:pt>
                <c:pt idx="858">
                  <c:v>55.524600000000007</c:v>
                </c:pt>
                <c:pt idx="859">
                  <c:v>55.524600000000007</c:v>
                </c:pt>
                <c:pt idx="860">
                  <c:v>55.524600000000007</c:v>
                </c:pt>
                <c:pt idx="861">
                  <c:v>55.524600000000007</c:v>
                </c:pt>
                <c:pt idx="862">
                  <c:v>55.524600000000007</c:v>
                </c:pt>
                <c:pt idx="863">
                  <c:v>55.524600000000007</c:v>
                </c:pt>
                <c:pt idx="864">
                  <c:v>55.524600000000007</c:v>
                </c:pt>
                <c:pt idx="865">
                  <c:v>55.524600000000007</c:v>
                </c:pt>
                <c:pt idx="866">
                  <c:v>55.524600000000007</c:v>
                </c:pt>
                <c:pt idx="867">
                  <c:v>55.524600000000007</c:v>
                </c:pt>
                <c:pt idx="868">
                  <c:v>55.524600000000007</c:v>
                </c:pt>
                <c:pt idx="869">
                  <c:v>55.524600000000007</c:v>
                </c:pt>
                <c:pt idx="870">
                  <c:v>55.524600000000007</c:v>
                </c:pt>
                <c:pt idx="871">
                  <c:v>55.524600000000007</c:v>
                </c:pt>
                <c:pt idx="872">
                  <c:v>55.524600000000007</c:v>
                </c:pt>
                <c:pt idx="873">
                  <c:v>55.524600000000007</c:v>
                </c:pt>
                <c:pt idx="874">
                  <c:v>55.524600000000007</c:v>
                </c:pt>
                <c:pt idx="875">
                  <c:v>55.524600000000007</c:v>
                </c:pt>
                <c:pt idx="876">
                  <c:v>55.524600000000007</c:v>
                </c:pt>
                <c:pt idx="877">
                  <c:v>55.524600000000007</c:v>
                </c:pt>
                <c:pt idx="878">
                  <c:v>55.524600000000007</c:v>
                </c:pt>
                <c:pt idx="879">
                  <c:v>55.524600000000007</c:v>
                </c:pt>
                <c:pt idx="880">
                  <c:v>55.524600000000007</c:v>
                </c:pt>
                <c:pt idx="881">
                  <c:v>55.524600000000007</c:v>
                </c:pt>
                <c:pt idx="882">
                  <c:v>55.524600000000007</c:v>
                </c:pt>
                <c:pt idx="883">
                  <c:v>55.524600000000007</c:v>
                </c:pt>
                <c:pt idx="884">
                  <c:v>55.524600000000007</c:v>
                </c:pt>
                <c:pt idx="885">
                  <c:v>55.524600000000007</c:v>
                </c:pt>
                <c:pt idx="886">
                  <c:v>55.524600000000007</c:v>
                </c:pt>
                <c:pt idx="887">
                  <c:v>55.524600000000007</c:v>
                </c:pt>
                <c:pt idx="888">
                  <c:v>55.524600000000007</c:v>
                </c:pt>
                <c:pt idx="889">
                  <c:v>55.524600000000007</c:v>
                </c:pt>
                <c:pt idx="890">
                  <c:v>55.524600000000007</c:v>
                </c:pt>
                <c:pt idx="891">
                  <c:v>55.524600000000007</c:v>
                </c:pt>
                <c:pt idx="892">
                  <c:v>55.524600000000007</c:v>
                </c:pt>
                <c:pt idx="893">
                  <c:v>55.524600000000007</c:v>
                </c:pt>
                <c:pt idx="894">
                  <c:v>55.524600000000007</c:v>
                </c:pt>
                <c:pt idx="895">
                  <c:v>55.524600000000007</c:v>
                </c:pt>
                <c:pt idx="896">
                  <c:v>55.524600000000007</c:v>
                </c:pt>
                <c:pt idx="897">
                  <c:v>55.524600000000007</c:v>
                </c:pt>
                <c:pt idx="898">
                  <c:v>55.524600000000007</c:v>
                </c:pt>
                <c:pt idx="899">
                  <c:v>55.524600000000007</c:v>
                </c:pt>
                <c:pt idx="900">
                  <c:v>55.524600000000007</c:v>
                </c:pt>
                <c:pt idx="901">
                  <c:v>55.524600000000007</c:v>
                </c:pt>
                <c:pt idx="902">
                  <c:v>55.524600000000007</c:v>
                </c:pt>
                <c:pt idx="903">
                  <c:v>55.524600000000007</c:v>
                </c:pt>
                <c:pt idx="904">
                  <c:v>55.524600000000007</c:v>
                </c:pt>
                <c:pt idx="905">
                  <c:v>55.524600000000007</c:v>
                </c:pt>
                <c:pt idx="906">
                  <c:v>55.524600000000007</c:v>
                </c:pt>
                <c:pt idx="907">
                  <c:v>55.524600000000007</c:v>
                </c:pt>
                <c:pt idx="908">
                  <c:v>55.524600000000007</c:v>
                </c:pt>
                <c:pt idx="909">
                  <c:v>55.524600000000007</c:v>
                </c:pt>
                <c:pt idx="910">
                  <c:v>55.524600000000007</c:v>
                </c:pt>
                <c:pt idx="911">
                  <c:v>55.524600000000007</c:v>
                </c:pt>
                <c:pt idx="912">
                  <c:v>55.524600000000007</c:v>
                </c:pt>
                <c:pt idx="913">
                  <c:v>55.524600000000007</c:v>
                </c:pt>
                <c:pt idx="914">
                  <c:v>55.524600000000007</c:v>
                </c:pt>
                <c:pt idx="915">
                  <c:v>55.524600000000007</c:v>
                </c:pt>
                <c:pt idx="916">
                  <c:v>55.524600000000007</c:v>
                </c:pt>
                <c:pt idx="917">
                  <c:v>55.524600000000007</c:v>
                </c:pt>
                <c:pt idx="918">
                  <c:v>55.524600000000007</c:v>
                </c:pt>
                <c:pt idx="919">
                  <c:v>55.524600000000007</c:v>
                </c:pt>
                <c:pt idx="920">
                  <c:v>55.524600000000007</c:v>
                </c:pt>
                <c:pt idx="921">
                  <c:v>55.524600000000007</c:v>
                </c:pt>
                <c:pt idx="922">
                  <c:v>55.524600000000007</c:v>
                </c:pt>
                <c:pt idx="923">
                  <c:v>55.524600000000007</c:v>
                </c:pt>
                <c:pt idx="924">
                  <c:v>55.524600000000007</c:v>
                </c:pt>
                <c:pt idx="925">
                  <c:v>55.524600000000007</c:v>
                </c:pt>
                <c:pt idx="926">
                  <c:v>55.524600000000007</c:v>
                </c:pt>
                <c:pt idx="927">
                  <c:v>55.524600000000007</c:v>
                </c:pt>
                <c:pt idx="928">
                  <c:v>55.524600000000007</c:v>
                </c:pt>
                <c:pt idx="929">
                  <c:v>55.524600000000007</c:v>
                </c:pt>
                <c:pt idx="930">
                  <c:v>55.524600000000007</c:v>
                </c:pt>
                <c:pt idx="931">
                  <c:v>55.524600000000007</c:v>
                </c:pt>
                <c:pt idx="932">
                  <c:v>55.524600000000007</c:v>
                </c:pt>
                <c:pt idx="933">
                  <c:v>55.524600000000007</c:v>
                </c:pt>
                <c:pt idx="934">
                  <c:v>55.524600000000007</c:v>
                </c:pt>
                <c:pt idx="935">
                  <c:v>55.524600000000007</c:v>
                </c:pt>
                <c:pt idx="936">
                  <c:v>55.524600000000007</c:v>
                </c:pt>
                <c:pt idx="937">
                  <c:v>55.524600000000007</c:v>
                </c:pt>
                <c:pt idx="938">
                  <c:v>55.524600000000007</c:v>
                </c:pt>
                <c:pt idx="939">
                  <c:v>55.524600000000007</c:v>
                </c:pt>
                <c:pt idx="940">
                  <c:v>55.524600000000007</c:v>
                </c:pt>
                <c:pt idx="941">
                  <c:v>55.524600000000007</c:v>
                </c:pt>
                <c:pt idx="942">
                  <c:v>55.524600000000007</c:v>
                </c:pt>
                <c:pt idx="943">
                  <c:v>55.524600000000007</c:v>
                </c:pt>
                <c:pt idx="944">
                  <c:v>55.524600000000007</c:v>
                </c:pt>
                <c:pt idx="945">
                  <c:v>55.524600000000007</c:v>
                </c:pt>
                <c:pt idx="946">
                  <c:v>55.524600000000007</c:v>
                </c:pt>
                <c:pt idx="947">
                  <c:v>55.524600000000007</c:v>
                </c:pt>
                <c:pt idx="948">
                  <c:v>55.524600000000007</c:v>
                </c:pt>
                <c:pt idx="949">
                  <c:v>55.524600000000007</c:v>
                </c:pt>
                <c:pt idx="950">
                  <c:v>55.524600000000007</c:v>
                </c:pt>
                <c:pt idx="951">
                  <c:v>55.524600000000007</c:v>
                </c:pt>
                <c:pt idx="952">
                  <c:v>55.524600000000007</c:v>
                </c:pt>
                <c:pt idx="953">
                  <c:v>55.524600000000007</c:v>
                </c:pt>
                <c:pt idx="954">
                  <c:v>55.524600000000007</c:v>
                </c:pt>
                <c:pt idx="955">
                  <c:v>55.524600000000007</c:v>
                </c:pt>
                <c:pt idx="956">
                  <c:v>55.524600000000007</c:v>
                </c:pt>
                <c:pt idx="957">
                  <c:v>55.524600000000007</c:v>
                </c:pt>
                <c:pt idx="958">
                  <c:v>55.524600000000007</c:v>
                </c:pt>
                <c:pt idx="959">
                  <c:v>55.524600000000007</c:v>
                </c:pt>
                <c:pt idx="960">
                  <c:v>55.524600000000007</c:v>
                </c:pt>
                <c:pt idx="961">
                  <c:v>55.524600000000007</c:v>
                </c:pt>
                <c:pt idx="962">
                  <c:v>55.524600000000007</c:v>
                </c:pt>
                <c:pt idx="963">
                  <c:v>55.524600000000007</c:v>
                </c:pt>
                <c:pt idx="964">
                  <c:v>55.524600000000007</c:v>
                </c:pt>
                <c:pt idx="965">
                  <c:v>55.524600000000007</c:v>
                </c:pt>
                <c:pt idx="966">
                  <c:v>55.524600000000007</c:v>
                </c:pt>
                <c:pt idx="967">
                  <c:v>55.524600000000007</c:v>
                </c:pt>
                <c:pt idx="968">
                  <c:v>55.524600000000007</c:v>
                </c:pt>
                <c:pt idx="969">
                  <c:v>55.524600000000007</c:v>
                </c:pt>
                <c:pt idx="970">
                  <c:v>55.524600000000007</c:v>
                </c:pt>
                <c:pt idx="971">
                  <c:v>55.524600000000007</c:v>
                </c:pt>
                <c:pt idx="972">
                  <c:v>55.524600000000007</c:v>
                </c:pt>
                <c:pt idx="973">
                  <c:v>55.524600000000007</c:v>
                </c:pt>
                <c:pt idx="974">
                  <c:v>55.524600000000007</c:v>
                </c:pt>
                <c:pt idx="975">
                  <c:v>55.524600000000007</c:v>
                </c:pt>
                <c:pt idx="976">
                  <c:v>55.524600000000007</c:v>
                </c:pt>
                <c:pt idx="977">
                  <c:v>55.524600000000007</c:v>
                </c:pt>
                <c:pt idx="978">
                  <c:v>55.524600000000007</c:v>
                </c:pt>
                <c:pt idx="979">
                  <c:v>55.524600000000007</c:v>
                </c:pt>
                <c:pt idx="980">
                  <c:v>55.524600000000007</c:v>
                </c:pt>
                <c:pt idx="981">
                  <c:v>55.524600000000007</c:v>
                </c:pt>
                <c:pt idx="982">
                  <c:v>55.524600000000007</c:v>
                </c:pt>
                <c:pt idx="983">
                  <c:v>55.524600000000007</c:v>
                </c:pt>
                <c:pt idx="984">
                  <c:v>55.524600000000007</c:v>
                </c:pt>
                <c:pt idx="985">
                  <c:v>55.524600000000007</c:v>
                </c:pt>
                <c:pt idx="986">
                  <c:v>55.524600000000007</c:v>
                </c:pt>
                <c:pt idx="987">
                  <c:v>55.524600000000007</c:v>
                </c:pt>
                <c:pt idx="988">
                  <c:v>55.524600000000007</c:v>
                </c:pt>
                <c:pt idx="989">
                  <c:v>55.524600000000007</c:v>
                </c:pt>
                <c:pt idx="990">
                  <c:v>55.524600000000007</c:v>
                </c:pt>
                <c:pt idx="991">
                  <c:v>55.524600000000007</c:v>
                </c:pt>
                <c:pt idx="992">
                  <c:v>55.524600000000007</c:v>
                </c:pt>
                <c:pt idx="993">
                  <c:v>55.524600000000007</c:v>
                </c:pt>
                <c:pt idx="994">
                  <c:v>55.524600000000007</c:v>
                </c:pt>
                <c:pt idx="995">
                  <c:v>55.524600000000007</c:v>
                </c:pt>
                <c:pt idx="996">
                  <c:v>55.524600000000007</c:v>
                </c:pt>
                <c:pt idx="997">
                  <c:v>55.524600000000007</c:v>
                </c:pt>
                <c:pt idx="998">
                  <c:v>55.524600000000007</c:v>
                </c:pt>
                <c:pt idx="999">
                  <c:v>55.524600000000007</c:v>
                </c:pt>
                <c:pt idx="1000">
                  <c:v>55.524600000000007</c:v>
                </c:pt>
                <c:pt idx="1001">
                  <c:v>55.524600000000007</c:v>
                </c:pt>
                <c:pt idx="1002">
                  <c:v>55.524600000000007</c:v>
                </c:pt>
                <c:pt idx="1003">
                  <c:v>55.524600000000007</c:v>
                </c:pt>
                <c:pt idx="1004">
                  <c:v>55.524600000000007</c:v>
                </c:pt>
                <c:pt idx="1005">
                  <c:v>55.524600000000007</c:v>
                </c:pt>
                <c:pt idx="1006">
                  <c:v>55.524600000000007</c:v>
                </c:pt>
                <c:pt idx="1007">
                  <c:v>55.524600000000007</c:v>
                </c:pt>
                <c:pt idx="1008">
                  <c:v>55.524600000000007</c:v>
                </c:pt>
                <c:pt idx="1009">
                  <c:v>55.524600000000007</c:v>
                </c:pt>
                <c:pt idx="1010">
                  <c:v>55.524600000000007</c:v>
                </c:pt>
                <c:pt idx="1011">
                  <c:v>55.524600000000007</c:v>
                </c:pt>
                <c:pt idx="1012">
                  <c:v>55.524600000000007</c:v>
                </c:pt>
                <c:pt idx="1013">
                  <c:v>55.524600000000007</c:v>
                </c:pt>
                <c:pt idx="1014">
                  <c:v>55.524600000000007</c:v>
                </c:pt>
                <c:pt idx="1015">
                  <c:v>55.524600000000007</c:v>
                </c:pt>
                <c:pt idx="1016">
                  <c:v>55.524600000000007</c:v>
                </c:pt>
                <c:pt idx="1017">
                  <c:v>55.524600000000007</c:v>
                </c:pt>
                <c:pt idx="1018">
                  <c:v>55.524600000000007</c:v>
                </c:pt>
                <c:pt idx="1019">
                  <c:v>55.524600000000007</c:v>
                </c:pt>
                <c:pt idx="1020">
                  <c:v>55.524600000000007</c:v>
                </c:pt>
                <c:pt idx="1021">
                  <c:v>55.524600000000007</c:v>
                </c:pt>
                <c:pt idx="1022">
                  <c:v>55.524600000000007</c:v>
                </c:pt>
                <c:pt idx="1023">
                  <c:v>55.524600000000007</c:v>
                </c:pt>
                <c:pt idx="1024">
                  <c:v>55.524600000000007</c:v>
                </c:pt>
                <c:pt idx="1025">
                  <c:v>55.524600000000007</c:v>
                </c:pt>
                <c:pt idx="1026">
                  <c:v>55.524600000000007</c:v>
                </c:pt>
                <c:pt idx="1027">
                  <c:v>55.524600000000007</c:v>
                </c:pt>
                <c:pt idx="1028">
                  <c:v>55.524600000000007</c:v>
                </c:pt>
                <c:pt idx="1029">
                  <c:v>55.524600000000007</c:v>
                </c:pt>
                <c:pt idx="1030">
                  <c:v>55.524600000000007</c:v>
                </c:pt>
                <c:pt idx="1031">
                  <c:v>55.524600000000007</c:v>
                </c:pt>
                <c:pt idx="1032">
                  <c:v>55.524600000000007</c:v>
                </c:pt>
                <c:pt idx="1033">
                  <c:v>55.524600000000007</c:v>
                </c:pt>
                <c:pt idx="1034">
                  <c:v>55.524600000000007</c:v>
                </c:pt>
                <c:pt idx="1035">
                  <c:v>55.524600000000007</c:v>
                </c:pt>
                <c:pt idx="1036">
                  <c:v>55.524600000000007</c:v>
                </c:pt>
                <c:pt idx="1037">
                  <c:v>55.524600000000007</c:v>
                </c:pt>
                <c:pt idx="1038">
                  <c:v>55.524600000000007</c:v>
                </c:pt>
                <c:pt idx="1039">
                  <c:v>55.524600000000007</c:v>
                </c:pt>
                <c:pt idx="1040">
                  <c:v>55.524600000000007</c:v>
                </c:pt>
                <c:pt idx="1041">
                  <c:v>55.524600000000007</c:v>
                </c:pt>
                <c:pt idx="1042">
                  <c:v>55.524600000000007</c:v>
                </c:pt>
                <c:pt idx="1043">
                  <c:v>55.524600000000007</c:v>
                </c:pt>
                <c:pt idx="1044">
                  <c:v>55.524600000000007</c:v>
                </c:pt>
                <c:pt idx="1045">
                  <c:v>55.524600000000007</c:v>
                </c:pt>
                <c:pt idx="1046">
                  <c:v>55.524600000000007</c:v>
                </c:pt>
                <c:pt idx="1047">
                  <c:v>55.524600000000007</c:v>
                </c:pt>
                <c:pt idx="1048">
                  <c:v>55.524600000000007</c:v>
                </c:pt>
                <c:pt idx="1049">
                  <c:v>55.524600000000007</c:v>
                </c:pt>
                <c:pt idx="1050">
                  <c:v>55.524600000000007</c:v>
                </c:pt>
                <c:pt idx="1051">
                  <c:v>55.524600000000007</c:v>
                </c:pt>
                <c:pt idx="1052">
                  <c:v>55.524600000000007</c:v>
                </c:pt>
                <c:pt idx="1053">
                  <c:v>55.524600000000007</c:v>
                </c:pt>
                <c:pt idx="1054">
                  <c:v>55.524600000000007</c:v>
                </c:pt>
                <c:pt idx="1055">
                  <c:v>55.524600000000007</c:v>
                </c:pt>
                <c:pt idx="1056">
                  <c:v>55.524600000000007</c:v>
                </c:pt>
                <c:pt idx="1057">
                  <c:v>55.524600000000007</c:v>
                </c:pt>
                <c:pt idx="1058">
                  <c:v>55.524600000000007</c:v>
                </c:pt>
                <c:pt idx="1059">
                  <c:v>55.524600000000007</c:v>
                </c:pt>
                <c:pt idx="1060">
                  <c:v>55.524600000000007</c:v>
                </c:pt>
                <c:pt idx="1061">
                  <c:v>55.524600000000007</c:v>
                </c:pt>
                <c:pt idx="1062">
                  <c:v>55.524600000000007</c:v>
                </c:pt>
                <c:pt idx="1063">
                  <c:v>55.524600000000007</c:v>
                </c:pt>
                <c:pt idx="1064">
                  <c:v>55.524600000000007</c:v>
                </c:pt>
                <c:pt idx="1065">
                  <c:v>55.524600000000007</c:v>
                </c:pt>
                <c:pt idx="1066">
                  <c:v>55.524600000000007</c:v>
                </c:pt>
                <c:pt idx="1067">
                  <c:v>55.524600000000007</c:v>
                </c:pt>
                <c:pt idx="1068">
                  <c:v>55.524600000000007</c:v>
                </c:pt>
                <c:pt idx="1069">
                  <c:v>55.524600000000007</c:v>
                </c:pt>
                <c:pt idx="1070">
                  <c:v>55.524600000000007</c:v>
                </c:pt>
                <c:pt idx="1071">
                  <c:v>55.524600000000007</c:v>
                </c:pt>
                <c:pt idx="1072">
                  <c:v>55.524600000000007</c:v>
                </c:pt>
                <c:pt idx="1073">
                  <c:v>55.524600000000007</c:v>
                </c:pt>
                <c:pt idx="1074">
                  <c:v>55.524600000000007</c:v>
                </c:pt>
                <c:pt idx="1075">
                  <c:v>55.524600000000007</c:v>
                </c:pt>
                <c:pt idx="1076">
                  <c:v>55.524600000000007</c:v>
                </c:pt>
                <c:pt idx="1077">
                  <c:v>55.524600000000007</c:v>
                </c:pt>
                <c:pt idx="1078">
                  <c:v>55.524600000000007</c:v>
                </c:pt>
                <c:pt idx="1079">
                  <c:v>55.524600000000007</c:v>
                </c:pt>
                <c:pt idx="1080">
                  <c:v>55.524600000000007</c:v>
                </c:pt>
                <c:pt idx="1081">
                  <c:v>55.524600000000007</c:v>
                </c:pt>
                <c:pt idx="1082">
                  <c:v>55.524600000000007</c:v>
                </c:pt>
                <c:pt idx="1083">
                  <c:v>55.524600000000007</c:v>
                </c:pt>
                <c:pt idx="1084">
                  <c:v>55.524600000000007</c:v>
                </c:pt>
                <c:pt idx="1085">
                  <c:v>55.524600000000007</c:v>
                </c:pt>
                <c:pt idx="1086">
                  <c:v>55.524600000000007</c:v>
                </c:pt>
                <c:pt idx="1087">
                  <c:v>55.524600000000007</c:v>
                </c:pt>
                <c:pt idx="1088">
                  <c:v>55.524600000000007</c:v>
                </c:pt>
                <c:pt idx="1089">
                  <c:v>55.524600000000007</c:v>
                </c:pt>
                <c:pt idx="1090">
                  <c:v>55.524600000000007</c:v>
                </c:pt>
                <c:pt idx="1091">
                  <c:v>55.524600000000007</c:v>
                </c:pt>
                <c:pt idx="1092">
                  <c:v>55.524600000000007</c:v>
                </c:pt>
                <c:pt idx="1093">
                  <c:v>55.524600000000007</c:v>
                </c:pt>
                <c:pt idx="1094">
                  <c:v>55.524600000000007</c:v>
                </c:pt>
                <c:pt idx="1095">
                  <c:v>55.524600000000007</c:v>
                </c:pt>
                <c:pt idx="1096">
                  <c:v>55.524600000000007</c:v>
                </c:pt>
                <c:pt idx="1097">
                  <c:v>55.524600000000007</c:v>
                </c:pt>
                <c:pt idx="1098">
                  <c:v>55.524600000000007</c:v>
                </c:pt>
                <c:pt idx="1099">
                  <c:v>55.524600000000007</c:v>
                </c:pt>
                <c:pt idx="1100">
                  <c:v>55.524600000000007</c:v>
                </c:pt>
                <c:pt idx="1101">
                  <c:v>55.524600000000007</c:v>
                </c:pt>
                <c:pt idx="1102">
                  <c:v>55.524600000000007</c:v>
                </c:pt>
                <c:pt idx="1103">
                  <c:v>55.524600000000007</c:v>
                </c:pt>
                <c:pt idx="1104">
                  <c:v>55.524600000000007</c:v>
                </c:pt>
                <c:pt idx="1105">
                  <c:v>55.524600000000007</c:v>
                </c:pt>
                <c:pt idx="1106">
                  <c:v>55.524600000000007</c:v>
                </c:pt>
                <c:pt idx="1107">
                  <c:v>55.524600000000007</c:v>
                </c:pt>
                <c:pt idx="1108">
                  <c:v>55.524600000000007</c:v>
                </c:pt>
                <c:pt idx="1109">
                  <c:v>55.524600000000007</c:v>
                </c:pt>
                <c:pt idx="1110">
                  <c:v>55.524600000000007</c:v>
                </c:pt>
                <c:pt idx="1111">
                  <c:v>55.524600000000007</c:v>
                </c:pt>
                <c:pt idx="1112">
                  <c:v>55.524600000000007</c:v>
                </c:pt>
                <c:pt idx="1113">
                  <c:v>55.524600000000007</c:v>
                </c:pt>
                <c:pt idx="1114">
                  <c:v>55.524600000000007</c:v>
                </c:pt>
                <c:pt idx="1115">
                  <c:v>55.524600000000007</c:v>
                </c:pt>
                <c:pt idx="1116">
                  <c:v>55.524600000000007</c:v>
                </c:pt>
                <c:pt idx="1117">
                  <c:v>55.524600000000007</c:v>
                </c:pt>
                <c:pt idx="1118">
                  <c:v>55.524600000000007</c:v>
                </c:pt>
                <c:pt idx="1119">
                  <c:v>55.524600000000007</c:v>
                </c:pt>
                <c:pt idx="1120">
                  <c:v>55.524600000000007</c:v>
                </c:pt>
                <c:pt idx="1121">
                  <c:v>55.524600000000007</c:v>
                </c:pt>
                <c:pt idx="1122">
                  <c:v>55.524600000000007</c:v>
                </c:pt>
                <c:pt idx="1123">
                  <c:v>55.524600000000007</c:v>
                </c:pt>
                <c:pt idx="1124">
                  <c:v>55.524600000000007</c:v>
                </c:pt>
                <c:pt idx="1125">
                  <c:v>55.524600000000007</c:v>
                </c:pt>
                <c:pt idx="1126">
                  <c:v>55.524600000000007</c:v>
                </c:pt>
                <c:pt idx="1127">
                  <c:v>55.524600000000007</c:v>
                </c:pt>
                <c:pt idx="1128">
                  <c:v>55.524600000000007</c:v>
                </c:pt>
                <c:pt idx="1129">
                  <c:v>55.524600000000007</c:v>
                </c:pt>
                <c:pt idx="1130">
                  <c:v>55.524600000000007</c:v>
                </c:pt>
                <c:pt idx="1131">
                  <c:v>55.524600000000007</c:v>
                </c:pt>
                <c:pt idx="1132">
                  <c:v>55.524600000000007</c:v>
                </c:pt>
                <c:pt idx="1133">
                  <c:v>55.524600000000007</c:v>
                </c:pt>
                <c:pt idx="1134">
                  <c:v>55.524600000000007</c:v>
                </c:pt>
                <c:pt idx="1135">
                  <c:v>55.524600000000007</c:v>
                </c:pt>
                <c:pt idx="1136">
                  <c:v>55.524600000000007</c:v>
                </c:pt>
                <c:pt idx="1137">
                  <c:v>55.524600000000007</c:v>
                </c:pt>
                <c:pt idx="1138">
                  <c:v>55.524600000000007</c:v>
                </c:pt>
                <c:pt idx="1139">
                  <c:v>55.524600000000007</c:v>
                </c:pt>
                <c:pt idx="1140">
                  <c:v>55.524600000000007</c:v>
                </c:pt>
                <c:pt idx="1141">
                  <c:v>55.524600000000007</c:v>
                </c:pt>
                <c:pt idx="1142">
                  <c:v>55.524600000000007</c:v>
                </c:pt>
                <c:pt idx="1143">
                  <c:v>55.524600000000007</c:v>
                </c:pt>
                <c:pt idx="1144">
                  <c:v>55.524600000000007</c:v>
                </c:pt>
                <c:pt idx="1145">
                  <c:v>55.524600000000007</c:v>
                </c:pt>
                <c:pt idx="1146">
                  <c:v>55.524600000000007</c:v>
                </c:pt>
                <c:pt idx="1147">
                  <c:v>55.524600000000007</c:v>
                </c:pt>
                <c:pt idx="1148">
                  <c:v>55.524600000000007</c:v>
                </c:pt>
                <c:pt idx="1149">
                  <c:v>55.524600000000007</c:v>
                </c:pt>
                <c:pt idx="1150">
                  <c:v>55.524600000000007</c:v>
                </c:pt>
                <c:pt idx="1151">
                  <c:v>55.524600000000007</c:v>
                </c:pt>
                <c:pt idx="1152">
                  <c:v>55.524600000000007</c:v>
                </c:pt>
                <c:pt idx="1153">
                  <c:v>55.524600000000007</c:v>
                </c:pt>
                <c:pt idx="1154">
                  <c:v>55.524600000000007</c:v>
                </c:pt>
                <c:pt idx="1155">
                  <c:v>55.524600000000007</c:v>
                </c:pt>
                <c:pt idx="1156">
                  <c:v>55.524600000000007</c:v>
                </c:pt>
                <c:pt idx="1157">
                  <c:v>55.524600000000007</c:v>
                </c:pt>
                <c:pt idx="1158">
                  <c:v>55.524600000000007</c:v>
                </c:pt>
                <c:pt idx="1159">
                  <c:v>55.524600000000007</c:v>
                </c:pt>
                <c:pt idx="1160">
                  <c:v>55.524600000000007</c:v>
                </c:pt>
                <c:pt idx="1161">
                  <c:v>55.524600000000007</c:v>
                </c:pt>
                <c:pt idx="1162">
                  <c:v>55.524600000000007</c:v>
                </c:pt>
                <c:pt idx="1163">
                  <c:v>55.524600000000007</c:v>
                </c:pt>
                <c:pt idx="1164">
                  <c:v>55.524600000000007</c:v>
                </c:pt>
                <c:pt idx="1165">
                  <c:v>55.524600000000007</c:v>
                </c:pt>
                <c:pt idx="1166">
                  <c:v>55.524600000000007</c:v>
                </c:pt>
                <c:pt idx="1167">
                  <c:v>55.524600000000007</c:v>
                </c:pt>
                <c:pt idx="1168">
                  <c:v>55.524600000000007</c:v>
                </c:pt>
                <c:pt idx="1169">
                  <c:v>55.524600000000007</c:v>
                </c:pt>
                <c:pt idx="1170">
                  <c:v>55.524600000000007</c:v>
                </c:pt>
                <c:pt idx="1171">
                  <c:v>55.524600000000007</c:v>
                </c:pt>
                <c:pt idx="1172">
                  <c:v>55.524600000000007</c:v>
                </c:pt>
                <c:pt idx="1173">
                  <c:v>55.524600000000007</c:v>
                </c:pt>
                <c:pt idx="1174">
                  <c:v>55.524600000000007</c:v>
                </c:pt>
                <c:pt idx="1175">
                  <c:v>55.524600000000007</c:v>
                </c:pt>
                <c:pt idx="1176">
                  <c:v>55.524600000000007</c:v>
                </c:pt>
                <c:pt idx="1177">
                  <c:v>55.524600000000007</c:v>
                </c:pt>
                <c:pt idx="1178">
                  <c:v>55.524600000000007</c:v>
                </c:pt>
                <c:pt idx="1179">
                  <c:v>55.524600000000007</c:v>
                </c:pt>
                <c:pt idx="1180">
                  <c:v>55.524600000000007</c:v>
                </c:pt>
                <c:pt idx="1181">
                  <c:v>55.524600000000007</c:v>
                </c:pt>
                <c:pt idx="1182">
                  <c:v>55.524600000000007</c:v>
                </c:pt>
                <c:pt idx="1183">
                  <c:v>55.524600000000007</c:v>
                </c:pt>
                <c:pt idx="1184">
                  <c:v>55.524600000000007</c:v>
                </c:pt>
                <c:pt idx="1185">
                  <c:v>55.524600000000007</c:v>
                </c:pt>
                <c:pt idx="1186">
                  <c:v>55.524600000000007</c:v>
                </c:pt>
                <c:pt idx="1187">
                  <c:v>55.524600000000007</c:v>
                </c:pt>
                <c:pt idx="1188">
                  <c:v>55.524600000000007</c:v>
                </c:pt>
                <c:pt idx="1189">
                  <c:v>55.524600000000007</c:v>
                </c:pt>
                <c:pt idx="1190">
                  <c:v>55.524600000000007</c:v>
                </c:pt>
                <c:pt idx="1191">
                  <c:v>55.524600000000007</c:v>
                </c:pt>
                <c:pt idx="1192">
                  <c:v>55.524600000000007</c:v>
                </c:pt>
                <c:pt idx="1193">
                  <c:v>55.524600000000007</c:v>
                </c:pt>
                <c:pt idx="1194">
                  <c:v>55.524600000000007</c:v>
                </c:pt>
                <c:pt idx="1195">
                  <c:v>55.524600000000007</c:v>
                </c:pt>
                <c:pt idx="1196">
                  <c:v>55.524600000000007</c:v>
                </c:pt>
                <c:pt idx="1197">
                  <c:v>55.524600000000007</c:v>
                </c:pt>
                <c:pt idx="1198">
                  <c:v>55.524600000000007</c:v>
                </c:pt>
                <c:pt idx="1199">
                  <c:v>55.524600000000007</c:v>
                </c:pt>
                <c:pt idx="1200">
                  <c:v>55.524600000000007</c:v>
                </c:pt>
                <c:pt idx="1201">
                  <c:v>55.524600000000007</c:v>
                </c:pt>
                <c:pt idx="1202">
                  <c:v>55.524600000000007</c:v>
                </c:pt>
                <c:pt idx="1203">
                  <c:v>55.524600000000007</c:v>
                </c:pt>
                <c:pt idx="1204">
                  <c:v>55.524600000000007</c:v>
                </c:pt>
                <c:pt idx="1205">
                  <c:v>55.524600000000007</c:v>
                </c:pt>
                <c:pt idx="1206">
                  <c:v>55.524600000000007</c:v>
                </c:pt>
                <c:pt idx="1207">
                  <c:v>55.524600000000007</c:v>
                </c:pt>
                <c:pt idx="1208">
                  <c:v>55.524600000000007</c:v>
                </c:pt>
                <c:pt idx="1209">
                  <c:v>55.524600000000007</c:v>
                </c:pt>
                <c:pt idx="1210">
                  <c:v>55.524600000000007</c:v>
                </c:pt>
                <c:pt idx="1211">
                  <c:v>55.524600000000007</c:v>
                </c:pt>
                <c:pt idx="1212">
                  <c:v>55.524600000000007</c:v>
                </c:pt>
                <c:pt idx="1213">
                  <c:v>55.524600000000007</c:v>
                </c:pt>
                <c:pt idx="1214">
                  <c:v>55.524600000000007</c:v>
                </c:pt>
                <c:pt idx="1215">
                  <c:v>55.524600000000007</c:v>
                </c:pt>
                <c:pt idx="1216">
                  <c:v>55.524600000000007</c:v>
                </c:pt>
                <c:pt idx="1217">
                  <c:v>55.524600000000007</c:v>
                </c:pt>
                <c:pt idx="1218">
                  <c:v>55.524600000000007</c:v>
                </c:pt>
                <c:pt idx="1219">
                  <c:v>55.524600000000007</c:v>
                </c:pt>
                <c:pt idx="1220">
                  <c:v>55.524600000000007</c:v>
                </c:pt>
                <c:pt idx="1221">
                  <c:v>55.524600000000007</c:v>
                </c:pt>
                <c:pt idx="1222">
                  <c:v>55.524600000000007</c:v>
                </c:pt>
                <c:pt idx="1223">
                  <c:v>55.524600000000007</c:v>
                </c:pt>
                <c:pt idx="1224">
                  <c:v>55.524600000000007</c:v>
                </c:pt>
                <c:pt idx="1225">
                  <c:v>55.524600000000007</c:v>
                </c:pt>
                <c:pt idx="1226">
                  <c:v>55.524600000000007</c:v>
                </c:pt>
                <c:pt idx="1227">
                  <c:v>55.524600000000007</c:v>
                </c:pt>
                <c:pt idx="1228">
                  <c:v>55.524600000000007</c:v>
                </c:pt>
                <c:pt idx="1229">
                  <c:v>55.524600000000007</c:v>
                </c:pt>
                <c:pt idx="1230">
                  <c:v>55.524600000000007</c:v>
                </c:pt>
                <c:pt idx="1231">
                  <c:v>55.524600000000007</c:v>
                </c:pt>
                <c:pt idx="1232">
                  <c:v>55.524600000000007</c:v>
                </c:pt>
                <c:pt idx="1233">
                  <c:v>55.524600000000007</c:v>
                </c:pt>
                <c:pt idx="1234">
                  <c:v>55.524600000000007</c:v>
                </c:pt>
                <c:pt idx="1235">
                  <c:v>55.524600000000007</c:v>
                </c:pt>
                <c:pt idx="1236">
                  <c:v>55.524600000000007</c:v>
                </c:pt>
                <c:pt idx="1237">
                  <c:v>55.524600000000007</c:v>
                </c:pt>
                <c:pt idx="1238">
                  <c:v>55.524600000000007</c:v>
                </c:pt>
                <c:pt idx="1239">
                  <c:v>55.524600000000007</c:v>
                </c:pt>
                <c:pt idx="1240">
                  <c:v>55.524600000000007</c:v>
                </c:pt>
                <c:pt idx="1241">
                  <c:v>55.524600000000007</c:v>
                </c:pt>
                <c:pt idx="1242">
                  <c:v>55.524600000000007</c:v>
                </c:pt>
                <c:pt idx="1243">
                  <c:v>55.524600000000007</c:v>
                </c:pt>
                <c:pt idx="1244">
                  <c:v>55.524600000000007</c:v>
                </c:pt>
                <c:pt idx="1245">
                  <c:v>55.524600000000007</c:v>
                </c:pt>
                <c:pt idx="1246">
                  <c:v>55.524600000000007</c:v>
                </c:pt>
                <c:pt idx="1247">
                  <c:v>55.524600000000007</c:v>
                </c:pt>
                <c:pt idx="1248">
                  <c:v>55.524600000000007</c:v>
                </c:pt>
                <c:pt idx="1249">
                  <c:v>55.524600000000007</c:v>
                </c:pt>
                <c:pt idx="1250">
                  <c:v>55.524600000000007</c:v>
                </c:pt>
                <c:pt idx="1251">
                  <c:v>55.524600000000007</c:v>
                </c:pt>
                <c:pt idx="1252">
                  <c:v>55.524600000000007</c:v>
                </c:pt>
                <c:pt idx="1253">
                  <c:v>55.524600000000007</c:v>
                </c:pt>
                <c:pt idx="1254">
                  <c:v>55.524600000000007</c:v>
                </c:pt>
                <c:pt idx="1255">
                  <c:v>55.524600000000007</c:v>
                </c:pt>
                <c:pt idx="1256">
                  <c:v>55.524600000000007</c:v>
                </c:pt>
                <c:pt idx="1257">
                  <c:v>55.524600000000007</c:v>
                </c:pt>
                <c:pt idx="1258">
                  <c:v>55.524600000000007</c:v>
                </c:pt>
                <c:pt idx="1259">
                  <c:v>55.524600000000007</c:v>
                </c:pt>
                <c:pt idx="1260">
                  <c:v>55.524600000000007</c:v>
                </c:pt>
                <c:pt idx="1261">
                  <c:v>55.524600000000007</c:v>
                </c:pt>
                <c:pt idx="1262">
                  <c:v>55.524600000000007</c:v>
                </c:pt>
                <c:pt idx="1263">
                  <c:v>55.524600000000007</c:v>
                </c:pt>
                <c:pt idx="1264">
                  <c:v>55.524600000000007</c:v>
                </c:pt>
                <c:pt idx="1265">
                  <c:v>55.524600000000007</c:v>
                </c:pt>
                <c:pt idx="1266">
                  <c:v>55.524600000000007</c:v>
                </c:pt>
                <c:pt idx="1267">
                  <c:v>55.524600000000007</c:v>
                </c:pt>
                <c:pt idx="1268">
                  <c:v>55.524600000000007</c:v>
                </c:pt>
                <c:pt idx="1269">
                  <c:v>55.524600000000007</c:v>
                </c:pt>
                <c:pt idx="1270">
                  <c:v>55.524600000000007</c:v>
                </c:pt>
                <c:pt idx="1271">
                  <c:v>55.524600000000007</c:v>
                </c:pt>
                <c:pt idx="1272">
                  <c:v>55.524600000000007</c:v>
                </c:pt>
                <c:pt idx="1273">
                  <c:v>55.524600000000007</c:v>
                </c:pt>
                <c:pt idx="1274">
                  <c:v>55.524600000000007</c:v>
                </c:pt>
                <c:pt idx="1275">
                  <c:v>55.524600000000007</c:v>
                </c:pt>
                <c:pt idx="1276">
                  <c:v>55.524600000000007</c:v>
                </c:pt>
                <c:pt idx="1277">
                  <c:v>55.524600000000007</c:v>
                </c:pt>
                <c:pt idx="1278">
                  <c:v>55.524600000000007</c:v>
                </c:pt>
                <c:pt idx="1279">
                  <c:v>55.524600000000007</c:v>
                </c:pt>
                <c:pt idx="1280">
                  <c:v>55.524600000000007</c:v>
                </c:pt>
                <c:pt idx="1281">
                  <c:v>55.524600000000007</c:v>
                </c:pt>
                <c:pt idx="1282">
                  <c:v>55.524600000000007</c:v>
                </c:pt>
                <c:pt idx="1283">
                  <c:v>55.524600000000007</c:v>
                </c:pt>
                <c:pt idx="1284">
                  <c:v>55.524600000000007</c:v>
                </c:pt>
                <c:pt idx="1285">
                  <c:v>55.524600000000007</c:v>
                </c:pt>
                <c:pt idx="1286">
                  <c:v>55.524600000000007</c:v>
                </c:pt>
                <c:pt idx="1287">
                  <c:v>55.524600000000007</c:v>
                </c:pt>
                <c:pt idx="1288">
                  <c:v>55.524600000000007</c:v>
                </c:pt>
                <c:pt idx="1289">
                  <c:v>55.524600000000007</c:v>
                </c:pt>
                <c:pt idx="1290">
                  <c:v>55.524600000000007</c:v>
                </c:pt>
                <c:pt idx="1291">
                  <c:v>55.524600000000007</c:v>
                </c:pt>
                <c:pt idx="1292">
                  <c:v>55.524600000000007</c:v>
                </c:pt>
                <c:pt idx="1293">
                  <c:v>55.524600000000007</c:v>
                </c:pt>
                <c:pt idx="1294">
                  <c:v>55.524600000000007</c:v>
                </c:pt>
                <c:pt idx="1295">
                  <c:v>55.524600000000007</c:v>
                </c:pt>
                <c:pt idx="1296">
                  <c:v>55.524600000000007</c:v>
                </c:pt>
                <c:pt idx="1297">
                  <c:v>55.524600000000007</c:v>
                </c:pt>
                <c:pt idx="1298">
                  <c:v>55.524600000000007</c:v>
                </c:pt>
                <c:pt idx="1299">
                  <c:v>55.524600000000007</c:v>
                </c:pt>
                <c:pt idx="1300">
                  <c:v>55.524600000000007</c:v>
                </c:pt>
                <c:pt idx="1301">
                  <c:v>55.524600000000007</c:v>
                </c:pt>
                <c:pt idx="1302">
                  <c:v>55.524600000000007</c:v>
                </c:pt>
                <c:pt idx="1303">
                  <c:v>55.524600000000007</c:v>
                </c:pt>
                <c:pt idx="1304">
                  <c:v>55.524600000000007</c:v>
                </c:pt>
                <c:pt idx="1305">
                  <c:v>55.524600000000007</c:v>
                </c:pt>
                <c:pt idx="1306">
                  <c:v>55.524600000000007</c:v>
                </c:pt>
                <c:pt idx="1307">
                  <c:v>55.524600000000007</c:v>
                </c:pt>
                <c:pt idx="1308">
                  <c:v>55.524600000000007</c:v>
                </c:pt>
                <c:pt idx="1309">
                  <c:v>55.524600000000007</c:v>
                </c:pt>
                <c:pt idx="1310">
                  <c:v>55.524600000000007</c:v>
                </c:pt>
                <c:pt idx="1311">
                  <c:v>55.524600000000007</c:v>
                </c:pt>
                <c:pt idx="1312">
                  <c:v>55.524600000000007</c:v>
                </c:pt>
                <c:pt idx="1313">
                  <c:v>55.524600000000007</c:v>
                </c:pt>
                <c:pt idx="1314">
                  <c:v>55.524600000000007</c:v>
                </c:pt>
                <c:pt idx="1315">
                  <c:v>55.524600000000007</c:v>
                </c:pt>
                <c:pt idx="1316">
                  <c:v>55.524600000000007</c:v>
                </c:pt>
                <c:pt idx="1317">
                  <c:v>55.524600000000007</c:v>
                </c:pt>
                <c:pt idx="1318">
                  <c:v>55.524600000000007</c:v>
                </c:pt>
                <c:pt idx="1319">
                  <c:v>55.524600000000007</c:v>
                </c:pt>
                <c:pt idx="1320">
                  <c:v>55.524600000000007</c:v>
                </c:pt>
                <c:pt idx="1321">
                  <c:v>55.524600000000007</c:v>
                </c:pt>
                <c:pt idx="1322">
                  <c:v>55.524600000000007</c:v>
                </c:pt>
                <c:pt idx="1323">
                  <c:v>55.524600000000007</c:v>
                </c:pt>
                <c:pt idx="1324">
                  <c:v>55.524600000000007</c:v>
                </c:pt>
                <c:pt idx="1325">
                  <c:v>55.524600000000007</c:v>
                </c:pt>
                <c:pt idx="1326">
                  <c:v>55.524600000000007</c:v>
                </c:pt>
                <c:pt idx="1327">
                  <c:v>55.524600000000007</c:v>
                </c:pt>
                <c:pt idx="1328">
                  <c:v>55.524600000000007</c:v>
                </c:pt>
                <c:pt idx="1329">
                  <c:v>55.524600000000007</c:v>
                </c:pt>
                <c:pt idx="1330">
                  <c:v>55.524600000000007</c:v>
                </c:pt>
                <c:pt idx="1331">
                  <c:v>55.524600000000007</c:v>
                </c:pt>
                <c:pt idx="1332">
                  <c:v>55.524600000000007</c:v>
                </c:pt>
                <c:pt idx="1333">
                  <c:v>55.524600000000007</c:v>
                </c:pt>
                <c:pt idx="1334">
                  <c:v>55.524600000000007</c:v>
                </c:pt>
                <c:pt idx="1335">
                  <c:v>55.524600000000007</c:v>
                </c:pt>
                <c:pt idx="1336">
                  <c:v>55.524600000000007</c:v>
                </c:pt>
                <c:pt idx="1337">
                  <c:v>55.524600000000007</c:v>
                </c:pt>
                <c:pt idx="1338">
                  <c:v>55.524600000000007</c:v>
                </c:pt>
                <c:pt idx="1339">
                  <c:v>55.524600000000007</c:v>
                </c:pt>
                <c:pt idx="1340">
                  <c:v>55.524600000000007</c:v>
                </c:pt>
                <c:pt idx="1341">
                  <c:v>55.524600000000007</c:v>
                </c:pt>
                <c:pt idx="1342">
                  <c:v>55.524600000000007</c:v>
                </c:pt>
                <c:pt idx="1343">
                  <c:v>55.524600000000007</c:v>
                </c:pt>
                <c:pt idx="1344">
                  <c:v>55.524600000000007</c:v>
                </c:pt>
                <c:pt idx="1345">
                  <c:v>55.524600000000007</c:v>
                </c:pt>
                <c:pt idx="1346">
                  <c:v>55.524600000000007</c:v>
                </c:pt>
                <c:pt idx="1347">
                  <c:v>55.524600000000007</c:v>
                </c:pt>
                <c:pt idx="1348">
                  <c:v>55.524600000000007</c:v>
                </c:pt>
                <c:pt idx="1349">
                  <c:v>55.524600000000007</c:v>
                </c:pt>
                <c:pt idx="1350">
                  <c:v>55.524600000000007</c:v>
                </c:pt>
                <c:pt idx="1351">
                  <c:v>55.524600000000007</c:v>
                </c:pt>
                <c:pt idx="1352">
                  <c:v>55.524600000000007</c:v>
                </c:pt>
                <c:pt idx="1353">
                  <c:v>55.524600000000007</c:v>
                </c:pt>
                <c:pt idx="1354">
                  <c:v>55.524600000000007</c:v>
                </c:pt>
                <c:pt idx="1355">
                  <c:v>55.524600000000007</c:v>
                </c:pt>
                <c:pt idx="1356">
                  <c:v>55.524600000000007</c:v>
                </c:pt>
                <c:pt idx="1357">
                  <c:v>55.524600000000007</c:v>
                </c:pt>
                <c:pt idx="1358">
                  <c:v>55.524600000000007</c:v>
                </c:pt>
                <c:pt idx="1359">
                  <c:v>55.524600000000007</c:v>
                </c:pt>
                <c:pt idx="1360">
                  <c:v>55.524600000000007</c:v>
                </c:pt>
                <c:pt idx="1361">
                  <c:v>55.524600000000007</c:v>
                </c:pt>
                <c:pt idx="1362">
                  <c:v>55.524600000000007</c:v>
                </c:pt>
                <c:pt idx="1363">
                  <c:v>55.524600000000007</c:v>
                </c:pt>
                <c:pt idx="1364">
                  <c:v>55.524600000000007</c:v>
                </c:pt>
                <c:pt idx="1365">
                  <c:v>55.524600000000007</c:v>
                </c:pt>
                <c:pt idx="1366">
                  <c:v>55.524600000000007</c:v>
                </c:pt>
                <c:pt idx="1367">
                  <c:v>55.524600000000007</c:v>
                </c:pt>
                <c:pt idx="1368">
                  <c:v>55.524600000000007</c:v>
                </c:pt>
                <c:pt idx="1369">
                  <c:v>55.524600000000007</c:v>
                </c:pt>
                <c:pt idx="1370">
                  <c:v>55.524600000000007</c:v>
                </c:pt>
                <c:pt idx="1371">
                  <c:v>55.524600000000007</c:v>
                </c:pt>
                <c:pt idx="1372">
                  <c:v>55.524600000000007</c:v>
                </c:pt>
                <c:pt idx="1373">
                  <c:v>55.524600000000007</c:v>
                </c:pt>
                <c:pt idx="1374">
                  <c:v>55.524600000000007</c:v>
                </c:pt>
                <c:pt idx="1375">
                  <c:v>55.524600000000007</c:v>
                </c:pt>
                <c:pt idx="1376">
                  <c:v>55.524600000000007</c:v>
                </c:pt>
                <c:pt idx="1377">
                  <c:v>55.524600000000007</c:v>
                </c:pt>
                <c:pt idx="1378">
                  <c:v>55.524600000000007</c:v>
                </c:pt>
                <c:pt idx="1379">
                  <c:v>55.524600000000007</c:v>
                </c:pt>
                <c:pt idx="1380">
                  <c:v>55.524600000000007</c:v>
                </c:pt>
                <c:pt idx="1381">
                  <c:v>55.524600000000007</c:v>
                </c:pt>
                <c:pt idx="1382">
                  <c:v>55.524600000000007</c:v>
                </c:pt>
                <c:pt idx="1383">
                  <c:v>55.524600000000007</c:v>
                </c:pt>
                <c:pt idx="1384">
                  <c:v>55.524600000000007</c:v>
                </c:pt>
                <c:pt idx="1385">
                  <c:v>55.524600000000007</c:v>
                </c:pt>
                <c:pt idx="1386">
                  <c:v>55.524600000000007</c:v>
                </c:pt>
                <c:pt idx="1387">
                  <c:v>55.524600000000007</c:v>
                </c:pt>
                <c:pt idx="1388">
                  <c:v>55.524600000000007</c:v>
                </c:pt>
                <c:pt idx="1389">
                  <c:v>55.524600000000007</c:v>
                </c:pt>
                <c:pt idx="1390">
                  <c:v>55.524600000000007</c:v>
                </c:pt>
                <c:pt idx="1391">
                  <c:v>55.524600000000007</c:v>
                </c:pt>
                <c:pt idx="1392">
                  <c:v>55.524600000000007</c:v>
                </c:pt>
                <c:pt idx="1393">
                  <c:v>55.524600000000007</c:v>
                </c:pt>
                <c:pt idx="1394">
                  <c:v>55.524600000000007</c:v>
                </c:pt>
                <c:pt idx="1395">
                  <c:v>55.524600000000007</c:v>
                </c:pt>
                <c:pt idx="1396">
                  <c:v>55.524600000000007</c:v>
                </c:pt>
                <c:pt idx="1397">
                  <c:v>55.524600000000007</c:v>
                </c:pt>
                <c:pt idx="1398">
                  <c:v>55.524600000000007</c:v>
                </c:pt>
                <c:pt idx="1399">
                  <c:v>55.524600000000007</c:v>
                </c:pt>
                <c:pt idx="1400">
                  <c:v>55.524600000000007</c:v>
                </c:pt>
                <c:pt idx="1401">
                  <c:v>55.524600000000007</c:v>
                </c:pt>
                <c:pt idx="1402">
                  <c:v>55.524600000000007</c:v>
                </c:pt>
                <c:pt idx="1403">
                  <c:v>55.524600000000007</c:v>
                </c:pt>
                <c:pt idx="1404">
                  <c:v>55.524600000000007</c:v>
                </c:pt>
                <c:pt idx="1405">
                  <c:v>55.524600000000007</c:v>
                </c:pt>
                <c:pt idx="1406">
                  <c:v>55.524600000000007</c:v>
                </c:pt>
                <c:pt idx="1407">
                  <c:v>55.524600000000007</c:v>
                </c:pt>
                <c:pt idx="1408">
                  <c:v>55.524600000000007</c:v>
                </c:pt>
                <c:pt idx="1409">
                  <c:v>55.524600000000007</c:v>
                </c:pt>
                <c:pt idx="1410">
                  <c:v>55.524600000000007</c:v>
                </c:pt>
                <c:pt idx="1411">
                  <c:v>55.524600000000007</c:v>
                </c:pt>
                <c:pt idx="1412">
                  <c:v>55.524600000000007</c:v>
                </c:pt>
                <c:pt idx="1413">
                  <c:v>55.524600000000007</c:v>
                </c:pt>
                <c:pt idx="1414">
                  <c:v>55.524600000000007</c:v>
                </c:pt>
                <c:pt idx="1415">
                  <c:v>55.524600000000007</c:v>
                </c:pt>
                <c:pt idx="1416">
                  <c:v>55.524600000000007</c:v>
                </c:pt>
                <c:pt idx="1417">
                  <c:v>55.524600000000007</c:v>
                </c:pt>
                <c:pt idx="1418">
                  <c:v>55.524600000000007</c:v>
                </c:pt>
                <c:pt idx="1419">
                  <c:v>55.524600000000007</c:v>
                </c:pt>
                <c:pt idx="1420">
                  <c:v>55.524600000000007</c:v>
                </c:pt>
                <c:pt idx="1421">
                  <c:v>55.524600000000007</c:v>
                </c:pt>
                <c:pt idx="1422">
                  <c:v>55.524600000000007</c:v>
                </c:pt>
                <c:pt idx="1423">
                  <c:v>55.524600000000007</c:v>
                </c:pt>
                <c:pt idx="1424">
                  <c:v>55.524600000000007</c:v>
                </c:pt>
                <c:pt idx="1425">
                  <c:v>55.524600000000007</c:v>
                </c:pt>
                <c:pt idx="1426">
                  <c:v>55.524600000000007</c:v>
                </c:pt>
                <c:pt idx="1427">
                  <c:v>55.524600000000007</c:v>
                </c:pt>
                <c:pt idx="1428">
                  <c:v>55.524600000000007</c:v>
                </c:pt>
                <c:pt idx="1429">
                  <c:v>55.524600000000007</c:v>
                </c:pt>
                <c:pt idx="1430">
                  <c:v>55.524600000000007</c:v>
                </c:pt>
                <c:pt idx="1431">
                  <c:v>55.524600000000007</c:v>
                </c:pt>
                <c:pt idx="1432">
                  <c:v>55.524600000000007</c:v>
                </c:pt>
                <c:pt idx="1433">
                  <c:v>55.524600000000007</c:v>
                </c:pt>
                <c:pt idx="1434">
                  <c:v>55.524600000000007</c:v>
                </c:pt>
                <c:pt idx="1435">
                  <c:v>55.524600000000007</c:v>
                </c:pt>
                <c:pt idx="1436">
                  <c:v>55.524600000000007</c:v>
                </c:pt>
                <c:pt idx="1437">
                  <c:v>55.524600000000007</c:v>
                </c:pt>
                <c:pt idx="1438">
                  <c:v>55.524600000000007</c:v>
                </c:pt>
                <c:pt idx="1439">
                  <c:v>55.524600000000007</c:v>
                </c:pt>
                <c:pt idx="1440">
                  <c:v>55.524600000000007</c:v>
                </c:pt>
                <c:pt idx="1441">
                  <c:v>55.524600000000007</c:v>
                </c:pt>
                <c:pt idx="1442">
                  <c:v>55.524600000000007</c:v>
                </c:pt>
                <c:pt idx="1443">
                  <c:v>55.524600000000007</c:v>
                </c:pt>
                <c:pt idx="1444">
                  <c:v>55.524600000000007</c:v>
                </c:pt>
                <c:pt idx="1445">
                  <c:v>55.524600000000007</c:v>
                </c:pt>
                <c:pt idx="1446">
                  <c:v>55.524600000000007</c:v>
                </c:pt>
                <c:pt idx="1447">
                  <c:v>55.524600000000007</c:v>
                </c:pt>
                <c:pt idx="1448">
                  <c:v>55.524600000000007</c:v>
                </c:pt>
                <c:pt idx="1449">
                  <c:v>55.524600000000007</c:v>
                </c:pt>
                <c:pt idx="1450">
                  <c:v>55.524600000000007</c:v>
                </c:pt>
                <c:pt idx="1451">
                  <c:v>55.524600000000007</c:v>
                </c:pt>
                <c:pt idx="1452">
                  <c:v>55.524600000000007</c:v>
                </c:pt>
                <c:pt idx="1453">
                  <c:v>55.524600000000007</c:v>
                </c:pt>
                <c:pt idx="1454">
                  <c:v>55.524600000000007</c:v>
                </c:pt>
                <c:pt idx="1455">
                  <c:v>55.524600000000007</c:v>
                </c:pt>
                <c:pt idx="1456">
                  <c:v>55.524600000000007</c:v>
                </c:pt>
                <c:pt idx="1457">
                  <c:v>55.524600000000007</c:v>
                </c:pt>
                <c:pt idx="1458">
                  <c:v>55.524600000000007</c:v>
                </c:pt>
                <c:pt idx="1459">
                  <c:v>55.524600000000007</c:v>
                </c:pt>
                <c:pt idx="1460">
                  <c:v>55.524600000000007</c:v>
                </c:pt>
                <c:pt idx="1461">
                  <c:v>55.524600000000007</c:v>
                </c:pt>
                <c:pt idx="1462">
                  <c:v>55.524600000000007</c:v>
                </c:pt>
                <c:pt idx="1463">
                  <c:v>55.524600000000007</c:v>
                </c:pt>
                <c:pt idx="1464">
                  <c:v>55.524600000000007</c:v>
                </c:pt>
                <c:pt idx="1465">
                  <c:v>55.524600000000007</c:v>
                </c:pt>
                <c:pt idx="1466">
                  <c:v>55.524600000000007</c:v>
                </c:pt>
                <c:pt idx="1467">
                  <c:v>55.524600000000007</c:v>
                </c:pt>
                <c:pt idx="1468">
                  <c:v>55.524600000000007</c:v>
                </c:pt>
                <c:pt idx="1469">
                  <c:v>55.524600000000007</c:v>
                </c:pt>
                <c:pt idx="1470">
                  <c:v>55.524600000000007</c:v>
                </c:pt>
                <c:pt idx="1471">
                  <c:v>55.524600000000007</c:v>
                </c:pt>
                <c:pt idx="1472">
                  <c:v>55.524600000000007</c:v>
                </c:pt>
                <c:pt idx="1473">
                  <c:v>55.524600000000007</c:v>
                </c:pt>
                <c:pt idx="1474">
                  <c:v>55.524600000000007</c:v>
                </c:pt>
                <c:pt idx="1475">
                  <c:v>55.524600000000007</c:v>
                </c:pt>
                <c:pt idx="1476">
                  <c:v>55.524600000000007</c:v>
                </c:pt>
                <c:pt idx="1477">
                  <c:v>55.524600000000007</c:v>
                </c:pt>
                <c:pt idx="1478">
                  <c:v>55.524600000000007</c:v>
                </c:pt>
                <c:pt idx="1479">
                  <c:v>55.524600000000007</c:v>
                </c:pt>
                <c:pt idx="1480">
                  <c:v>55.524600000000007</c:v>
                </c:pt>
                <c:pt idx="1481">
                  <c:v>55.524600000000007</c:v>
                </c:pt>
                <c:pt idx="1482">
                  <c:v>55.524600000000007</c:v>
                </c:pt>
                <c:pt idx="1483">
                  <c:v>55.524600000000007</c:v>
                </c:pt>
                <c:pt idx="1484">
                  <c:v>55.524600000000007</c:v>
                </c:pt>
                <c:pt idx="1485">
                  <c:v>55.524600000000007</c:v>
                </c:pt>
                <c:pt idx="1486">
                  <c:v>55.524600000000007</c:v>
                </c:pt>
                <c:pt idx="1487">
                  <c:v>55.524600000000007</c:v>
                </c:pt>
                <c:pt idx="1488">
                  <c:v>55.524600000000007</c:v>
                </c:pt>
                <c:pt idx="1489">
                  <c:v>55.524600000000007</c:v>
                </c:pt>
                <c:pt idx="1490">
                  <c:v>55.524600000000007</c:v>
                </c:pt>
                <c:pt idx="1491">
                  <c:v>55.524600000000007</c:v>
                </c:pt>
                <c:pt idx="1492">
                  <c:v>55.524600000000007</c:v>
                </c:pt>
                <c:pt idx="1493">
                  <c:v>55.524600000000007</c:v>
                </c:pt>
                <c:pt idx="1494">
                  <c:v>55.524600000000007</c:v>
                </c:pt>
                <c:pt idx="1495">
                  <c:v>55.524600000000007</c:v>
                </c:pt>
                <c:pt idx="1496">
                  <c:v>55.524600000000007</c:v>
                </c:pt>
                <c:pt idx="1497">
                  <c:v>55.524600000000007</c:v>
                </c:pt>
                <c:pt idx="1498">
                  <c:v>55.524600000000007</c:v>
                </c:pt>
                <c:pt idx="1499">
                  <c:v>55.524600000000007</c:v>
                </c:pt>
                <c:pt idx="1500">
                  <c:v>55.524600000000007</c:v>
                </c:pt>
                <c:pt idx="1501">
                  <c:v>55.524600000000007</c:v>
                </c:pt>
                <c:pt idx="1502">
                  <c:v>55.524600000000007</c:v>
                </c:pt>
                <c:pt idx="1503">
                  <c:v>55.524600000000007</c:v>
                </c:pt>
                <c:pt idx="1504">
                  <c:v>55.524600000000007</c:v>
                </c:pt>
                <c:pt idx="1505">
                  <c:v>55.524600000000007</c:v>
                </c:pt>
                <c:pt idx="1506">
                  <c:v>55.524600000000007</c:v>
                </c:pt>
                <c:pt idx="1507">
                  <c:v>55.524600000000007</c:v>
                </c:pt>
                <c:pt idx="1508">
                  <c:v>55.524600000000007</c:v>
                </c:pt>
                <c:pt idx="1509">
                  <c:v>55.524600000000007</c:v>
                </c:pt>
                <c:pt idx="1510">
                  <c:v>55.524600000000007</c:v>
                </c:pt>
                <c:pt idx="1511">
                  <c:v>55.524600000000007</c:v>
                </c:pt>
                <c:pt idx="1512">
                  <c:v>55.524600000000007</c:v>
                </c:pt>
                <c:pt idx="1513">
                  <c:v>55.524600000000007</c:v>
                </c:pt>
                <c:pt idx="1514">
                  <c:v>55.524600000000007</c:v>
                </c:pt>
                <c:pt idx="1515">
                  <c:v>55.524600000000007</c:v>
                </c:pt>
                <c:pt idx="1516">
                  <c:v>55.524600000000007</c:v>
                </c:pt>
                <c:pt idx="1517">
                  <c:v>55.524600000000007</c:v>
                </c:pt>
                <c:pt idx="1518">
                  <c:v>55.524600000000007</c:v>
                </c:pt>
                <c:pt idx="1519">
                  <c:v>55.524600000000007</c:v>
                </c:pt>
                <c:pt idx="1520">
                  <c:v>55.524600000000007</c:v>
                </c:pt>
                <c:pt idx="1521">
                  <c:v>55.524600000000007</c:v>
                </c:pt>
                <c:pt idx="1522">
                  <c:v>55.524600000000007</c:v>
                </c:pt>
                <c:pt idx="1523">
                  <c:v>55.524600000000007</c:v>
                </c:pt>
                <c:pt idx="1524">
                  <c:v>55.524600000000007</c:v>
                </c:pt>
                <c:pt idx="1525">
                  <c:v>55.524600000000007</c:v>
                </c:pt>
                <c:pt idx="1526">
                  <c:v>55.524600000000007</c:v>
                </c:pt>
                <c:pt idx="1527">
                  <c:v>55.524600000000007</c:v>
                </c:pt>
                <c:pt idx="1528">
                  <c:v>55.524600000000007</c:v>
                </c:pt>
                <c:pt idx="1529">
                  <c:v>55.524600000000007</c:v>
                </c:pt>
                <c:pt idx="1530">
                  <c:v>55.524600000000007</c:v>
                </c:pt>
                <c:pt idx="1531">
                  <c:v>55.524600000000007</c:v>
                </c:pt>
                <c:pt idx="1532">
                  <c:v>55.524600000000007</c:v>
                </c:pt>
                <c:pt idx="1533">
                  <c:v>55.524600000000007</c:v>
                </c:pt>
                <c:pt idx="1534">
                  <c:v>55.524600000000007</c:v>
                </c:pt>
                <c:pt idx="1535">
                  <c:v>55.524600000000007</c:v>
                </c:pt>
                <c:pt idx="1536">
                  <c:v>55.524600000000007</c:v>
                </c:pt>
                <c:pt idx="1537">
                  <c:v>55.524600000000007</c:v>
                </c:pt>
                <c:pt idx="1538">
                  <c:v>55.524600000000007</c:v>
                </c:pt>
                <c:pt idx="1539">
                  <c:v>55.524600000000007</c:v>
                </c:pt>
                <c:pt idx="1540">
                  <c:v>55.524600000000007</c:v>
                </c:pt>
                <c:pt idx="1541">
                  <c:v>55.524600000000007</c:v>
                </c:pt>
                <c:pt idx="1542">
                  <c:v>55.524600000000007</c:v>
                </c:pt>
                <c:pt idx="1543">
                  <c:v>55.524600000000007</c:v>
                </c:pt>
                <c:pt idx="1544">
                  <c:v>55.524600000000007</c:v>
                </c:pt>
                <c:pt idx="1545">
                  <c:v>55.524600000000007</c:v>
                </c:pt>
                <c:pt idx="1546">
                  <c:v>55.524600000000007</c:v>
                </c:pt>
                <c:pt idx="1547">
                  <c:v>55.524600000000007</c:v>
                </c:pt>
                <c:pt idx="1548">
                  <c:v>55.524600000000007</c:v>
                </c:pt>
                <c:pt idx="1549">
                  <c:v>55.524600000000007</c:v>
                </c:pt>
                <c:pt idx="1550">
                  <c:v>55.524600000000007</c:v>
                </c:pt>
                <c:pt idx="1551">
                  <c:v>55.524600000000007</c:v>
                </c:pt>
                <c:pt idx="1552">
                  <c:v>55.524600000000007</c:v>
                </c:pt>
                <c:pt idx="1553">
                  <c:v>55.524600000000007</c:v>
                </c:pt>
                <c:pt idx="1554">
                  <c:v>55.524600000000007</c:v>
                </c:pt>
                <c:pt idx="1555">
                  <c:v>55.524600000000007</c:v>
                </c:pt>
                <c:pt idx="1556">
                  <c:v>55.524600000000007</c:v>
                </c:pt>
                <c:pt idx="1557">
                  <c:v>55.524600000000007</c:v>
                </c:pt>
                <c:pt idx="1558">
                  <c:v>55.524600000000007</c:v>
                </c:pt>
                <c:pt idx="1559">
                  <c:v>55.524600000000007</c:v>
                </c:pt>
                <c:pt idx="1560">
                  <c:v>55.524600000000007</c:v>
                </c:pt>
                <c:pt idx="1561">
                  <c:v>55.524600000000007</c:v>
                </c:pt>
                <c:pt idx="1562">
                  <c:v>55.524600000000007</c:v>
                </c:pt>
                <c:pt idx="1563">
                  <c:v>55.524600000000007</c:v>
                </c:pt>
                <c:pt idx="1564">
                  <c:v>55.524600000000007</c:v>
                </c:pt>
                <c:pt idx="1565">
                  <c:v>55.524600000000007</c:v>
                </c:pt>
                <c:pt idx="1566">
                  <c:v>55.524600000000007</c:v>
                </c:pt>
                <c:pt idx="1567">
                  <c:v>55.524600000000007</c:v>
                </c:pt>
                <c:pt idx="1568">
                  <c:v>55.524600000000007</c:v>
                </c:pt>
                <c:pt idx="1569">
                  <c:v>55.524600000000007</c:v>
                </c:pt>
                <c:pt idx="1570">
                  <c:v>55.524600000000007</c:v>
                </c:pt>
                <c:pt idx="1571">
                  <c:v>55.524600000000007</c:v>
                </c:pt>
                <c:pt idx="1572">
                  <c:v>55.524600000000007</c:v>
                </c:pt>
                <c:pt idx="1573">
                  <c:v>55.524600000000007</c:v>
                </c:pt>
                <c:pt idx="1574">
                  <c:v>55.524600000000007</c:v>
                </c:pt>
                <c:pt idx="1575">
                  <c:v>55.524600000000007</c:v>
                </c:pt>
                <c:pt idx="1576">
                  <c:v>55.524600000000007</c:v>
                </c:pt>
                <c:pt idx="1577">
                  <c:v>55.524600000000007</c:v>
                </c:pt>
                <c:pt idx="1578">
                  <c:v>55.524600000000007</c:v>
                </c:pt>
                <c:pt idx="1579">
                  <c:v>55.524600000000007</c:v>
                </c:pt>
                <c:pt idx="1580">
                  <c:v>55.524600000000007</c:v>
                </c:pt>
                <c:pt idx="1581">
                  <c:v>55.524600000000007</c:v>
                </c:pt>
                <c:pt idx="1582">
                  <c:v>55.524600000000007</c:v>
                </c:pt>
                <c:pt idx="1583">
                  <c:v>55.524600000000007</c:v>
                </c:pt>
                <c:pt idx="1584">
                  <c:v>55.524600000000007</c:v>
                </c:pt>
                <c:pt idx="1585">
                  <c:v>55.524600000000007</c:v>
                </c:pt>
                <c:pt idx="1586">
                  <c:v>55.524600000000007</c:v>
                </c:pt>
                <c:pt idx="1587">
                  <c:v>55.524600000000007</c:v>
                </c:pt>
                <c:pt idx="1588">
                  <c:v>55.524600000000007</c:v>
                </c:pt>
                <c:pt idx="1589">
                  <c:v>55.524600000000007</c:v>
                </c:pt>
                <c:pt idx="1590">
                  <c:v>55.524600000000007</c:v>
                </c:pt>
                <c:pt idx="1591">
                  <c:v>55.524600000000007</c:v>
                </c:pt>
                <c:pt idx="1592">
                  <c:v>55.524600000000007</c:v>
                </c:pt>
                <c:pt idx="1593">
                  <c:v>55.524600000000007</c:v>
                </c:pt>
                <c:pt idx="1594">
                  <c:v>55.524600000000007</c:v>
                </c:pt>
                <c:pt idx="1595">
                  <c:v>55.524600000000007</c:v>
                </c:pt>
                <c:pt idx="1596">
                  <c:v>55.524600000000007</c:v>
                </c:pt>
                <c:pt idx="1597">
                  <c:v>55.524600000000007</c:v>
                </c:pt>
                <c:pt idx="1598">
                  <c:v>55.524600000000007</c:v>
                </c:pt>
                <c:pt idx="1599">
                  <c:v>55.524600000000007</c:v>
                </c:pt>
                <c:pt idx="1600">
                  <c:v>55.524600000000007</c:v>
                </c:pt>
                <c:pt idx="1601">
                  <c:v>55.524600000000007</c:v>
                </c:pt>
                <c:pt idx="1602">
                  <c:v>55.524600000000007</c:v>
                </c:pt>
                <c:pt idx="1603">
                  <c:v>55.524600000000007</c:v>
                </c:pt>
                <c:pt idx="1604">
                  <c:v>55.524600000000007</c:v>
                </c:pt>
                <c:pt idx="1605">
                  <c:v>55.524600000000007</c:v>
                </c:pt>
                <c:pt idx="1606">
                  <c:v>55.524600000000007</c:v>
                </c:pt>
                <c:pt idx="1607">
                  <c:v>55.524600000000007</c:v>
                </c:pt>
                <c:pt idx="1608">
                  <c:v>55.524600000000007</c:v>
                </c:pt>
                <c:pt idx="1609">
                  <c:v>55.524600000000007</c:v>
                </c:pt>
                <c:pt idx="1610">
                  <c:v>55.524600000000007</c:v>
                </c:pt>
                <c:pt idx="1611">
                  <c:v>55.524600000000007</c:v>
                </c:pt>
                <c:pt idx="1612">
                  <c:v>55.524600000000007</c:v>
                </c:pt>
                <c:pt idx="1613">
                  <c:v>55.524600000000007</c:v>
                </c:pt>
                <c:pt idx="1614">
                  <c:v>55.524600000000007</c:v>
                </c:pt>
                <c:pt idx="1615">
                  <c:v>55.524600000000007</c:v>
                </c:pt>
                <c:pt idx="1616">
                  <c:v>55.524600000000007</c:v>
                </c:pt>
                <c:pt idx="1617">
                  <c:v>55.524600000000007</c:v>
                </c:pt>
                <c:pt idx="1618">
                  <c:v>55.524600000000007</c:v>
                </c:pt>
                <c:pt idx="1619">
                  <c:v>55.524600000000007</c:v>
                </c:pt>
                <c:pt idx="1620">
                  <c:v>55.524600000000007</c:v>
                </c:pt>
                <c:pt idx="1621">
                  <c:v>55.524600000000007</c:v>
                </c:pt>
                <c:pt idx="1622">
                  <c:v>55.524600000000007</c:v>
                </c:pt>
                <c:pt idx="1623">
                  <c:v>55.524600000000007</c:v>
                </c:pt>
                <c:pt idx="1624">
                  <c:v>55.524600000000007</c:v>
                </c:pt>
                <c:pt idx="1625">
                  <c:v>55.524600000000007</c:v>
                </c:pt>
                <c:pt idx="1626">
                  <c:v>55.524600000000007</c:v>
                </c:pt>
                <c:pt idx="1627">
                  <c:v>55.524600000000007</c:v>
                </c:pt>
                <c:pt idx="1628">
                  <c:v>55.524600000000007</c:v>
                </c:pt>
                <c:pt idx="1629">
                  <c:v>55.524600000000007</c:v>
                </c:pt>
                <c:pt idx="1630">
                  <c:v>55.524600000000007</c:v>
                </c:pt>
                <c:pt idx="1631">
                  <c:v>55.524600000000007</c:v>
                </c:pt>
                <c:pt idx="1632">
                  <c:v>55.524600000000007</c:v>
                </c:pt>
                <c:pt idx="1633">
                  <c:v>55.524600000000007</c:v>
                </c:pt>
                <c:pt idx="1634">
                  <c:v>55.524600000000007</c:v>
                </c:pt>
                <c:pt idx="1635">
                  <c:v>55.524600000000007</c:v>
                </c:pt>
                <c:pt idx="1636">
                  <c:v>55.524600000000007</c:v>
                </c:pt>
                <c:pt idx="1637">
                  <c:v>55.524600000000007</c:v>
                </c:pt>
                <c:pt idx="1638">
                  <c:v>55.524600000000007</c:v>
                </c:pt>
                <c:pt idx="1639">
                  <c:v>55.524600000000007</c:v>
                </c:pt>
                <c:pt idx="1640">
                  <c:v>55.524600000000007</c:v>
                </c:pt>
                <c:pt idx="1641">
                  <c:v>55.524600000000007</c:v>
                </c:pt>
                <c:pt idx="1642">
                  <c:v>55.524600000000007</c:v>
                </c:pt>
                <c:pt idx="1643">
                  <c:v>55.524600000000007</c:v>
                </c:pt>
                <c:pt idx="1644">
                  <c:v>55.524600000000007</c:v>
                </c:pt>
                <c:pt idx="1645">
                  <c:v>55.524600000000007</c:v>
                </c:pt>
                <c:pt idx="1646">
                  <c:v>55.524600000000007</c:v>
                </c:pt>
                <c:pt idx="1647">
                  <c:v>55.524600000000007</c:v>
                </c:pt>
                <c:pt idx="1648">
                  <c:v>55.524600000000007</c:v>
                </c:pt>
                <c:pt idx="1649">
                  <c:v>55.524600000000007</c:v>
                </c:pt>
                <c:pt idx="1650">
                  <c:v>55.524600000000007</c:v>
                </c:pt>
                <c:pt idx="1651">
                  <c:v>55.524600000000007</c:v>
                </c:pt>
                <c:pt idx="1652">
                  <c:v>55.524600000000007</c:v>
                </c:pt>
                <c:pt idx="1653">
                  <c:v>55.524600000000007</c:v>
                </c:pt>
                <c:pt idx="1654">
                  <c:v>55.524600000000007</c:v>
                </c:pt>
                <c:pt idx="1655">
                  <c:v>55.524600000000007</c:v>
                </c:pt>
                <c:pt idx="1656">
                  <c:v>55.524600000000007</c:v>
                </c:pt>
                <c:pt idx="1657">
                  <c:v>55.524600000000007</c:v>
                </c:pt>
                <c:pt idx="1658">
                  <c:v>55.524600000000007</c:v>
                </c:pt>
                <c:pt idx="1659">
                  <c:v>55.524600000000007</c:v>
                </c:pt>
                <c:pt idx="1660">
                  <c:v>55.524600000000007</c:v>
                </c:pt>
                <c:pt idx="1661">
                  <c:v>55.524600000000007</c:v>
                </c:pt>
                <c:pt idx="1662">
                  <c:v>55.524600000000007</c:v>
                </c:pt>
                <c:pt idx="1663">
                  <c:v>55.524600000000007</c:v>
                </c:pt>
                <c:pt idx="1664">
                  <c:v>55.524600000000007</c:v>
                </c:pt>
                <c:pt idx="1665">
                  <c:v>55.524600000000007</c:v>
                </c:pt>
                <c:pt idx="1666">
                  <c:v>55.524600000000007</c:v>
                </c:pt>
                <c:pt idx="1667">
                  <c:v>55.524600000000007</c:v>
                </c:pt>
                <c:pt idx="1668">
                  <c:v>55.524600000000007</c:v>
                </c:pt>
                <c:pt idx="1669">
                  <c:v>55.524600000000007</c:v>
                </c:pt>
                <c:pt idx="1670">
                  <c:v>55.524600000000007</c:v>
                </c:pt>
                <c:pt idx="1671">
                  <c:v>55.524600000000007</c:v>
                </c:pt>
                <c:pt idx="1672">
                  <c:v>55.524600000000007</c:v>
                </c:pt>
                <c:pt idx="1673">
                  <c:v>55.524600000000007</c:v>
                </c:pt>
                <c:pt idx="1674">
                  <c:v>55.524600000000007</c:v>
                </c:pt>
                <c:pt idx="1675">
                  <c:v>55.524600000000007</c:v>
                </c:pt>
                <c:pt idx="1676">
                  <c:v>55.524600000000007</c:v>
                </c:pt>
                <c:pt idx="1677">
                  <c:v>55.524600000000007</c:v>
                </c:pt>
                <c:pt idx="1678">
                  <c:v>55.524600000000007</c:v>
                </c:pt>
                <c:pt idx="1679">
                  <c:v>55.524600000000007</c:v>
                </c:pt>
                <c:pt idx="1680">
                  <c:v>55.524600000000007</c:v>
                </c:pt>
                <c:pt idx="1681">
                  <c:v>55.524600000000007</c:v>
                </c:pt>
                <c:pt idx="1682">
                  <c:v>55.524600000000007</c:v>
                </c:pt>
                <c:pt idx="1683">
                  <c:v>55.524600000000007</c:v>
                </c:pt>
                <c:pt idx="1684">
                  <c:v>55.524600000000007</c:v>
                </c:pt>
                <c:pt idx="1685">
                  <c:v>55.524600000000007</c:v>
                </c:pt>
                <c:pt idx="1686">
                  <c:v>55.524600000000007</c:v>
                </c:pt>
                <c:pt idx="1687">
                  <c:v>55.524600000000007</c:v>
                </c:pt>
                <c:pt idx="1688">
                  <c:v>55.524600000000007</c:v>
                </c:pt>
                <c:pt idx="1689">
                  <c:v>55.524600000000007</c:v>
                </c:pt>
                <c:pt idx="1690">
                  <c:v>55.524600000000007</c:v>
                </c:pt>
                <c:pt idx="1691">
                  <c:v>55.524600000000007</c:v>
                </c:pt>
                <c:pt idx="1692">
                  <c:v>55.524600000000007</c:v>
                </c:pt>
                <c:pt idx="1693">
                  <c:v>55.524600000000007</c:v>
                </c:pt>
                <c:pt idx="1694">
                  <c:v>55.524600000000007</c:v>
                </c:pt>
                <c:pt idx="1695">
                  <c:v>55.524600000000007</c:v>
                </c:pt>
                <c:pt idx="1696">
                  <c:v>55.524600000000007</c:v>
                </c:pt>
                <c:pt idx="1697">
                  <c:v>55.524600000000007</c:v>
                </c:pt>
                <c:pt idx="1698">
                  <c:v>55.524600000000007</c:v>
                </c:pt>
                <c:pt idx="1699">
                  <c:v>55.524600000000007</c:v>
                </c:pt>
                <c:pt idx="1700">
                  <c:v>55.524600000000007</c:v>
                </c:pt>
                <c:pt idx="1701">
                  <c:v>55.524600000000007</c:v>
                </c:pt>
                <c:pt idx="1702">
                  <c:v>55.524600000000007</c:v>
                </c:pt>
                <c:pt idx="1703">
                  <c:v>55.524600000000007</c:v>
                </c:pt>
                <c:pt idx="1704">
                  <c:v>55.524600000000007</c:v>
                </c:pt>
                <c:pt idx="1705">
                  <c:v>55.524600000000007</c:v>
                </c:pt>
                <c:pt idx="1706">
                  <c:v>55.524600000000007</c:v>
                </c:pt>
                <c:pt idx="1707">
                  <c:v>55.524600000000007</c:v>
                </c:pt>
                <c:pt idx="1708">
                  <c:v>55.524600000000007</c:v>
                </c:pt>
                <c:pt idx="1709">
                  <c:v>55.524600000000007</c:v>
                </c:pt>
                <c:pt idx="1710">
                  <c:v>55.524600000000007</c:v>
                </c:pt>
                <c:pt idx="1711">
                  <c:v>55.524600000000007</c:v>
                </c:pt>
                <c:pt idx="1712">
                  <c:v>55.524600000000007</c:v>
                </c:pt>
                <c:pt idx="1713">
                  <c:v>55.524600000000007</c:v>
                </c:pt>
                <c:pt idx="1714">
                  <c:v>55.524600000000007</c:v>
                </c:pt>
                <c:pt idx="1715">
                  <c:v>55.524600000000007</c:v>
                </c:pt>
                <c:pt idx="1716">
                  <c:v>55.524600000000007</c:v>
                </c:pt>
                <c:pt idx="1717">
                  <c:v>55.524600000000007</c:v>
                </c:pt>
                <c:pt idx="1718">
                  <c:v>55.524600000000007</c:v>
                </c:pt>
                <c:pt idx="1719">
                  <c:v>55.524600000000007</c:v>
                </c:pt>
                <c:pt idx="1720">
                  <c:v>55.524600000000007</c:v>
                </c:pt>
                <c:pt idx="1721">
                  <c:v>55.524600000000007</c:v>
                </c:pt>
                <c:pt idx="1722">
                  <c:v>55.524600000000007</c:v>
                </c:pt>
                <c:pt idx="1723">
                  <c:v>55.524600000000007</c:v>
                </c:pt>
                <c:pt idx="1724">
                  <c:v>55.524600000000007</c:v>
                </c:pt>
                <c:pt idx="1725">
                  <c:v>55.524600000000007</c:v>
                </c:pt>
                <c:pt idx="1726">
                  <c:v>55.524600000000007</c:v>
                </c:pt>
                <c:pt idx="1727">
                  <c:v>55.524600000000007</c:v>
                </c:pt>
                <c:pt idx="1728">
                  <c:v>55.524600000000007</c:v>
                </c:pt>
                <c:pt idx="1729">
                  <c:v>55.524600000000007</c:v>
                </c:pt>
                <c:pt idx="1730">
                  <c:v>55.524600000000007</c:v>
                </c:pt>
                <c:pt idx="1731">
                  <c:v>55.524600000000007</c:v>
                </c:pt>
                <c:pt idx="1732">
                  <c:v>55.524600000000007</c:v>
                </c:pt>
                <c:pt idx="1733">
                  <c:v>55.524600000000007</c:v>
                </c:pt>
                <c:pt idx="1734">
                  <c:v>55.524600000000007</c:v>
                </c:pt>
                <c:pt idx="1735">
                  <c:v>55.524600000000007</c:v>
                </c:pt>
                <c:pt idx="1736">
                  <c:v>55.524600000000007</c:v>
                </c:pt>
                <c:pt idx="1737">
                  <c:v>55.524600000000007</c:v>
                </c:pt>
                <c:pt idx="1738">
                  <c:v>55.524600000000007</c:v>
                </c:pt>
                <c:pt idx="1739">
                  <c:v>55.524600000000007</c:v>
                </c:pt>
                <c:pt idx="1740">
                  <c:v>55.524600000000007</c:v>
                </c:pt>
                <c:pt idx="1741">
                  <c:v>55.524600000000007</c:v>
                </c:pt>
                <c:pt idx="1742">
                  <c:v>55.524600000000007</c:v>
                </c:pt>
                <c:pt idx="1743">
                  <c:v>55.524600000000007</c:v>
                </c:pt>
                <c:pt idx="1744">
                  <c:v>55.524600000000007</c:v>
                </c:pt>
                <c:pt idx="1745">
                  <c:v>55.524600000000007</c:v>
                </c:pt>
                <c:pt idx="1746">
                  <c:v>55.524600000000007</c:v>
                </c:pt>
                <c:pt idx="1747">
                  <c:v>55.524600000000007</c:v>
                </c:pt>
                <c:pt idx="1748">
                  <c:v>55.524600000000007</c:v>
                </c:pt>
                <c:pt idx="1749">
                  <c:v>55.524600000000007</c:v>
                </c:pt>
                <c:pt idx="1750">
                  <c:v>55.524600000000007</c:v>
                </c:pt>
                <c:pt idx="1751">
                  <c:v>55.524600000000007</c:v>
                </c:pt>
                <c:pt idx="1752">
                  <c:v>55.524600000000007</c:v>
                </c:pt>
                <c:pt idx="1753">
                  <c:v>55.524600000000007</c:v>
                </c:pt>
                <c:pt idx="1754">
                  <c:v>55.524600000000007</c:v>
                </c:pt>
                <c:pt idx="1755">
                  <c:v>55.524600000000007</c:v>
                </c:pt>
                <c:pt idx="1756">
                  <c:v>55.524600000000007</c:v>
                </c:pt>
                <c:pt idx="1757">
                  <c:v>55.524600000000007</c:v>
                </c:pt>
                <c:pt idx="1758">
                  <c:v>55.524600000000007</c:v>
                </c:pt>
                <c:pt idx="1759">
                  <c:v>55.524600000000007</c:v>
                </c:pt>
                <c:pt idx="1760">
                  <c:v>55.524600000000007</c:v>
                </c:pt>
                <c:pt idx="1761">
                  <c:v>55.524600000000007</c:v>
                </c:pt>
                <c:pt idx="1762">
                  <c:v>55.524600000000007</c:v>
                </c:pt>
                <c:pt idx="1763">
                  <c:v>55.524600000000007</c:v>
                </c:pt>
                <c:pt idx="1764">
                  <c:v>55.524600000000007</c:v>
                </c:pt>
                <c:pt idx="1765">
                  <c:v>55.524600000000007</c:v>
                </c:pt>
                <c:pt idx="1766">
                  <c:v>55.524600000000007</c:v>
                </c:pt>
                <c:pt idx="1767">
                  <c:v>55.524600000000007</c:v>
                </c:pt>
                <c:pt idx="1768">
                  <c:v>55.524600000000007</c:v>
                </c:pt>
                <c:pt idx="1769">
                  <c:v>55.524600000000007</c:v>
                </c:pt>
                <c:pt idx="1770">
                  <c:v>55.524600000000007</c:v>
                </c:pt>
                <c:pt idx="1771">
                  <c:v>55.524600000000007</c:v>
                </c:pt>
                <c:pt idx="1772">
                  <c:v>55.524600000000007</c:v>
                </c:pt>
                <c:pt idx="1773">
                  <c:v>55.524600000000007</c:v>
                </c:pt>
                <c:pt idx="1774">
                  <c:v>55.524600000000007</c:v>
                </c:pt>
                <c:pt idx="1775">
                  <c:v>55.524600000000007</c:v>
                </c:pt>
                <c:pt idx="1776">
                  <c:v>55.524600000000007</c:v>
                </c:pt>
                <c:pt idx="1777">
                  <c:v>55.524600000000007</c:v>
                </c:pt>
                <c:pt idx="1778">
                  <c:v>55.524600000000007</c:v>
                </c:pt>
                <c:pt idx="1779">
                  <c:v>55.524600000000007</c:v>
                </c:pt>
                <c:pt idx="1780">
                  <c:v>55.524600000000007</c:v>
                </c:pt>
                <c:pt idx="1781">
                  <c:v>55.524600000000007</c:v>
                </c:pt>
                <c:pt idx="1782">
                  <c:v>55.524600000000007</c:v>
                </c:pt>
                <c:pt idx="1783">
                  <c:v>55.524600000000007</c:v>
                </c:pt>
                <c:pt idx="1784">
                  <c:v>55.524600000000007</c:v>
                </c:pt>
                <c:pt idx="1785">
                  <c:v>55.524600000000007</c:v>
                </c:pt>
                <c:pt idx="1786">
                  <c:v>55.524600000000007</c:v>
                </c:pt>
                <c:pt idx="1787">
                  <c:v>55.524600000000007</c:v>
                </c:pt>
                <c:pt idx="1788">
                  <c:v>55.524600000000007</c:v>
                </c:pt>
                <c:pt idx="1789">
                  <c:v>55.524600000000007</c:v>
                </c:pt>
                <c:pt idx="1790">
                  <c:v>55.524600000000007</c:v>
                </c:pt>
                <c:pt idx="1791">
                  <c:v>55.524600000000007</c:v>
                </c:pt>
                <c:pt idx="1792">
                  <c:v>55.524600000000007</c:v>
                </c:pt>
                <c:pt idx="1793">
                  <c:v>55.524600000000007</c:v>
                </c:pt>
                <c:pt idx="1794">
                  <c:v>55.524600000000007</c:v>
                </c:pt>
                <c:pt idx="1795">
                  <c:v>55.524600000000007</c:v>
                </c:pt>
                <c:pt idx="1796">
                  <c:v>55.524600000000007</c:v>
                </c:pt>
                <c:pt idx="1797">
                  <c:v>55.524600000000007</c:v>
                </c:pt>
                <c:pt idx="1798">
                  <c:v>55.524600000000007</c:v>
                </c:pt>
                <c:pt idx="1799">
                  <c:v>55.524600000000007</c:v>
                </c:pt>
                <c:pt idx="1800">
                  <c:v>55.524600000000007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A6-3645-B1E6-DF973645F876}"/>
            </c:ext>
          </c:extLst>
        </c:ser>
        <c:ser>
          <c:idx val="3"/>
          <c:order val="3"/>
          <c:tx>
            <c:strRef>
              <c:f>'WLTP Calcs'!$J$1:$J$2</c:f>
              <c:strCache>
                <c:ptCount val="2"/>
                <c:pt idx="0">
                  <c:v>Total Force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Calcs'!$J$3:$J$1803</c:f>
              <c:numCache>
                <c:formatCode>0.00</c:formatCode>
                <c:ptCount val="1801"/>
                <c:pt idx="0">
                  <c:v>55.524600000000007</c:v>
                </c:pt>
                <c:pt idx="1">
                  <c:v>55.524600000000007</c:v>
                </c:pt>
                <c:pt idx="2">
                  <c:v>55.524600000000007</c:v>
                </c:pt>
                <c:pt idx="3">
                  <c:v>55.524600000000007</c:v>
                </c:pt>
                <c:pt idx="4">
                  <c:v>55.524600000000007</c:v>
                </c:pt>
                <c:pt idx="5">
                  <c:v>55.524600000000007</c:v>
                </c:pt>
                <c:pt idx="6">
                  <c:v>55.524600000000007</c:v>
                </c:pt>
                <c:pt idx="7">
                  <c:v>55.524600000000007</c:v>
                </c:pt>
                <c:pt idx="8">
                  <c:v>55.524600000000007</c:v>
                </c:pt>
                <c:pt idx="9">
                  <c:v>55.524600000000007</c:v>
                </c:pt>
                <c:pt idx="10">
                  <c:v>55.524600000000007</c:v>
                </c:pt>
                <c:pt idx="11">
                  <c:v>63.385711111111121</c:v>
                </c:pt>
                <c:pt idx="12">
                  <c:v>122.34467962962964</c:v>
                </c:pt>
                <c:pt idx="13">
                  <c:v>259.95938101851851</c:v>
                </c:pt>
                <c:pt idx="14">
                  <c:v>378.29320555555563</c:v>
                </c:pt>
                <c:pt idx="15">
                  <c:v>359.73374027777777</c:v>
                </c:pt>
                <c:pt idx="16">
                  <c:v>333.38859212962956</c:v>
                </c:pt>
                <c:pt idx="17">
                  <c:v>398.08775879629633</c:v>
                </c:pt>
                <c:pt idx="18">
                  <c:v>420.68271435185193</c:v>
                </c:pt>
                <c:pt idx="19">
                  <c:v>294.23145185185189</c:v>
                </c:pt>
                <c:pt idx="20">
                  <c:v>150.07523657407413</c:v>
                </c:pt>
                <c:pt idx="21">
                  <c:v>99.507758796296329</c:v>
                </c:pt>
                <c:pt idx="22">
                  <c:v>95.756325462962948</c:v>
                </c:pt>
                <c:pt idx="23">
                  <c:v>100.14024444444448</c:v>
                </c:pt>
                <c:pt idx="24">
                  <c:v>147.58274027777779</c:v>
                </c:pt>
                <c:pt idx="25">
                  <c:v>180.64420740740729</c:v>
                </c:pt>
                <c:pt idx="26">
                  <c:v>201.3922032407408</c:v>
                </c:pt>
                <c:pt idx="27">
                  <c:v>258.72570324074081</c:v>
                </c:pt>
                <c:pt idx="28">
                  <c:v>273.32409444444443</c:v>
                </c:pt>
                <c:pt idx="29">
                  <c:v>264.53764768518499</c:v>
                </c:pt>
                <c:pt idx="30">
                  <c:v>216.24921435185178</c:v>
                </c:pt>
                <c:pt idx="31">
                  <c:v>162.81829212962964</c:v>
                </c:pt>
                <c:pt idx="32">
                  <c:v>140.324936574074</c:v>
                </c:pt>
                <c:pt idx="33">
                  <c:v>129.36409212962968</c:v>
                </c:pt>
                <c:pt idx="34">
                  <c:v>110.41240000000006</c:v>
                </c:pt>
                <c:pt idx="35">
                  <c:v>79.109125462963149</c:v>
                </c:pt>
                <c:pt idx="36">
                  <c:v>15.797679629629755</c:v>
                </c:pt>
                <c:pt idx="37">
                  <c:v>-84.536118981481636</c:v>
                </c:pt>
                <c:pt idx="38">
                  <c:v>-143.23653750000011</c:v>
                </c:pt>
                <c:pt idx="39">
                  <c:v>-131.05563148148138</c:v>
                </c:pt>
                <c:pt idx="40">
                  <c:v>-110.20105370370378</c:v>
                </c:pt>
                <c:pt idx="41">
                  <c:v>-148.01945231481483</c:v>
                </c:pt>
                <c:pt idx="42">
                  <c:v>-214.12063148148127</c:v>
                </c:pt>
                <c:pt idx="43">
                  <c:v>-201.74885231481483</c:v>
                </c:pt>
                <c:pt idx="44">
                  <c:v>-101.73261666666674</c:v>
                </c:pt>
                <c:pt idx="45">
                  <c:v>-8.2890189814815045</c:v>
                </c:pt>
                <c:pt idx="46">
                  <c:v>7.1052888888889498</c:v>
                </c:pt>
                <c:pt idx="47">
                  <c:v>-17.04828194444444</c:v>
                </c:pt>
                <c:pt idx="48">
                  <c:v>-5.9186370370370014</c:v>
                </c:pt>
                <c:pt idx="49">
                  <c:v>36.972568518518607</c:v>
                </c:pt>
                <c:pt idx="50">
                  <c:v>44.833679629629557</c:v>
                </c:pt>
                <c:pt idx="51">
                  <c:v>-22.209350000000043</c:v>
                </c:pt>
                <c:pt idx="52">
                  <c:v>-109.57511898148145</c:v>
                </c:pt>
                <c:pt idx="53">
                  <c:v>-83.250296759259228</c:v>
                </c:pt>
                <c:pt idx="54">
                  <c:v>14.613425462962979</c:v>
                </c:pt>
                <c:pt idx="55">
                  <c:v>53.880711111111133</c:v>
                </c:pt>
                <c:pt idx="56">
                  <c:v>57.811266666666675</c:v>
                </c:pt>
                <c:pt idx="57">
                  <c:v>69.602933333333368</c:v>
                </c:pt>
                <c:pt idx="58">
                  <c:v>81.510362499999999</c:v>
                </c:pt>
                <c:pt idx="59">
                  <c:v>152.37898333333328</c:v>
                </c:pt>
                <c:pt idx="60">
                  <c:v>165.0810291666667</c:v>
                </c:pt>
                <c:pt idx="61">
                  <c:v>106.40852916666672</c:v>
                </c:pt>
                <c:pt idx="62">
                  <c:v>94.914129166666612</c:v>
                </c:pt>
                <c:pt idx="63">
                  <c:v>106.85871666666672</c:v>
                </c:pt>
                <c:pt idx="64">
                  <c:v>123.05685138888894</c:v>
                </c:pt>
                <c:pt idx="65">
                  <c:v>99.861457407407414</c:v>
                </c:pt>
                <c:pt idx="66">
                  <c:v>84.310258796296225</c:v>
                </c:pt>
                <c:pt idx="67">
                  <c:v>147.37302962962963</c:v>
                </c:pt>
                <c:pt idx="68">
                  <c:v>250.73510324074078</c:v>
                </c:pt>
                <c:pt idx="69">
                  <c:v>307.76609629629627</c:v>
                </c:pt>
                <c:pt idx="70">
                  <c:v>326.09273657407419</c:v>
                </c:pt>
                <c:pt idx="71">
                  <c:v>309.39023518518525</c:v>
                </c:pt>
                <c:pt idx="72">
                  <c:v>253.20639074074069</c:v>
                </c:pt>
                <c:pt idx="73">
                  <c:v>188.3020296296296</c:v>
                </c:pt>
                <c:pt idx="74">
                  <c:v>154.14801435185186</c:v>
                </c:pt>
                <c:pt idx="75">
                  <c:v>151.24502962962958</c:v>
                </c:pt>
                <c:pt idx="76">
                  <c:v>160.27805740740746</c:v>
                </c:pt>
                <c:pt idx="77">
                  <c:v>153.74273657407403</c:v>
                </c:pt>
                <c:pt idx="78">
                  <c:v>119.35608472222222</c:v>
                </c:pt>
                <c:pt idx="79">
                  <c:v>68.509125462963084</c:v>
                </c:pt>
                <c:pt idx="80">
                  <c:v>40.371961111111119</c:v>
                </c:pt>
                <c:pt idx="81">
                  <c:v>12.242736574073973</c:v>
                </c:pt>
                <c:pt idx="82">
                  <c:v>18.659436574074086</c:v>
                </c:pt>
                <c:pt idx="83">
                  <c:v>53.680479629629872</c:v>
                </c:pt>
                <c:pt idx="84">
                  <c:v>33.676603240740697</c:v>
                </c:pt>
                <c:pt idx="85">
                  <c:v>20.962647685184969</c:v>
                </c:pt>
                <c:pt idx="86">
                  <c:v>24.214825462963077</c:v>
                </c:pt>
                <c:pt idx="87">
                  <c:v>31.298946296296535</c:v>
                </c:pt>
                <c:pt idx="88">
                  <c:v>-32.026950000000099</c:v>
                </c:pt>
                <c:pt idx="89">
                  <c:v>-199.524463425926</c:v>
                </c:pt>
                <c:pt idx="90">
                  <c:v>-321.76547083333327</c:v>
                </c:pt>
                <c:pt idx="91">
                  <c:v>-341.63688148148145</c:v>
                </c:pt>
                <c:pt idx="92">
                  <c:v>-246.46952037037039</c:v>
                </c:pt>
                <c:pt idx="93">
                  <c:v>-137.80120925925922</c:v>
                </c:pt>
                <c:pt idx="94">
                  <c:v>-142.64706666666666</c:v>
                </c:pt>
                <c:pt idx="95">
                  <c:v>-186.85485231481482</c:v>
                </c:pt>
                <c:pt idx="96">
                  <c:v>-160.12176481481481</c:v>
                </c:pt>
                <c:pt idx="97">
                  <c:v>-85.769599999999954</c:v>
                </c:pt>
                <c:pt idx="98">
                  <c:v>-85.898542592592591</c:v>
                </c:pt>
                <c:pt idx="99">
                  <c:v>-30.947622222222222</c:v>
                </c:pt>
                <c:pt idx="100">
                  <c:v>55.524600000000007</c:v>
                </c:pt>
                <c:pt idx="101">
                  <c:v>55.524600000000007</c:v>
                </c:pt>
                <c:pt idx="102">
                  <c:v>55.524600000000007</c:v>
                </c:pt>
                <c:pt idx="103">
                  <c:v>55.524600000000007</c:v>
                </c:pt>
                <c:pt idx="104">
                  <c:v>55.524600000000007</c:v>
                </c:pt>
                <c:pt idx="105">
                  <c:v>55.524600000000007</c:v>
                </c:pt>
                <c:pt idx="106">
                  <c:v>55.524600000000007</c:v>
                </c:pt>
                <c:pt idx="107">
                  <c:v>55.524600000000007</c:v>
                </c:pt>
                <c:pt idx="108">
                  <c:v>55.524600000000007</c:v>
                </c:pt>
                <c:pt idx="109">
                  <c:v>55.524600000000007</c:v>
                </c:pt>
                <c:pt idx="110">
                  <c:v>55.524600000000007</c:v>
                </c:pt>
                <c:pt idx="111">
                  <c:v>55.524600000000007</c:v>
                </c:pt>
                <c:pt idx="112">
                  <c:v>55.524600000000007</c:v>
                </c:pt>
                <c:pt idx="113">
                  <c:v>55.524600000000007</c:v>
                </c:pt>
                <c:pt idx="114">
                  <c:v>55.524600000000007</c:v>
                </c:pt>
                <c:pt idx="115">
                  <c:v>55.524600000000007</c:v>
                </c:pt>
                <c:pt idx="116">
                  <c:v>55.524600000000007</c:v>
                </c:pt>
                <c:pt idx="117">
                  <c:v>55.524600000000007</c:v>
                </c:pt>
                <c:pt idx="118">
                  <c:v>55.524600000000007</c:v>
                </c:pt>
                <c:pt idx="119">
                  <c:v>55.524600000000007</c:v>
                </c:pt>
                <c:pt idx="120">
                  <c:v>55.524600000000007</c:v>
                </c:pt>
                <c:pt idx="121">
                  <c:v>55.524600000000007</c:v>
                </c:pt>
                <c:pt idx="122">
                  <c:v>55.524600000000007</c:v>
                </c:pt>
                <c:pt idx="123">
                  <c:v>55.524600000000007</c:v>
                </c:pt>
                <c:pt idx="124">
                  <c:v>55.524600000000007</c:v>
                </c:pt>
                <c:pt idx="125">
                  <c:v>55.524600000000007</c:v>
                </c:pt>
                <c:pt idx="126">
                  <c:v>55.524600000000007</c:v>
                </c:pt>
                <c:pt idx="127">
                  <c:v>55.524600000000007</c:v>
                </c:pt>
                <c:pt idx="128">
                  <c:v>55.524600000000007</c:v>
                </c:pt>
                <c:pt idx="129">
                  <c:v>55.524600000000007</c:v>
                </c:pt>
                <c:pt idx="130">
                  <c:v>55.524600000000007</c:v>
                </c:pt>
                <c:pt idx="131">
                  <c:v>55.524600000000007</c:v>
                </c:pt>
                <c:pt idx="132">
                  <c:v>55.524600000000007</c:v>
                </c:pt>
                <c:pt idx="133">
                  <c:v>55.524600000000007</c:v>
                </c:pt>
                <c:pt idx="134">
                  <c:v>55.524600000000007</c:v>
                </c:pt>
                <c:pt idx="135">
                  <c:v>55.524600000000007</c:v>
                </c:pt>
                <c:pt idx="136">
                  <c:v>55.524600000000007</c:v>
                </c:pt>
                <c:pt idx="137">
                  <c:v>63.385711111111121</c:v>
                </c:pt>
                <c:pt idx="138">
                  <c:v>130.20579074074075</c:v>
                </c:pt>
                <c:pt idx="139">
                  <c:v>287.48470324074071</c:v>
                </c:pt>
                <c:pt idx="140">
                  <c:v>441.30992546296295</c:v>
                </c:pt>
                <c:pt idx="141">
                  <c:v>462.5455847222222</c:v>
                </c:pt>
                <c:pt idx="142">
                  <c:v>342.79558518518513</c:v>
                </c:pt>
                <c:pt idx="143">
                  <c:v>198.76640694444444</c:v>
                </c:pt>
                <c:pt idx="144">
                  <c:v>136.49364768518529</c:v>
                </c:pt>
                <c:pt idx="145">
                  <c:v>176.38087407407417</c:v>
                </c:pt>
                <c:pt idx="146">
                  <c:v>244.58502222222216</c:v>
                </c:pt>
                <c:pt idx="147">
                  <c:v>258.36672407407406</c:v>
                </c:pt>
                <c:pt idx="148">
                  <c:v>217.06999212962967</c:v>
                </c:pt>
                <c:pt idx="149">
                  <c:v>151.60587407407411</c:v>
                </c:pt>
                <c:pt idx="150">
                  <c:v>77.487457407407391</c:v>
                </c:pt>
                <c:pt idx="151">
                  <c:v>-32.944127777777837</c:v>
                </c:pt>
                <c:pt idx="152">
                  <c:v>-200.00479259259248</c:v>
                </c:pt>
                <c:pt idx="153">
                  <c:v>-325.48972037037026</c:v>
                </c:pt>
                <c:pt idx="154">
                  <c:v>-305.26445231481483</c:v>
                </c:pt>
                <c:pt idx="155">
                  <c:v>-149.98589675925928</c:v>
                </c:pt>
                <c:pt idx="156">
                  <c:v>30.297377777777747</c:v>
                </c:pt>
                <c:pt idx="157">
                  <c:v>140.58731666666665</c:v>
                </c:pt>
                <c:pt idx="158">
                  <c:v>239.4871847222222</c:v>
                </c:pt>
                <c:pt idx="159">
                  <c:v>296.05576296296306</c:v>
                </c:pt>
                <c:pt idx="160">
                  <c:v>305.63457361111108</c:v>
                </c:pt>
                <c:pt idx="161">
                  <c:v>276.46964999999994</c:v>
                </c:pt>
                <c:pt idx="162">
                  <c:v>230.93366250000008</c:v>
                </c:pt>
                <c:pt idx="163">
                  <c:v>224.84328888888888</c:v>
                </c:pt>
                <c:pt idx="164">
                  <c:v>206.91329212962961</c:v>
                </c:pt>
                <c:pt idx="165">
                  <c:v>173.07798101851859</c:v>
                </c:pt>
                <c:pt idx="166">
                  <c:v>154.4287958333334</c:v>
                </c:pt>
                <c:pt idx="167">
                  <c:v>194.87498518518527</c:v>
                </c:pt>
                <c:pt idx="168">
                  <c:v>232.42231851851852</c:v>
                </c:pt>
                <c:pt idx="169">
                  <c:v>187.55502222222214</c:v>
                </c:pt>
                <c:pt idx="170">
                  <c:v>86.315896296296131</c:v>
                </c:pt>
                <c:pt idx="171">
                  <c:v>-36.249720370370298</c:v>
                </c:pt>
                <c:pt idx="172">
                  <c:v>-176.46709305555549</c:v>
                </c:pt>
                <c:pt idx="173">
                  <c:v>-243.65952037037039</c:v>
                </c:pt>
                <c:pt idx="174">
                  <c:v>-156.85490787037031</c:v>
                </c:pt>
                <c:pt idx="175">
                  <c:v>-12.922118981481475</c:v>
                </c:pt>
                <c:pt idx="176">
                  <c:v>89.112258796296231</c:v>
                </c:pt>
                <c:pt idx="177">
                  <c:v>172.30181435185182</c:v>
                </c:pt>
                <c:pt idx="178">
                  <c:v>197.50534629629635</c:v>
                </c:pt>
                <c:pt idx="179">
                  <c:v>139.81420740740742</c:v>
                </c:pt>
                <c:pt idx="180">
                  <c:v>81.229362962962995</c:v>
                </c:pt>
                <c:pt idx="181">
                  <c:v>53.621625462962889</c:v>
                </c:pt>
                <c:pt idx="182">
                  <c:v>21.897540740740766</c:v>
                </c:pt>
                <c:pt idx="183">
                  <c:v>-53.604785648148052</c:v>
                </c:pt>
                <c:pt idx="184">
                  <c:v>-118.39414861111108</c:v>
                </c:pt>
                <c:pt idx="185">
                  <c:v>-136.08941481481486</c:v>
                </c:pt>
                <c:pt idx="186">
                  <c:v>-122.20859444444453</c:v>
                </c:pt>
                <c:pt idx="187">
                  <c:v>-92.094704166666602</c:v>
                </c:pt>
                <c:pt idx="188">
                  <c:v>-65.609815277777741</c:v>
                </c:pt>
                <c:pt idx="189">
                  <c:v>-42.755674537037081</c:v>
                </c:pt>
                <c:pt idx="190">
                  <c:v>-19.747818981481473</c:v>
                </c:pt>
                <c:pt idx="191">
                  <c:v>-4.3838412037036818</c:v>
                </c:pt>
                <c:pt idx="192">
                  <c:v>11.000462500000033</c:v>
                </c:pt>
                <c:pt idx="193">
                  <c:v>30.491903240740708</c:v>
                </c:pt>
                <c:pt idx="194">
                  <c:v>38.235346296296299</c:v>
                </c:pt>
                <c:pt idx="195">
                  <c:v>49.95015555555559</c:v>
                </c:pt>
                <c:pt idx="196">
                  <c:v>57.811266666666675</c:v>
                </c:pt>
                <c:pt idx="197">
                  <c:v>57.811266666666675</c:v>
                </c:pt>
                <c:pt idx="198">
                  <c:v>77.464044444444454</c:v>
                </c:pt>
                <c:pt idx="199">
                  <c:v>97.311347685185197</c:v>
                </c:pt>
                <c:pt idx="200">
                  <c:v>117.16659074074074</c:v>
                </c:pt>
                <c:pt idx="201">
                  <c:v>137.24811851851854</c:v>
                </c:pt>
                <c:pt idx="202">
                  <c:v>157.36140555555556</c:v>
                </c:pt>
                <c:pt idx="203">
                  <c:v>217.07005138888888</c:v>
                </c:pt>
                <c:pt idx="204">
                  <c:v>245.99325740740738</c:v>
                </c:pt>
                <c:pt idx="205">
                  <c:v>251.32820740740743</c:v>
                </c:pt>
                <c:pt idx="206">
                  <c:v>288.56112407407403</c:v>
                </c:pt>
                <c:pt idx="207">
                  <c:v>294.98748101851851</c:v>
                </c:pt>
                <c:pt idx="208">
                  <c:v>269.89602962962965</c:v>
                </c:pt>
                <c:pt idx="209">
                  <c:v>291.89645185185191</c:v>
                </c:pt>
                <c:pt idx="210">
                  <c:v>291.38065185185184</c:v>
                </c:pt>
                <c:pt idx="211">
                  <c:v>235.07755138888893</c:v>
                </c:pt>
                <c:pt idx="212">
                  <c:v>197.84254074074073</c:v>
                </c:pt>
                <c:pt idx="213">
                  <c:v>175.90449583333327</c:v>
                </c:pt>
                <c:pt idx="214">
                  <c:v>185.19969629629639</c:v>
                </c:pt>
                <c:pt idx="215">
                  <c:v>218.66164768518513</c:v>
                </c:pt>
                <c:pt idx="216">
                  <c:v>244.90307222222225</c:v>
                </c:pt>
                <c:pt idx="217">
                  <c:v>247.97435138888892</c:v>
                </c:pt>
                <c:pt idx="218">
                  <c:v>231.2210351851852</c:v>
                </c:pt>
                <c:pt idx="219">
                  <c:v>206.23772407407398</c:v>
                </c:pt>
                <c:pt idx="220">
                  <c:v>180.67512407407412</c:v>
                </c:pt>
                <c:pt idx="221">
                  <c:v>150.72415879629648</c:v>
                </c:pt>
                <c:pt idx="222">
                  <c:v>131.74340694444436</c:v>
                </c:pt>
                <c:pt idx="223">
                  <c:v>128.48995879629615</c:v>
                </c:pt>
                <c:pt idx="224">
                  <c:v>129.0011240740742</c:v>
                </c:pt>
                <c:pt idx="225">
                  <c:v>141.47879074074075</c:v>
                </c:pt>
                <c:pt idx="226">
                  <c:v>146.44787407407387</c:v>
                </c:pt>
                <c:pt idx="227">
                  <c:v>143.39149212962963</c:v>
                </c:pt>
                <c:pt idx="228">
                  <c:v>140.34305000000023</c:v>
                </c:pt>
                <c:pt idx="229">
                  <c:v>133.19334629629643</c:v>
                </c:pt>
                <c:pt idx="230">
                  <c:v>118.00801435185176</c:v>
                </c:pt>
                <c:pt idx="231">
                  <c:v>94.42468101851864</c:v>
                </c:pt>
                <c:pt idx="232">
                  <c:v>42.790568518518484</c:v>
                </c:pt>
                <c:pt idx="233">
                  <c:v>-26.322370833333494</c:v>
                </c:pt>
                <c:pt idx="234">
                  <c:v>-53.329352314814741</c:v>
                </c:pt>
                <c:pt idx="235">
                  <c:v>-25.019705555555589</c:v>
                </c:pt>
                <c:pt idx="236">
                  <c:v>24.156716666666789</c:v>
                </c:pt>
                <c:pt idx="237">
                  <c:v>38.935688888888961</c:v>
                </c:pt>
                <c:pt idx="238">
                  <c:v>2.3208074074072513</c:v>
                </c:pt>
                <c:pt idx="239">
                  <c:v>-70.699185648148188</c:v>
                </c:pt>
                <c:pt idx="240">
                  <c:v>-125.56178564814807</c:v>
                </c:pt>
                <c:pt idx="241">
                  <c:v>-105.79337453703694</c:v>
                </c:pt>
                <c:pt idx="242">
                  <c:v>-96.574207870370358</c:v>
                </c:pt>
                <c:pt idx="243">
                  <c:v>-115.3334092592592</c:v>
                </c:pt>
                <c:pt idx="244">
                  <c:v>-110.20105370370378</c:v>
                </c:pt>
                <c:pt idx="245">
                  <c:v>-148.01945231481483</c:v>
                </c:pt>
                <c:pt idx="246">
                  <c:v>-214.12063148148127</c:v>
                </c:pt>
                <c:pt idx="247">
                  <c:v>-201.74885231481483</c:v>
                </c:pt>
                <c:pt idx="248">
                  <c:v>-101.73261666666674</c:v>
                </c:pt>
                <c:pt idx="249">
                  <c:v>-8.2890189814815045</c:v>
                </c:pt>
                <c:pt idx="250">
                  <c:v>7.1052888888889498</c:v>
                </c:pt>
                <c:pt idx="251">
                  <c:v>-17.04828194444444</c:v>
                </c:pt>
                <c:pt idx="252">
                  <c:v>-5.9186370370370014</c:v>
                </c:pt>
                <c:pt idx="253">
                  <c:v>36.972568518518607</c:v>
                </c:pt>
                <c:pt idx="254">
                  <c:v>44.833679629629557</c:v>
                </c:pt>
                <c:pt idx="255">
                  <c:v>-22.209350000000043</c:v>
                </c:pt>
                <c:pt idx="256">
                  <c:v>-54.547341203703638</c:v>
                </c:pt>
                <c:pt idx="257">
                  <c:v>47.071625462963013</c:v>
                </c:pt>
                <c:pt idx="258">
                  <c:v>192.9295018518518</c:v>
                </c:pt>
                <c:pt idx="259">
                  <c:v>265.00148101851858</c:v>
                </c:pt>
                <c:pt idx="260">
                  <c:v>270.58272407407412</c:v>
                </c:pt>
                <c:pt idx="261">
                  <c:v>264.52998518518513</c:v>
                </c:pt>
                <c:pt idx="262">
                  <c:v>282.19349212962965</c:v>
                </c:pt>
                <c:pt idx="263">
                  <c:v>335.88226990740748</c:v>
                </c:pt>
                <c:pt idx="264">
                  <c:v>363.15856990740753</c:v>
                </c:pt>
                <c:pt idx="265">
                  <c:v>331.70520324074079</c:v>
                </c:pt>
                <c:pt idx="266">
                  <c:v>264.41362777777761</c:v>
                </c:pt>
                <c:pt idx="267">
                  <c:v>235.25013333333328</c:v>
                </c:pt>
                <c:pt idx="268">
                  <c:v>226.24962916666675</c:v>
                </c:pt>
                <c:pt idx="269">
                  <c:v>204.74573333333336</c:v>
                </c:pt>
                <c:pt idx="270">
                  <c:v>151.86885138888897</c:v>
                </c:pt>
                <c:pt idx="271">
                  <c:v>77.33422962962976</c:v>
                </c:pt>
                <c:pt idx="272">
                  <c:v>61.030177777777681</c:v>
                </c:pt>
                <c:pt idx="273">
                  <c:v>13.430473611111182</c:v>
                </c:pt>
                <c:pt idx="274">
                  <c:v>-91.025230092592565</c:v>
                </c:pt>
                <c:pt idx="275">
                  <c:v>-142.08320000000009</c:v>
                </c:pt>
                <c:pt idx="276">
                  <c:v>-173.1007703703703</c:v>
                </c:pt>
                <c:pt idx="277">
                  <c:v>-204.753525925926</c:v>
                </c:pt>
                <c:pt idx="278">
                  <c:v>-279.13281527777769</c:v>
                </c:pt>
                <c:pt idx="279">
                  <c:v>-307.55244861111106</c:v>
                </c:pt>
                <c:pt idx="280">
                  <c:v>-145.52260925925924</c:v>
                </c:pt>
                <c:pt idx="281">
                  <c:v>120.96245740740741</c:v>
                </c:pt>
                <c:pt idx="282">
                  <c:v>315.40759212962973</c:v>
                </c:pt>
                <c:pt idx="283">
                  <c:v>353.69094629629637</c:v>
                </c:pt>
                <c:pt idx="284">
                  <c:v>364.79912407407414</c:v>
                </c:pt>
                <c:pt idx="285">
                  <c:v>356.98959212962961</c:v>
                </c:pt>
                <c:pt idx="286">
                  <c:v>337.15305740740752</c:v>
                </c:pt>
                <c:pt idx="287">
                  <c:v>341.24571435185197</c:v>
                </c:pt>
                <c:pt idx="288">
                  <c:v>345.68422962962944</c:v>
                </c:pt>
                <c:pt idx="289">
                  <c:v>295.44082546296306</c:v>
                </c:pt>
                <c:pt idx="290">
                  <c:v>192.22735555555556</c:v>
                </c:pt>
                <c:pt idx="291">
                  <c:v>94.906716666666682</c:v>
                </c:pt>
                <c:pt idx="292">
                  <c:v>27.144022222222411</c:v>
                </c:pt>
                <c:pt idx="293">
                  <c:v>17.583314351851655</c:v>
                </c:pt>
                <c:pt idx="294">
                  <c:v>39.954714351851699</c:v>
                </c:pt>
                <c:pt idx="295">
                  <c:v>66.721466666666899</c:v>
                </c:pt>
                <c:pt idx="296">
                  <c:v>90.156325462962968</c:v>
                </c:pt>
                <c:pt idx="297">
                  <c:v>106.02702222222217</c:v>
                </c:pt>
                <c:pt idx="298">
                  <c:v>110.40490694444446</c:v>
                </c:pt>
                <c:pt idx="299">
                  <c:v>98.913047685185035</c:v>
                </c:pt>
                <c:pt idx="300">
                  <c:v>83.190825462963147</c:v>
                </c:pt>
                <c:pt idx="301">
                  <c:v>63.238240277777962</c:v>
                </c:pt>
                <c:pt idx="302">
                  <c:v>38.910946296296146</c:v>
                </c:pt>
                <c:pt idx="303">
                  <c:v>18.084346296296125</c:v>
                </c:pt>
                <c:pt idx="304">
                  <c:v>-10.868237037037019</c:v>
                </c:pt>
                <c:pt idx="305">
                  <c:v>-32.619507870370356</c:v>
                </c:pt>
                <c:pt idx="306">
                  <c:v>-14.99376481481481</c:v>
                </c:pt>
                <c:pt idx="307">
                  <c:v>23.000133333333352</c:v>
                </c:pt>
                <c:pt idx="308">
                  <c:v>53.800658796296474</c:v>
                </c:pt>
                <c:pt idx="309">
                  <c:v>57.475869907407642</c:v>
                </c:pt>
                <c:pt idx="310">
                  <c:v>45.177325462963026</c:v>
                </c:pt>
                <c:pt idx="311">
                  <c:v>32.759207407407317</c:v>
                </c:pt>
                <c:pt idx="312">
                  <c:v>8.3121810185183591</c:v>
                </c:pt>
                <c:pt idx="313">
                  <c:v>-20.527498148148126</c:v>
                </c:pt>
                <c:pt idx="314">
                  <c:v>-41.812066666666652</c:v>
                </c:pt>
                <c:pt idx="315">
                  <c:v>-43.600748148148128</c:v>
                </c:pt>
                <c:pt idx="316">
                  <c:v>-33.307483333333295</c:v>
                </c:pt>
                <c:pt idx="317">
                  <c:v>-46.434785648148136</c:v>
                </c:pt>
                <c:pt idx="318">
                  <c:v>-75.614288888888851</c:v>
                </c:pt>
                <c:pt idx="319">
                  <c:v>-85.317437037036953</c:v>
                </c:pt>
                <c:pt idx="320">
                  <c:v>-27.991370833333278</c:v>
                </c:pt>
                <c:pt idx="321">
                  <c:v>18.764807407407311</c:v>
                </c:pt>
                <c:pt idx="322">
                  <c:v>37.856240277777673</c:v>
                </c:pt>
                <c:pt idx="323">
                  <c:v>41.786795833333422</c:v>
                </c:pt>
                <c:pt idx="324">
                  <c:v>25.595806944444455</c:v>
                </c:pt>
                <c:pt idx="325">
                  <c:v>48.872981018518445</c:v>
                </c:pt>
                <c:pt idx="326">
                  <c:v>52.803536574074194</c:v>
                </c:pt>
                <c:pt idx="327">
                  <c:v>40.785585185185276</c:v>
                </c:pt>
                <c:pt idx="328">
                  <c:v>-57.701730092592626</c:v>
                </c:pt>
                <c:pt idx="329">
                  <c:v>-165.77420787037039</c:v>
                </c:pt>
                <c:pt idx="330">
                  <c:v>-81.112263425925974</c:v>
                </c:pt>
                <c:pt idx="331">
                  <c:v>28.615536574074056</c:v>
                </c:pt>
                <c:pt idx="332">
                  <c:v>20.647714351851931</c:v>
                </c:pt>
                <c:pt idx="333">
                  <c:v>16.303018055555576</c:v>
                </c:pt>
                <c:pt idx="334">
                  <c:v>24.014066666666658</c:v>
                </c:pt>
                <c:pt idx="335">
                  <c:v>15.861405555555571</c:v>
                </c:pt>
                <c:pt idx="336">
                  <c:v>31.349403240740777</c:v>
                </c:pt>
                <c:pt idx="337">
                  <c:v>58.771825462962973</c:v>
                </c:pt>
                <c:pt idx="338">
                  <c:v>102.09940324074074</c:v>
                </c:pt>
                <c:pt idx="339">
                  <c:v>188.99894629629637</c:v>
                </c:pt>
                <c:pt idx="340">
                  <c:v>284.59756851851853</c:v>
                </c:pt>
                <c:pt idx="341">
                  <c:v>310.21936990740744</c:v>
                </c:pt>
                <c:pt idx="342">
                  <c:v>218.03931435185177</c:v>
                </c:pt>
                <c:pt idx="343">
                  <c:v>112.61603518518517</c:v>
                </c:pt>
                <c:pt idx="344">
                  <c:v>85.341769907407411</c:v>
                </c:pt>
                <c:pt idx="345">
                  <c:v>109.08644027777771</c:v>
                </c:pt>
                <c:pt idx="346">
                  <c:v>109.82817777777785</c:v>
                </c:pt>
                <c:pt idx="347">
                  <c:v>94.274279629629746</c:v>
                </c:pt>
                <c:pt idx="348">
                  <c:v>110.42286990740733</c:v>
                </c:pt>
                <c:pt idx="349">
                  <c:v>107.01443657407408</c:v>
                </c:pt>
                <c:pt idx="350">
                  <c:v>87.716092129629644</c:v>
                </c:pt>
                <c:pt idx="351">
                  <c:v>68.152716666666677</c:v>
                </c:pt>
                <c:pt idx="352">
                  <c:v>60.202203240740779</c:v>
                </c:pt>
                <c:pt idx="353">
                  <c:v>60.113118518518419</c:v>
                </c:pt>
                <c:pt idx="354">
                  <c:v>63.954906944444396</c:v>
                </c:pt>
                <c:pt idx="355">
                  <c:v>75.746573611111231</c:v>
                </c:pt>
                <c:pt idx="356">
                  <c:v>79.854981018518558</c:v>
                </c:pt>
                <c:pt idx="357">
                  <c:v>64.222161111111063</c:v>
                </c:pt>
                <c:pt idx="358">
                  <c:v>16.87700740740739</c:v>
                </c:pt>
                <c:pt idx="359">
                  <c:v>-50.901407870370349</c:v>
                </c:pt>
                <c:pt idx="360">
                  <c:v>-79.981187037037003</c:v>
                </c:pt>
                <c:pt idx="361">
                  <c:v>-57.775570370370417</c:v>
                </c:pt>
                <c:pt idx="362">
                  <c:v>-19.401037499999902</c:v>
                </c:pt>
                <c:pt idx="363">
                  <c:v>15.427703240740769</c:v>
                </c:pt>
                <c:pt idx="364">
                  <c:v>46.6066402777777</c:v>
                </c:pt>
                <c:pt idx="365">
                  <c:v>66.259418055555614</c:v>
                </c:pt>
                <c:pt idx="366">
                  <c:v>82.047540740740743</c:v>
                </c:pt>
                <c:pt idx="367">
                  <c:v>113.758762962963</c:v>
                </c:pt>
                <c:pt idx="368">
                  <c:v>153.68314768518522</c:v>
                </c:pt>
                <c:pt idx="369">
                  <c:v>150.76634768518517</c:v>
                </c:pt>
                <c:pt idx="370">
                  <c:v>104.20691805555558</c:v>
                </c:pt>
                <c:pt idx="371">
                  <c:v>45.403569907407416</c:v>
                </c:pt>
                <c:pt idx="372">
                  <c:v>-61.258320370370328</c:v>
                </c:pt>
                <c:pt idx="373">
                  <c:v>-177.03485972222228</c:v>
                </c:pt>
                <c:pt idx="374">
                  <c:v>-210.70880416666671</c:v>
                </c:pt>
                <c:pt idx="375">
                  <c:v>-169.15482222222215</c:v>
                </c:pt>
                <c:pt idx="376">
                  <c:v>-107.31001898148152</c:v>
                </c:pt>
                <c:pt idx="377">
                  <c:v>-60.739949999999979</c:v>
                </c:pt>
                <c:pt idx="378">
                  <c:v>-29.689796759259224</c:v>
                </c:pt>
                <c:pt idx="379">
                  <c:v>-10.278548148148147</c:v>
                </c:pt>
                <c:pt idx="380">
                  <c:v>-18.332755555555565</c:v>
                </c:pt>
                <c:pt idx="381">
                  <c:v>-34.287296759259249</c:v>
                </c:pt>
                <c:pt idx="382">
                  <c:v>-38.427463425925907</c:v>
                </c:pt>
                <c:pt idx="383">
                  <c:v>-46.452452314814821</c:v>
                </c:pt>
                <c:pt idx="384">
                  <c:v>-54.446952314814808</c:v>
                </c:pt>
                <c:pt idx="385">
                  <c:v>-34.865315277777768</c:v>
                </c:pt>
                <c:pt idx="386">
                  <c:v>20.149600000000007</c:v>
                </c:pt>
                <c:pt idx="387">
                  <c:v>55.524600000000007</c:v>
                </c:pt>
                <c:pt idx="388">
                  <c:v>55.524600000000007</c:v>
                </c:pt>
                <c:pt idx="389">
                  <c:v>55.524600000000007</c:v>
                </c:pt>
                <c:pt idx="390">
                  <c:v>55.524600000000007</c:v>
                </c:pt>
                <c:pt idx="391">
                  <c:v>75.177377777777792</c:v>
                </c:pt>
                <c:pt idx="392">
                  <c:v>138.0702365740741</c:v>
                </c:pt>
                <c:pt idx="393">
                  <c:v>224.60851805555558</c:v>
                </c:pt>
                <c:pt idx="394">
                  <c:v>299.58491111111118</c:v>
                </c:pt>
                <c:pt idx="395">
                  <c:v>351.41021435185189</c:v>
                </c:pt>
                <c:pt idx="396">
                  <c:v>384.16314027777781</c:v>
                </c:pt>
                <c:pt idx="397">
                  <c:v>397.92816851851848</c:v>
                </c:pt>
                <c:pt idx="398">
                  <c:v>361.18320324074068</c:v>
                </c:pt>
                <c:pt idx="399">
                  <c:v>249.56045740740751</c:v>
                </c:pt>
                <c:pt idx="400">
                  <c:v>120.95925185185193</c:v>
                </c:pt>
                <c:pt idx="401">
                  <c:v>38.417585185185082</c:v>
                </c:pt>
                <c:pt idx="402">
                  <c:v>-25.032648611111128</c:v>
                </c:pt>
                <c:pt idx="403">
                  <c:v>-65.562841203703599</c:v>
                </c:pt>
                <c:pt idx="404">
                  <c:v>-58.913822222222265</c:v>
                </c:pt>
                <c:pt idx="405">
                  <c:v>-51.981987037037115</c:v>
                </c:pt>
                <c:pt idx="406">
                  <c:v>-64.700230092592548</c:v>
                </c:pt>
                <c:pt idx="407">
                  <c:v>-73.525075925925861</c:v>
                </c:pt>
                <c:pt idx="408">
                  <c:v>-50.813693055555561</c:v>
                </c:pt>
                <c:pt idx="409">
                  <c:v>3.6987907407407405</c:v>
                </c:pt>
                <c:pt idx="410">
                  <c:v>50.731592129629661</c:v>
                </c:pt>
                <c:pt idx="411">
                  <c:v>70.428674074074038</c:v>
                </c:pt>
                <c:pt idx="412">
                  <c:v>78.379346296296305</c:v>
                </c:pt>
                <c:pt idx="413">
                  <c:v>86.37718101851857</c:v>
                </c:pt>
                <c:pt idx="414">
                  <c:v>114.07781435185187</c:v>
                </c:pt>
                <c:pt idx="415">
                  <c:v>157.8030180555555</c:v>
                </c:pt>
                <c:pt idx="416">
                  <c:v>170.3878722222222</c:v>
                </c:pt>
                <c:pt idx="417">
                  <c:v>127.89699212962975</c:v>
                </c:pt>
                <c:pt idx="418">
                  <c:v>65.248203240740807</c:v>
                </c:pt>
                <c:pt idx="419">
                  <c:v>2.1787629629629777</c:v>
                </c:pt>
                <c:pt idx="420">
                  <c:v>-26.028748148148125</c:v>
                </c:pt>
                <c:pt idx="421">
                  <c:v>4.87261296296289</c:v>
                </c:pt>
                <c:pt idx="422">
                  <c:v>51.830938888888781</c:v>
                </c:pt>
                <c:pt idx="423">
                  <c:v>99.101140740740746</c:v>
                </c:pt>
                <c:pt idx="424">
                  <c:v>166.34742962962974</c:v>
                </c:pt>
                <c:pt idx="425">
                  <c:v>273.56764768518525</c:v>
                </c:pt>
                <c:pt idx="426">
                  <c:v>389.87139074074071</c:v>
                </c:pt>
                <c:pt idx="427">
                  <c:v>421.19639074074075</c:v>
                </c:pt>
                <c:pt idx="428">
                  <c:v>307.21469629629627</c:v>
                </c:pt>
                <c:pt idx="429">
                  <c:v>147.91983518518515</c:v>
                </c:pt>
                <c:pt idx="430">
                  <c:v>49.762181018518476</c:v>
                </c:pt>
                <c:pt idx="431">
                  <c:v>9.7196518518518076</c:v>
                </c:pt>
                <c:pt idx="432">
                  <c:v>12.725536574074219</c:v>
                </c:pt>
                <c:pt idx="433">
                  <c:v>39.637269907407529</c:v>
                </c:pt>
                <c:pt idx="434">
                  <c:v>43.369647685185221</c:v>
                </c:pt>
                <c:pt idx="435">
                  <c:v>-4.2869055555556344</c:v>
                </c:pt>
                <c:pt idx="436">
                  <c:v>-84.227459259259334</c:v>
                </c:pt>
                <c:pt idx="437">
                  <c:v>-176.84941527777772</c:v>
                </c:pt>
                <c:pt idx="438">
                  <c:v>-270.17229814814812</c:v>
                </c:pt>
                <c:pt idx="439">
                  <c:v>-336.20154259259255</c:v>
                </c:pt>
                <c:pt idx="440">
                  <c:v>-354.5412041666666</c:v>
                </c:pt>
                <c:pt idx="441">
                  <c:v>-301.21445231481482</c:v>
                </c:pt>
                <c:pt idx="442">
                  <c:v>-195.80165370370372</c:v>
                </c:pt>
                <c:pt idx="443">
                  <c:v>-85.948563425925883</c:v>
                </c:pt>
                <c:pt idx="444">
                  <c:v>4.428012962962967</c:v>
                </c:pt>
                <c:pt idx="445">
                  <c:v>47.663488888888892</c:v>
                </c:pt>
                <c:pt idx="446">
                  <c:v>55.524600000000007</c:v>
                </c:pt>
                <c:pt idx="447">
                  <c:v>55.524600000000007</c:v>
                </c:pt>
                <c:pt idx="448">
                  <c:v>55.524600000000007</c:v>
                </c:pt>
                <c:pt idx="449">
                  <c:v>55.524600000000007</c:v>
                </c:pt>
                <c:pt idx="450">
                  <c:v>55.524600000000007</c:v>
                </c:pt>
                <c:pt idx="451">
                  <c:v>55.524600000000007</c:v>
                </c:pt>
                <c:pt idx="452">
                  <c:v>55.524600000000007</c:v>
                </c:pt>
                <c:pt idx="453">
                  <c:v>55.524600000000007</c:v>
                </c:pt>
                <c:pt idx="454">
                  <c:v>55.524600000000007</c:v>
                </c:pt>
                <c:pt idx="455">
                  <c:v>55.524600000000007</c:v>
                </c:pt>
                <c:pt idx="456">
                  <c:v>55.524600000000007</c:v>
                </c:pt>
                <c:pt idx="457">
                  <c:v>55.524600000000007</c:v>
                </c:pt>
                <c:pt idx="458">
                  <c:v>55.524600000000007</c:v>
                </c:pt>
                <c:pt idx="459">
                  <c:v>55.524600000000007</c:v>
                </c:pt>
                <c:pt idx="460">
                  <c:v>55.524600000000007</c:v>
                </c:pt>
                <c:pt idx="461">
                  <c:v>55.524600000000007</c:v>
                </c:pt>
                <c:pt idx="462">
                  <c:v>55.524600000000007</c:v>
                </c:pt>
                <c:pt idx="463">
                  <c:v>55.524600000000007</c:v>
                </c:pt>
                <c:pt idx="464">
                  <c:v>55.524600000000007</c:v>
                </c:pt>
                <c:pt idx="465">
                  <c:v>55.524600000000007</c:v>
                </c:pt>
                <c:pt idx="466">
                  <c:v>55.524600000000007</c:v>
                </c:pt>
                <c:pt idx="467">
                  <c:v>55.524600000000007</c:v>
                </c:pt>
                <c:pt idx="468">
                  <c:v>55.524600000000007</c:v>
                </c:pt>
                <c:pt idx="469">
                  <c:v>55.524600000000007</c:v>
                </c:pt>
                <c:pt idx="470">
                  <c:v>55.524600000000007</c:v>
                </c:pt>
                <c:pt idx="471">
                  <c:v>55.524600000000007</c:v>
                </c:pt>
                <c:pt idx="472">
                  <c:v>55.524600000000007</c:v>
                </c:pt>
                <c:pt idx="473">
                  <c:v>55.524600000000007</c:v>
                </c:pt>
                <c:pt idx="474">
                  <c:v>55.524600000000007</c:v>
                </c:pt>
                <c:pt idx="475">
                  <c:v>55.524600000000007</c:v>
                </c:pt>
                <c:pt idx="476">
                  <c:v>55.524600000000007</c:v>
                </c:pt>
                <c:pt idx="477">
                  <c:v>55.524600000000007</c:v>
                </c:pt>
                <c:pt idx="478">
                  <c:v>55.524600000000007</c:v>
                </c:pt>
                <c:pt idx="479">
                  <c:v>55.524600000000007</c:v>
                </c:pt>
                <c:pt idx="480">
                  <c:v>55.524600000000007</c:v>
                </c:pt>
                <c:pt idx="481">
                  <c:v>55.524600000000007</c:v>
                </c:pt>
                <c:pt idx="482">
                  <c:v>55.524600000000007</c:v>
                </c:pt>
                <c:pt idx="483">
                  <c:v>55.524600000000007</c:v>
                </c:pt>
                <c:pt idx="484">
                  <c:v>55.524600000000007</c:v>
                </c:pt>
                <c:pt idx="485">
                  <c:v>55.524600000000007</c:v>
                </c:pt>
                <c:pt idx="486">
                  <c:v>55.524600000000007</c:v>
                </c:pt>
                <c:pt idx="487">
                  <c:v>55.524600000000007</c:v>
                </c:pt>
                <c:pt idx="488">
                  <c:v>55.524600000000007</c:v>
                </c:pt>
                <c:pt idx="489">
                  <c:v>55.524600000000007</c:v>
                </c:pt>
                <c:pt idx="490">
                  <c:v>55.524600000000007</c:v>
                </c:pt>
                <c:pt idx="491">
                  <c:v>55.524600000000007</c:v>
                </c:pt>
                <c:pt idx="492">
                  <c:v>55.524600000000007</c:v>
                </c:pt>
                <c:pt idx="493">
                  <c:v>55.524600000000007</c:v>
                </c:pt>
                <c:pt idx="494">
                  <c:v>55.524600000000007</c:v>
                </c:pt>
                <c:pt idx="495">
                  <c:v>55.524600000000007</c:v>
                </c:pt>
                <c:pt idx="496">
                  <c:v>55.524600000000007</c:v>
                </c:pt>
                <c:pt idx="497">
                  <c:v>55.524600000000007</c:v>
                </c:pt>
                <c:pt idx="498">
                  <c:v>55.524600000000007</c:v>
                </c:pt>
                <c:pt idx="499">
                  <c:v>55.524600000000007</c:v>
                </c:pt>
                <c:pt idx="500">
                  <c:v>55.524600000000007</c:v>
                </c:pt>
                <c:pt idx="501">
                  <c:v>55.524600000000007</c:v>
                </c:pt>
                <c:pt idx="502">
                  <c:v>55.524600000000007</c:v>
                </c:pt>
                <c:pt idx="503">
                  <c:v>55.524600000000007</c:v>
                </c:pt>
                <c:pt idx="504">
                  <c:v>55.524600000000007</c:v>
                </c:pt>
                <c:pt idx="505">
                  <c:v>55.524600000000007</c:v>
                </c:pt>
                <c:pt idx="506">
                  <c:v>55.524600000000007</c:v>
                </c:pt>
                <c:pt idx="507">
                  <c:v>55.524600000000007</c:v>
                </c:pt>
                <c:pt idx="508">
                  <c:v>55.524600000000007</c:v>
                </c:pt>
                <c:pt idx="509">
                  <c:v>55.524600000000007</c:v>
                </c:pt>
                <c:pt idx="510">
                  <c:v>55.524600000000007</c:v>
                </c:pt>
                <c:pt idx="511">
                  <c:v>75.177377777777792</c:v>
                </c:pt>
                <c:pt idx="512">
                  <c:v>153.7924587962963</c:v>
                </c:pt>
                <c:pt idx="513">
                  <c:v>295.38773657407404</c:v>
                </c:pt>
                <c:pt idx="514">
                  <c:v>421.75798333333336</c:v>
                </c:pt>
                <c:pt idx="515">
                  <c:v>458.65234629629634</c:v>
                </c:pt>
                <c:pt idx="516">
                  <c:v>401.96480000000003</c:v>
                </c:pt>
                <c:pt idx="517">
                  <c:v>262.6563476851851</c:v>
                </c:pt>
                <c:pt idx="518">
                  <c:v>118.1684069444444</c:v>
                </c:pt>
                <c:pt idx="519">
                  <c:v>39.557295833333427</c:v>
                </c:pt>
                <c:pt idx="520">
                  <c:v>-0.15985972222213007</c:v>
                </c:pt>
                <c:pt idx="521">
                  <c:v>-20.47323009259263</c:v>
                </c:pt>
                <c:pt idx="522">
                  <c:v>-36.885422222222218</c:v>
                </c:pt>
                <c:pt idx="523">
                  <c:v>-84.874653703703657</c:v>
                </c:pt>
                <c:pt idx="524">
                  <c:v>-172.56309675925922</c:v>
                </c:pt>
                <c:pt idx="525">
                  <c:v>-252.74057453703705</c:v>
                </c:pt>
                <c:pt idx="526">
                  <c:v>-254.07208148148146</c:v>
                </c:pt>
                <c:pt idx="527">
                  <c:v>-164.33243703703698</c:v>
                </c:pt>
                <c:pt idx="528">
                  <c:v>-62.32854814814813</c:v>
                </c:pt>
                <c:pt idx="529">
                  <c:v>-23.070631481481485</c:v>
                </c:pt>
                <c:pt idx="530">
                  <c:v>16.219044444444449</c:v>
                </c:pt>
                <c:pt idx="531">
                  <c:v>55.524600000000007</c:v>
                </c:pt>
                <c:pt idx="532">
                  <c:v>63.385711111111121</c:v>
                </c:pt>
                <c:pt idx="533">
                  <c:v>102.69190185185185</c:v>
                </c:pt>
                <c:pt idx="534">
                  <c:v>173.46413333333334</c:v>
                </c:pt>
                <c:pt idx="535">
                  <c:v>212.90942962962964</c:v>
                </c:pt>
                <c:pt idx="536">
                  <c:v>252.48176296296293</c:v>
                </c:pt>
                <c:pt idx="537">
                  <c:v>363.17567962962966</c:v>
                </c:pt>
                <c:pt idx="538">
                  <c:v>474.84714629629633</c:v>
                </c:pt>
                <c:pt idx="539">
                  <c:v>458.12320740740745</c:v>
                </c:pt>
                <c:pt idx="540">
                  <c:v>288.0397958333333</c:v>
                </c:pt>
                <c:pt idx="541">
                  <c:v>120.08412546296292</c:v>
                </c:pt>
                <c:pt idx="542">
                  <c:v>57.195236574074109</c:v>
                </c:pt>
                <c:pt idx="543">
                  <c:v>29.526362500000069</c:v>
                </c:pt>
                <c:pt idx="544">
                  <c:v>-14.242192592592588</c:v>
                </c:pt>
                <c:pt idx="545">
                  <c:v>-74.148063425925912</c:v>
                </c:pt>
                <c:pt idx="546">
                  <c:v>-87.420981944444478</c:v>
                </c:pt>
                <c:pt idx="547">
                  <c:v>-53.026707870370444</c:v>
                </c:pt>
                <c:pt idx="548">
                  <c:v>-26.24979259259257</c:v>
                </c:pt>
                <c:pt idx="549">
                  <c:v>-11.006341203703656</c:v>
                </c:pt>
                <c:pt idx="550">
                  <c:v>-3.5982759259259751</c:v>
                </c:pt>
                <c:pt idx="551">
                  <c:v>15.719918055555574</c:v>
                </c:pt>
                <c:pt idx="552">
                  <c:v>19.466269907407415</c:v>
                </c:pt>
                <c:pt idx="553">
                  <c:v>19.199492129629633</c:v>
                </c:pt>
                <c:pt idx="554">
                  <c:v>34.750214351851866</c:v>
                </c:pt>
                <c:pt idx="555">
                  <c:v>50.388592129629593</c:v>
                </c:pt>
                <c:pt idx="556">
                  <c:v>66.1108143518519</c:v>
                </c:pt>
                <c:pt idx="557">
                  <c:v>85.847436574074123</c:v>
                </c:pt>
                <c:pt idx="558">
                  <c:v>105.71538333333331</c:v>
                </c:pt>
                <c:pt idx="559">
                  <c:v>164.9882921296296</c:v>
                </c:pt>
                <c:pt idx="560">
                  <c:v>158.11171805555557</c:v>
                </c:pt>
                <c:pt idx="561">
                  <c:v>79.766590740740753</c:v>
                </c:pt>
                <c:pt idx="562">
                  <c:v>60.113812962962967</c:v>
                </c:pt>
                <c:pt idx="563">
                  <c:v>-2.7750759259259041</c:v>
                </c:pt>
                <c:pt idx="564">
                  <c:v>-211.91772037037038</c:v>
                </c:pt>
                <c:pt idx="565">
                  <c:v>-359.49440787037037</c:v>
                </c:pt>
                <c:pt idx="566">
                  <c:v>-341.09564444444442</c:v>
                </c:pt>
                <c:pt idx="567">
                  <c:v>-133.14206666666666</c:v>
                </c:pt>
                <c:pt idx="568">
                  <c:v>55.524600000000007</c:v>
                </c:pt>
                <c:pt idx="569">
                  <c:v>55.524600000000007</c:v>
                </c:pt>
                <c:pt idx="570">
                  <c:v>55.524600000000007</c:v>
                </c:pt>
                <c:pt idx="571">
                  <c:v>55.524600000000007</c:v>
                </c:pt>
                <c:pt idx="572">
                  <c:v>55.524600000000007</c:v>
                </c:pt>
                <c:pt idx="573">
                  <c:v>55.524600000000007</c:v>
                </c:pt>
                <c:pt idx="574">
                  <c:v>55.524600000000007</c:v>
                </c:pt>
                <c:pt idx="575">
                  <c:v>55.524600000000007</c:v>
                </c:pt>
                <c:pt idx="576">
                  <c:v>55.524600000000007</c:v>
                </c:pt>
                <c:pt idx="577">
                  <c:v>55.524600000000007</c:v>
                </c:pt>
                <c:pt idx="578">
                  <c:v>55.524600000000007</c:v>
                </c:pt>
                <c:pt idx="579">
                  <c:v>55.524600000000007</c:v>
                </c:pt>
                <c:pt idx="580">
                  <c:v>55.524600000000007</c:v>
                </c:pt>
                <c:pt idx="581">
                  <c:v>55.524600000000007</c:v>
                </c:pt>
                <c:pt idx="582">
                  <c:v>55.524600000000007</c:v>
                </c:pt>
                <c:pt idx="583">
                  <c:v>55.524600000000007</c:v>
                </c:pt>
                <c:pt idx="584">
                  <c:v>55.524600000000007</c:v>
                </c:pt>
                <c:pt idx="585">
                  <c:v>55.524600000000007</c:v>
                </c:pt>
                <c:pt idx="586">
                  <c:v>55.524600000000007</c:v>
                </c:pt>
                <c:pt idx="587">
                  <c:v>55.524600000000007</c:v>
                </c:pt>
                <c:pt idx="588">
                  <c:v>55.524600000000007</c:v>
                </c:pt>
                <c:pt idx="589">
                  <c:v>55.524600000000007</c:v>
                </c:pt>
                <c:pt idx="590">
                  <c:v>55.524600000000007</c:v>
                </c:pt>
                <c:pt idx="591">
                  <c:v>55.524600000000007</c:v>
                </c:pt>
                <c:pt idx="592">
                  <c:v>55.524600000000007</c:v>
                </c:pt>
                <c:pt idx="593">
                  <c:v>55.524600000000007</c:v>
                </c:pt>
                <c:pt idx="594">
                  <c:v>55.524600000000007</c:v>
                </c:pt>
                <c:pt idx="595">
                  <c:v>55.524600000000007</c:v>
                </c:pt>
                <c:pt idx="596">
                  <c:v>55.524600000000007</c:v>
                </c:pt>
                <c:pt idx="597">
                  <c:v>55.524600000000007</c:v>
                </c:pt>
                <c:pt idx="598">
                  <c:v>55.524600000000007</c:v>
                </c:pt>
                <c:pt idx="599">
                  <c:v>55.524600000000007</c:v>
                </c:pt>
                <c:pt idx="600">
                  <c:v>94.830155555555564</c:v>
                </c:pt>
                <c:pt idx="601">
                  <c:v>138.08214629629629</c:v>
                </c:pt>
                <c:pt idx="602">
                  <c:v>204.95574027777781</c:v>
                </c:pt>
                <c:pt idx="603">
                  <c:v>331.02935555555553</c:v>
                </c:pt>
                <c:pt idx="604">
                  <c:v>426.31181435185181</c:v>
                </c:pt>
                <c:pt idx="605">
                  <c:v>479.296012962963</c:v>
                </c:pt>
                <c:pt idx="606">
                  <c:v>505.90282777777782</c:v>
                </c:pt>
                <c:pt idx="607">
                  <c:v>486.41977361111111</c:v>
                </c:pt>
                <c:pt idx="608">
                  <c:v>435.83829212962956</c:v>
                </c:pt>
                <c:pt idx="609">
                  <c:v>400.99157777777771</c:v>
                </c:pt>
                <c:pt idx="610">
                  <c:v>397.80542962962971</c:v>
                </c:pt>
                <c:pt idx="611">
                  <c:v>383.47185138888898</c:v>
                </c:pt>
                <c:pt idx="612">
                  <c:v>301.96280740740735</c:v>
                </c:pt>
                <c:pt idx="613">
                  <c:v>182.97280694444461</c:v>
                </c:pt>
                <c:pt idx="614">
                  <c:v>101.04726990740753</c:v>
                </c:pt>
                <c:pt idx="615">
                  <c:v>81.085792129629482</c:v>
                </c:pt>
                <c:pt idx="616">
                  <c:v>80.931918518518643</c:v>
                </c:pt>
                <c:pt idx="617">
                  <c:v>68.83345740740738</c:v>
                </c:pt>
                <c:pt idx="618">
                  <c:v>44.640346296296194</c:v>
                </c:pt>
                <c:pt idx="619">
                  <c:v>15.922146296296354</c:v>
                </c:pt>
                <c:pt idx="620">
                  <c:v>6.4382958333332923</c:v>
                </c:pt>
                <c:pt idx="621">
                  <c:v>28.579758796296311</c:v>
                </c:pt>
                <c:pt idx="622">
                  <c:v>63.245733333333291</c:v>
                </c:pt>
                <c:pt idx="623">
                  <c:v>90.618769907407483</c:v>
                </c:pt>
                <c:pt idx="624">
                  <c:v>118.41468101851871</c:v>
                </c:pt>
                <c:pt idx="625">
                  <c:v>134.99059212962976</c:v>
                </c:pt>
                <c:pt idx="626">
                  <c:v>124.06404768518514</c:v>
                </c:pt>
                <c:pt idx="627">
                  <c:v>100.91756296296286</c:v>
                </c:pt>
                <c:pt idx="628">
                  <c:v>89.125896296296304</c:v>
                </c:pt>
                <c:pt idx="629">
                  <c:v>93.056451851851932</c:v>
                </c:pt>
                <c:pt idx="630">
                  <c:v>116.7860365740742</c:v>
                </c:pt>
                <c:pt idx="631">
                  <c:v>153.04521435185194</c:v>
                </c:pt>
                <c:pt idx="632">
                  <c:v>178.12758472222208</c:v>
                </c:pt>
                <c:pt idx="633">
                  <c:v>195.69057361111089</c:v>
                </c:pt>
                <c:pt idx="634">
                  <c:v>201.82649212962974</c:v>
                </c:pt>
                <c:pt idx="635">
                  <c:v>188.20784444444462</c:v>
                </c:pt>
                <c:pt idx="636">
                  <c:v>154.48750185185179</c:v>
                </c:pt>
                <c:pt idx="637">
                  <c:v>115.8527018518518</c:v>
                </c:pt>
                <c:pt idx="638">
                  <c:v>96.199924074074033</c:v>
                </c:pt>
                <c:pt idx="639">
                  <c:v>88.170647685185301</c:v>
                </c:pt>
                <c:pt idx="640">
                  <c:v>87.83526990740755</c:v>
                </c:pt>
                <c:pt idx="641">
                  <c:v>115.18194629629625</c:v>
                </c:pt>
                <c:pt idx="642">
                  <c:v>167.1184069444443</c:v>
                </c:pt>
                <c:pt idx="643">
                  <c:v>184.88719583333341</c:v>
                </c:pt>
                <c:pt idx="644">
                  <c:v>151.07713333333345</c:v>
                </c:pt>
                <c:pt idx="645">
                  <c:v>131.9517180555554</c:v>
                </c:pt>
                <c:pt idx="646">
                  <c:v>136.58986990740732</c:v>
                </c:pt>
                <c:pt idx="647">
                  <c:v>137.30254768518535</c:v>
                </c:pt>
                <c:pt idx="648">
                  <c:v>130.1591958333334</c:v>
                </c:pt>
                <c:pt idx="649">
                  <c:v>110.86720324074052</c:v>
                </c:pt>
                <c:pt idx="650">
                  <c:v>71.381096296296363</c:v>
                </c:pt>
                <c:pt idx="651">
                  <c:v>3.1286740740743042</c:v>
                </c:pt>
                <c:pt idx="652">
                  <c:v>-51.118431481481394</c:v>
                </c:pt>
                <c:pt idx="653">
                  <c:v>-62.524352314814863</c:v>
                </c:pt>
                <c:pt idx="654">
                  <c:v>-97.214593055555483</c:v>
                </c:pt>
                <c:pt idx="655">
                  <c:v>-180.30645925925916</c:v>
                </c:pt>
                <c:pt idx="656">
                  <c:v>-229.28464444444444</c:v>
                </c:pt>
                <c:pt idx="657">
                  <c:v>-183.42134814814824</c:v>
                </c:pt>
                <c:pt idx="658">
                  <c:v>-115.91698564814838</c:v>
                </c:pt>
                <c:pt idx="659">
                  <c:v>-141.97373009259258</c:v>
                </c:pt>
                <c:pt idx="660">
                  <c:v>-255.45118703703696</c:v>
                </c:pt>
                <c:pt idx="661">
                  <c:v>-338.58799259259257</c:v>
                </c:pt>
                <c:pt idx="662">
                  <c:v>-354.31002638888884</c:v>
                </c:pt>
                <c:pt idx="663">
                  <c:v>-239.43160925925923</c:v>
                </c:pt>
                <c:pt idx="664">
                  <c:v>-75.389185648148171</c:v>
                </c:pt>
                <c:pt idx="665">
                  <c:v>34.227933333333354</c:v>
                </c:pt>
                <c:pt idx="666">
                  <c:v>136.61690324074075</c:v>
                </c:pt>
                <c:pt idx="667">
                  <c:v>314.12311851851854</c:v>
                </c:pt>
                <c:pt idx="668">
                  <c:v>422.86825740740738</c:v>
                </c:pt>
                <c:pt idx="669">
                  <c:v>417.82165185185187</c:v>
                </c:pt>
                <c:pt idx="670">
                  <c:v>413.86311851851855</c:v>
                </c:pt>
                <c:pt idx="671">
                  <c:v>307.61867407407408</c:v>
                </c:pt>
                <c:pt idx="672">
                  <c:v>231.10367407407409</c:v>
                </c:pt>
                <c:pt idx="673">
                  <c:v>233.32682222222223</c:v>
                </c:pt>
                <c:pt idx="674">
                  <c:v>235.67700740740742</c:v>
                </c:pt>
                <c:pt idx="675">
                  <c:v>171.33478518518507</c:v>
                </c:pt>
                <c:pt idx="676">
                  <c:v>100.96732546296298</c:v>
                </c:pt>
                <c:pt idx="677">
                  <c:v>30.473940277777892</c:v>
                </c:pt>
                <c:pt idx="678">
                  <c:v>-108.9891499999999</c:v>
                </c:pt>
                <c:pt idx="679">
                  <c:v>-207.23697083333326</c:v>
                </c:pt>
                <c:pt idx="680">
                  <c:v>-266.44506111111116</c:v>
                </c:pt>
                <c:pt idx="681">
                  <c:v>-286.56324120370368</c:v>
                </c:pt>
                <c:pt idx="682">
                  <c:v>-172.05386666666664</c:v>
                </c:pt>
                <c:pt idx="683">
                  <c:v>-90.697296759259316</c:v>
                </c:pt>
                <c:pt idx="684">
                  <c:v>-25.27525972222233</c:v>
                </c:pt>
                <c:pt idx="685">
                  <c:v>155.53029583333344</c:v>
                </c:pt>
                <c:pt idx="686">
                  <c:v>259.25680694444446</c:v>
                </c:pt>
                <c:pt idx="687">
                  <c:v>245.40075879629626</c:v>
                </c:pt>
                <c:pt idx="688">
                  <c:v>243.05181435185187</c:v>
                </c:pt>
                <c:pt idx="689">
                  <c:v>241.27691851851858</c:v>
                </c:pt>
                <c:pt idx="690">
                  <c:v>168.36741805555556</c:v>
                </c:pt>
                <c:pt idx="691">
                  <c:v>102.13107361111115</c:v>
                </c:pt>
                <c:pt idx="692">
                  <c:v>106.25853657407417</c:v>
                </c:pt>
                <c:pt idx="693">
                  <c:v>134.47160555555564</c:v>
                </c:pt>
                <c:pt idx="694">
                  <c:v>127.53230694444453</c:v>
                </c:pt>
                <c:pt idx="695">
                  <c:v>61.236096296296139</c:v>
                </c:pt>
                <c:pt idx="696">
                  <c:v>-120.40282222222227</c:v>
                </c:pt>
                <c:pt idx="697">
                  <c:v>-191.1742300925925</c:v>
                </c:pt>
                <c:pt idx="698">
                  <c:v>-138.29417222222219</c:v>
                </c:pt>
                <c:pt idx="699">
                  <c:v>-93.224093055555542</c:v>
                </c:pt>
                <c:pt idx="700">
                  <c:v>-11.609320370370455</c:v>
                </c:pt>
                <c:pt idx="701">
                  <c:v>31.217096296296276</c:v>
                </c:pt>
                <c:pt idx="702">
                  <c:v>54.666405555555592</c:v>
                </c:pt>
                <c:pt idx="703">
                  <c:v>58.596961111111064</c:v>
                </c:pt>
                <c:pt idx="704">
                  <c:v>19.224869907407353</c:v>
                </c:pt>
                <c:pt idx="705">
                  <c:v>-56.103574537037019</c:v>
                </c:pt>
                <c:pt idx="706">
                  <c:v>-128.05407453703697</c:v>
                </c:pt>
                <c:pt idx="707">
                  <c:v>-141.31301898148138</c:v>
                </c:pt>
                <c:pt idx="708">
                  <c:v>-63.720903703703669</c:v>
                </c:pt>
                <c:pt idx="709">
                  <c:v>73.53348888888884</c:v>
                </c:pt>
                <c:pt idx="710">
                  <c:v>258.74980000000005</c:v>
                </c:pt>
                <c:pt idx="711">
                  <c:v>370.68185138888902</c:v>
                </c:pt>
                <c:pt idx="712">
                  <c:v>247.33048101851853</c:v>
                </c:pt>
                <c:pt idx="713">
                  <c:v>67.00179074074066</c:v>
                </c:pt>
                <c:pt idx="714">
                  <c:v>-67.046792592592624</c:v>
                </c:pt>
                <c:pt idx="715">
                  <c:v>-225.97115231481473</c:v>
                </c:pt>
                <c:pt idx="716">
                  <c:v>-196.89340787037037</c:v>
                </c:pt>
                <c:pt idx="717">
                  <c:v>-16.869288888888903</c:v>
                </c:pt>
                <c:pt idx="718">
                  <c:v>97.116822222222225</c:v>
                </c:pt>
                <c:pt idx="719">
                  <c:v>215.43047962962964</c:v>
                </c:pt>
                <c:pt idx="720">
                  <c:v>275.77034074074072</c:v>
                </c:pt>
                <c:pt idx="721">
                  <c:v>241.76495879629636</c:v>
                </c:pt>
                <c:pt idx="722">
                  <c:v>219.48550185185189</c:v>
                </c:pt>
                <c:pt idx="723">
                  <c:v>197.20255138888882</c:v>
                </c:pt>
                <c:pt idx="724">
                  <c:v>225.8240444444445</c:v>
                </c:pt>
                <c:pt idx="725">
                  <c:v>298.66316851851849</c:v>
                </c:pt>
                <c:pt idx="726">
                  <c:v>392.02670324074057</c:v>
                </c:pt>
                <c:pt idx="727">
                  <c:v>385.26935555555553</c:v>
                </c:pt>
                <c:pt idx="728">
                  <c:v>290.46405000000021</c:v>
                </c:pt>
                <c:pt idx="729">
                  <c:v>230.54782777777797</c:v>
                </c:pt>
                <c:pt idx="730">
                  <c:v>149.82469629629614</c:v>
                </c:pt>
                <c:pt idx="731">
                  <c:v>99.125258796296251</c:v>
                </c:pt>
                <c:pt idx="732">
                  <c:v>95.327933333333519</c:v>
                </c:pt>
                <c:pt idx="733">
                  <c:v>99.525901851851813</c:v>
                </c:pt>
                <c:pt idx="734">
                  <c:v>103.72514074074076</c:v>
                </c:pt>
                <c:pt idx="735">
                  <c:v>111.99165879629642</c:v>
                </c:pt>
                <c:pt idx="736">
                  <c:v>124.32831435185186</c:v>
                </c:pt>
                <c:pt idx="737">
                  <c:v>121.22476990740738</c:v>
                </c:pt>
                <c:pt idx="738">
                  <c:v>101.98978518518514</c:v>
                </c:pt>
                <c:pt idx="739">
                  <c:v>137.50468472222212</c:v>
                </c:pt>
                <c:pt idx="740">
                  <c:v>178.51380694444435</c:v>
                </c:pt>
                <c:pt idx="741">
                  <c:v>164.39336296296318</c:v>
                </c:pt>
                <c:pt idx="742">
                  <c:v>126.27687407407403</c:v>
                </c:pt>
                <c:pt idx="743">
                  <c:v>98.913047685185035</c:v>
                </c:pt>
                <c:pt idx="744">
                  <c:v>95.132872222222289</c:v>
                </c:pt>
                <c:pt idx="745">
                  <c:v>95.132872222222289</c:v>
                </c:pt>
                <c:pt idx="746">
                  <c:v>111.00579212962964</c:v>
                </c:pt>
                <c:pt idx="747">
                  <c:v>135.1950921296297</c:v>
                </c:pt>
                <c:pt idx="748">
                  <c:v>151.98998333333333</c:v>
                </c:pt>
                <c:pt idx="749">
                  <c:v>141.4432796296295</c:v>
                </c:pt>
                <c:pt idx="750">
                  <c:v>110.62893888888884</c:v>
                </c:pt>
                <c:pt idx="751">
                  <c:v>90.976161111111338</c:v>
                </c:pt>
                <c:pt idx="752">
                  <c:v>75.095936574074102</c:v>
                </c:pt>
                <c:pt idx="753">
                  <c:v>46.953214351851756</c:v>
                </c:pt>
                <c:pt idx="754">
                  <c:v>26.058014351852037</c:v>
                </c:pt>
                <c:pt idx="755">
                  <c:v>5.0318074074072996</c:v>
                </c:pt>
                <c:pt idx="756">
                  <c:v>-63.726063425925858</c:v>
                </c:pt>
                <c:pt idx="757">
                  <c:v>-189.28911898148141</c:v>
                </c:pt>
                <c:pt idx="758">
                  <c:v>-297.28280416666666</c:v>
                </c:pt>
                <c:pt idx="759">
                  <c:v>-330.85763009259244</c:v>
                </c:pt>
                <c:pt idx="760">
                  <c:v>-339.89840925925927</c:v>
                </c:pt>
                <c:pt idx="761">
                  <c:v>-352.19485972222225</c:v>
                </c:pt>
                <c:pt idx="762">
                  <c:v>-308.57141481481477</c:v>
                </c:pt>
                <c:pt idx="763">
                  <c:v>-192.78373009259252</c:v>
                </c:pt>
                <c:pt idx="764">
                  <c:v>-1.1470666666666531</c:v>
                </c:pt>
                <c:pt idx="765">
                  <c:v>215.34854074074076</c:v>
                </c:pt>
                <c:pt idx="766">
                  <c:v>307.21478518518524</c:v>
                </c:pt>
                <c:pt idx="767">
                  <c:v>312.87320324074068</c:v>
                </c:pt>
                <c:pt idx="768">
                  <c:v>318.97847407407409</c:v>
                </c:pt>
                <c:pt idx="769">
                  <c:v>368.584251851852</c:v>
                </c:pt>
                <c:pt idx="770">
                  <c:v>451.17559212962954</c:v>
                </c:pt>
                <c:pt idx="771">
                  <c:v>460.50649212962952</c:v>
                </c:pt>
                <c:pt idx="772">
                  <c:v>442.41624027777789</c:v>
                </c:pt>
                <c:pt idx="773">
                  <c:v>385.69245879629642</c:v>
                </c:pt>
                <c:pt idx="774">
                  <c:v>342.90856990740735</c:v>
                </c:pt>
                <c:pt idx="775">
                  <c:v>356.0823699074075</c:v>
                </c:pt>
                <c:pt idx="776">
                  <c:v>314.25125879629627</c:v>
                </c:pt>
                <c:pt idx="777">
                  <c:v>263.080325462963</c:v>
                </c:pt>
                <c:pt idx="778">
                  <c:v>246.69748101851854</c:v>
                </c:pt>
                <c:pt idx="779">
                  <c:v>230.22745740740743</c:v>
                </c:pt>
                <c:pt idx="780">
                  <c:v>205.20936990740762</c:v>
                </c:pt>
                <c:pt idx="781">
                  <c:v>183.5824069444443</c:v>
                </c:pt>
                <c:pt idx="782">
                  <c:v>165.31798518518502</c:v>
                </c:pt>
                <c:pt idx="783">
                  <c:v>150.59697361111128</c:v>
                </c:pt>
                <c:pt idx="784">
                  <c:v>147.2709555555557</c:v>
                </c:pt>
                <c:pt idx="785">
                  <c:v>163.80367407407414</c:v>
                </c:pt>
                <c:pt idx="786">
                  <c:v>169.16482546296311</c:v>
                </c:pt>
                <c:pt idx="787">
                  <c:v>146.61287407407389</c:v>
                </c:pt>
                <c:pt idx="788">
                  <c:v>127.16732546296275</c:v>
                </c:pt>
                <c:pt idx="789">
                  <c:v>127.1673254629633</c:v>
                </c:pt>
                <c:pt idx="790">
                  <c:v>139.16653888888914</c:v>
                </c:pt>
                <c:pt idx="791">
                  <c:v>147.65219583333311</c:v>
                </c:pt>
                <c:pt idx="792">
                  <c:v>120.76571111111082</c:v>
                </c:pt>
                <c:pt idx="793">
                  <c:v>25.596474074074081</c:v>
                </c:pt>
                <c:pt idx="794">
                  <c:v>-112.34754120370333</c:v>
                </c:pt>
                <c:pt idx="795">
                  <c:v>-237.69841527777771</c:v>
                </c:pt>
                <c:pt idx="796">
                  <c:v>-305.9134611111113</c:v>
                </c:pt>
                <c:pt idx="797">
                  <c:v>-287.14400787037044</c:v>
                </c:pt>
                <c:pt idx="798">
                  <c:v>-187.6007967592592</c:v>
                </c:pt>
                <c:pt idx="799">
                  <c:v>-53.63158194444442</c:v>
                </c:pt>
                <c:pt idx="800">
                  <c:v>43.43609444444445</c:v>
                </c:pt>
                <c:pt idx="801">
                  <c:v>110.12421435185198</c:v>
                </c:pt>
                <c:pt idx="802">
                  <c:v>217.30870324074095</c:v>
                </c:pt>
                <c:pt idx="803">
                  <c:v>334.87852916666657</c:v>
                </c:pt>
                <c:pt idx="804">
                  <c:v>356.07080740740724</c:v>
                </c:pt>
                <c:pt idx="805">
                  <c:v>266.49183518518538</c:v>
                </c:pt>
                <c:pt idx="806">
                  <c:v>162.51582546296305</c:v>
                </c:pt>
                <c:pt idx="807">
                  <c:v>92.269368518518419</c:v>
                </c:pt>
                <c:pt idx="808">
                  <c:v>32.473384722222121</c:v>
                </c:pt>
                <c:pt idx="809">
                  <c:v>-12.74069305555544</c:v>
                </c:pt>
                <c:pt idx="810">
                  <c:v>-58.542952314814727</c:v>
                </c:pt>
                <c:pt idx="811">
                  <c:v>-144.63101666666665</c:v>
                </c:pt>
                <c:pt idx="812">
                  <c:v>-216.80300787037015</c:v>
                </c:pt>
                <c:pt idx="813">
                  <c:v>-241.75323009259267</c:v>
                </c:pt>
                <c:pt idx="814">
                  <c:v>-262.49087453703709</c:v>
                </c:pt>
                <c:pt idx="815">
                  <c:v>-290.72757453703701</c:v>
                </c:pt>
                <c:pt idx="816">
                  <c:v>-295.10273009259265</c:v>
                </c:pt>
                <c:pt idx="817">
                  <c:v>-263.09548194444443</c:v>
                </c:pt>
                <c:pt idx="818">
                  <c:v>-131.92762222222217</c:v>
                </c:pt>
                <c:pt idx="819">
                  <c:v>60.113812962962967</c:v>
                </c:pt>
                <c:pt idx="820">
                  <c:v>233.6140444444444</c:v>
                </c:pt>
                <c:pt idx="821">
                  <c:v>330.07461296296304</c:v>
                </c:pt>
                <c:pt idx="822">
                  <c:v>320.77731851851854</c:v>
                </c:pt>
                <c:pt idx="823">
                  <c:v>303.71879583333333</c:v>
                </c:pt>
                <c:pt idx="824">
                  <c:v>271.04698518518524</c:v>
                </c:pt>
                <c:pt idx="825">
                  <c:v>241.83140555555559</c:v>
                </c:pt>
                <c:pt idx="826">
                  <c:v>236.24124027777782</c:v>
                </c:pt>
                <c:pt idx="827">
                  <c:v>226.74259212962954</c:v>
                </c:pt>
                <c:pt idx="828">
                  <c:v>248.56770324074063</c:v>
                </c:pt>
                <c:pt idx="829">
                  <c:v>283.19998333333336</c:v>
                </c:pt>
                <c:pt idx="830">
                  <c:v>278.86478518518516</c:v>
                </c:pt>
                <c:pt idx="831">
                  <c:v>234.99615879629641</c:v>
                </c:pt>
                <c:pt idx="832">
                  <c:v>166.33591805555579</c:v>
                </c:pt>
                <c:pt idx="833">
                  <c:v>131.72234629629634</c:v>
                </c:pt>
                <c:pt idx="834">
                  <c:v>136.42226990740721</c:v>
                </c:pt>
                <c:pt idx="835">
                  <c:v>137.35599212962941</c:v>
                </c:pt>
                <c:pt idx="836">
                  <c:v>130.28171666666691</c:v>
                </c:pt>
                <c:pt idx="837">
                  <c:v>138.77801296296303</c:v>
                </c:pt>
                <c:pt idx="838">
                  <c:v>159.55459212962944</c:v>
                </c:pt>
                <c:pt idx="839">
                  <c:v>161.02234629629635</c:v>
                </c:pt>
                <c:pt idx="840">
                  <c:v>158.25116250000002</c:v>
                </c:pt>
                <c:pt idx="841">
                  <c:v>179.24799212962967</c:v>
                </c:pt>
                <c:pt idx="842">
                  <c:v>197.02440324074098</c:v>
                </c:pt>
                <c:pt idx="843">
                  <c:v>183.40210324074076</c:v>
                </c:pt>
                <c:pt idx="844">
                  <c:v>149.45245879629607</c:v>
                </c:pt>
                <c:pt idx="845">
                  <c:v>126.40887407407409</c:v>
                </c:pt>
                <c:pt idx="846">
                  <c:v>122.83973888888913</c:v>
                </c:pt>
                <c:pt idx="847">
                  <c:v>134.99409629629645</c:v>
                </c:pt>
                <c:pt idx="848">
                  <c:v>167.35082546296297</c:v>
                </c:pt>
                <c:pt idx="849">
                  <c:v>204.57421435185182</c:v>
                </c:pt>
                <c:pt idx="850">
                  <c:v>207.21531435185182</c:v>
                </c:pt>
                <c:pt idx="851">
                  <c:v>177.69548101851859</c:v>
                </c:pt>
                <c:pt idx="852">
                  <c:v>163.14326990740727</c:v>
                </c:pt>
                <c:pt idx="853">
                  <c:v>164.3247143518517</c:v>
                </c:pt>
                <c:pt idx="854">
                  <c:v>157.65648101851852</c:v>
                </c:pt>
                <c:pt idx="855">
                  <c:v>138.80530694444445</c:v>
                </c:pt>
                <c:pt idx="856">
                  <c:v>127.21483518518531</c:v>
                </c:pt>
                <c:pt idx="857">
                  <c:v>162.79134768518526</c:v>
                </c:pt>
                <c:pt idx="858">
                  <c:v>211.99060694444438</c:v>
                </c:pt>
                <c:pt idx="859">
                  <c:v>214.68045740740729</c:v>
                </c:pt>
                <c:pt idx="860">
                  <c:v>189.27220740740779</c:v>
                </c:pt>
                <c:pt idx="861">
                  <c:v>206.27305740740746</c:v>
                </c:pt>
                <c:pt idx="862">
                  <c:v>276.12042962962914</c:v>
                </c:pt>
                <c:pt idx="863">
                  <c:v>273.36890694444446</c:v>
                </c:pt>
                <c:pt idx="864">
                  <c:v>205.3514736111112</c:v>
                </c:pt>
                <c:pt idx="865">
                  <c:v>182.92020740740776</c:v>
                </c:pt>
                <c:pt idx="866">
                  <c:v>211.82705740740732</c:v>
                </c:pt>
                <c:pt idx="867">
                  <c:v>246.09172407407385</c:v>
                </c:pt>
                <c:pt idx="868">
                  <c:v>225.85645185185189</c:v>
                </c:pt>
                <c:pt idx="869">
                  <c:v>168.35205740740741</c:v>
                </c:pt>
                <c:pt idx="870">
                  <c:v>132.73394027777812</c:v>
                </c:pt>
                <c:pt idx="871">
                  <c:v>120.21482777777769</c:v>
                </c:pt>
                <c:pt idx="872">
                  <c:v>115.31879074074088</c:v>
                </c:pt>
                <c:pt idx="873">
                  <c:v>106.49727962962966</c:v>
                </c:pt>
                <c:pt idx="874">
                  <c:v>85.413429629629661</c:v>
                </c:pt>
                <c:pt idx="875">
                  <c:v>59.704925462963217</c:v>
                </c:pt>
                <c:pt idx="876">
                  <c:v>37.258603240740442</c:v>
                </c:pt>
                <c:pt idx="877">
                  <c:v>45.848936574074216</c:v>
                </c:pt>
                <c:pt idx="878">
                  <c:v>83.129362962963086</c:v>
                </c:pt>
                <c:pt idx="879">
                  <c:v>117.61256296296277</c:v>
                </c:pt>
                <c:pt idx="880">
                  <c:v>94.029229629629654</c:v>
                </c:pt>
                <c:pt idx="881">
                  <c:v>52.516405555555565</c:v>
                </c:pt>
                <c:pt idx="882">
                  <c:v>89.646451851851864</c:v>
                </c:pt>
                <c:pt idx="883">
                  <c:v>128.95200740740742</c:v>
                </c:pt>
                <c:pt idx="884">
                  <c:v>132.88256296296277</c:v>
                </c:pt>
                <c:pt idx="885">
                  <c:v>144.89035138888909</c:v>
                </c:pt>
                <c:pt idx="886">
                  <c:v>149.47117777777783</c:v>
                </c:pt>
                <c:pt idx="887">
                  <c:v>142.04516851851841</c:v>
                </c:pt>
                <c:pt idx="888">
                  <c:v>126.54097361111137</c:v>
                </c:pt>
                <c:pt idx="889">
                  <c:v>106.45245879629599</c:v>
                </c:pt>
                <c:pt idx="890">
                  <c:v>82.001462499999889</c:v>
                </c:pt>
                <c:pt idx="891">
                  <c:v>52.767492129629971</c:v>
                </c:pt>
                <c:pt idx="892">
                  <c:v>26.852235185185208</c:v>
                </c:pt>
                <c:pt idx="893">
                  <c:v>20.009355555555516</c:v>
                </c:pt>
                <c:pt idx="894">
                  <c:v>33.28484444444463</c:v>
                </c:pt>
                <c:pt idx="895">
                  <c:v>58.794724074074097</c:v>
                </c:pt>
                <c:pt idx="896">
                  <c:v>89.249073611111015</c:v>
                </c:pt>
                <c:pt idx="897">
                  <c:v>108.508036574074</c:v>
                </c:pt>
                <c:pt idx="898">
                  <c:v>112.4385921296296</c:v>
                </c:pt>
                <c:pt idx="899">
                  <c:v>100.45049444444452</c:v>
                </c:pt>
                <c:pt idx="900">
                  <c:v>80.210329166666753</c:v>
                </c:pt>
                <c:pt idx="901">
                  <c:v>43.669129166666799</c:v>
                </c:pt>
                <c:pt idx="902">
                  <c:v>-135.5039708333332</c:v>
                </c:pt>
                <c:pt idx="903">
                  <c:v>-305.9134611111113</c:v>
                </c:pt>
                <c:pt idx="904">
                  <c:v>-287.14400787037044</c:v>
                </c:pt>
                <c:pt idx="905">
                  <c:v>-187.6007967592592</c:v>
                </c:pt>
                <c:pt idx="906">
                  <c:v>-53.63158194444442</c:v>
                </c:pt>
                <c:pt idx="907">
                  <c:v>43.43609444444445</c:v>
                </c:pt>
                <c:pt idx="908">
                  <c:v>110.12421435185198</c:v>
                </c:pt>
                <c:pt idx="909">
                  <c:v>217.30870324074095</c:v>
                </c:pt>
                <c:pt idx="910">
                  <c:v>334.87852916666657</c:v>
                </c:pt>
                <c:pt idx="911">
                  <c:v>356.07080740740724</c:v>
                </c:pt>
                <c:pt idx="912">
                  <c:v>266.49183518518538</c:v>
                </c:pt>
                <c:pt idx="913">
                  <c:v>201.82138101851859</c:v>
                </c:pt>
                <c:pt idx="914">
                  <c:v>270.84348888888877</c:v>
                </c:pt>
                <c:pt idx="915">
                  <c:v>268.27029444444452</c:v>
                </c:pt>
                <c:pt idx="916">
                  <c:v>195.60025879629643</c:v>
                </c:pt>
                <c:pt idx="917">
                  <c:v>146.55198518518515</c:v>
                </c:pt>
                <c:pt idx="918">
                  <c:v>106.87103518518514</c:v>
                </c:pt>
                <c:pt idx="919">
                  <c:v>130.64190694444446</c:v>
                </c:pt>
                <c:pt idx="920">
                  <c:v>166.77023657407403</c:v>
                </c:pt>
                <c:pt idx="921">
                  <c:v>223.70356990740731</c:v>
                </c:pt>
                <c:pt idx="922">
                  <c:v>250.79693657407404</c:v>
                </c:pt>
                <c:pt idx="923">
                  <c:v>230.42001805555549</c:v>
                </c:pt>
                <c:pt idx="924">
                  <c:v>130.68374027777762</c:v>
                </c:pt>
                <c:pt idx="925">
                  <c:v>26.43764768518551</c:v>
                </c:pt>
                <c:pt idx="926">
                  <c:v>35.410362500000254</c:v>
                </c:pt>
                <c:pt idx="927">
                  <c:v>61.538118518518303</c:v>
                </c:pt>
                <c:pt idx="928">
                  <c:v>71.959214351851813</c:v>
                </c:pt>
                <c:pt idx="929">
                  <c:v>82.974684722222349</c:v>
                </c:pt>
                <c:pt idx="930">
                  <c:v>86.134125462963155</c:v>
                </c:pt>
                <c:pt idx="931">
                  <c:v>85.559124074073992</c:v>
                </c:pt>
                <c:pt idx="932">
                  <c:v>80.866346296296129</c:v>
                </c:pt>
                <c:pt idx="933">
                  <c:v>64.386983333333518</c:v>
                </c:pt>
                <c:pt idx="934">
                  <c:v>35.37405740740747</c:v>
                </c:pt>
                <c:pt idx="935">
                  <c:v>29.415514351851868</c:v>
                </c:pt>
                <c:pt idx="936">
                  <c:v>47.437612962962987</c:v>
                </c:pt>
                <c:pt idx="937">
                  <c:v>62.087007407407363</c:v>
                </c:pt>
                <c:pt idx="938">
                  <c:v>65.132273611111117</c:v>
                </c:pt>
                <c:pt idx="939">
                  <c:v>60.324368518518469</c:v>
                </c:pt>
                <c:pt idx="940">
                  <c:v>67.143140740740805</c:v>
                </c:pt>
                <c:pt idx="941">
                  <c:v>86.279036574074141</c:v>
                </c:pt>
                <c:pt idx="942">
                  <c:v>93.968488888888785</c:v>
                </c:pt>
                <c:pt idx="943">
                  <c:v>97.727703240740695</c:v>
                </c:pt>
                <c:pt idx="944">
                  <c:v>105.58881435185192</c:v>
                </c:pt>
                <c:pt idx="945">
                  <c:v>113.62126666666684</c:v>
                </c:pt>
                <c:pt idx="946">
                  <c:v>141.47879074074075</c:v>
                </c:pt>
                <c:pt idx="947">
                  <c:v>166.44936851851833</c:v>
                </c:pt>
                <c:pt idx="948">
                  <c:v>152.1347166666668</c:v>
                </c:pt>
                <c:pt idx="949">
                  <c:v>117.47112407407425</c:v>
                </c:pt>
                <c:pt idx="950">
                  <c:v>62.265018055555508</c:v>
                </c:pt>
                <c:pt idx="951">
                  <c:v>-29.90357453703696</c:v>
                </c:pt>
                <c:pt idx="952">
                  <c:v>-163.72028564814826</c:v>
                </c:pt>
                <c:pt idx="953">
                  <c:v>-284.60974814814819</c:v>
                </c:pt>
                <c:pt idx="954">
                  <c:v>-331.61613009259258</c:v>
                </c:pt>
                <c:pt idx="955">
                  <c:v>-338.42483888888887</c:v>
                </c:pt>
                <c:pt idx="956">
                  <c:v>-344.34143009259247</c:v>
                </c:pt>
                <c:pt idx="957">
                  <c:v>-223.58812592592579</c:v>
                </c:pt>
                <c:pt idx="958">
                  <c:v>18.362258796296331</c:v>
                </c:pt>
                <c:pt idx="959">
                  <c:v>231.34256296296297</c:v>
                </c:pt>
                <c:pt idx="960">
                  <c:v>407.18488101851858</c:v>
                </c:pt>
                <c:pt idx="961">
                  <c:v>510.82672407407398</c:v>
                </c:pt>
                <c:pt idx="962">
                  <c:v>502.01214074074062</c:v>
                </c:pt>
                <c:pt idx="963">
                  <c:v>426.13880694444453</c:v>
                </c:pt>
                <c:pt idx="964">
                  <c:v>321.6238129629632</c:v>
                </c:pt>
                <c:pt idx="965">
                  <c:v>218.83686990740745</c:v>
                </c:pt>
                <c:pt idx="966">
                  <c:v>141.86453657407412</c:v>
                </c:pt>
                <c:pt idx="967">
                  <c:v>98.794050000000027</c:v>
                </c:pt>
                <c:pt idx="968">
                  <c:v>78.975647685185194</c:v>
                </c:pt>
                <c:pt idx="969">
                  <c:v>50.802436574073987</c:v>
                </c:pt>
                <c:pt idx="970">
                  <c:v>-1.5981856481481316</c:v>
                </c:pt>
                <c:pt idx="971">
                  <c:v>-102.56431111111108</c:v>
                </c:pt>
                <c:pt idx="972">
                  <c:v>-249.04781527777783</c:v>
                </c:pt>
                <c:pt idx="973">
                  <c:v>-334.93894259259258</c:v>
                </c:pt>
                <c:pt idx="974">
                  <c:v>-341.32684120370374</c:v>
                </c:pt>
                <c:pt idx="975">
                  <c:v>-346.82262222222209</c:v>
                </c:pt>
                <c:pt idx="976">
                  <c:v>-355.35684120370365</c:v>
                </c:pt>
                <c:pt idx="977">
                  <c:v>-280.51873009259253</c:v>
                </c:pt>
                <c:pt idx="978">
                  <c:v>-180.17410370370374</c:v>
                </c:pt>
                <c:pt idx="979">
                  <c:v>-150.02797777777778</c:v>
                </c:pt>
                <c:pt idx="980">
                  <c:v>-115.60178564814809</c:v>
                </c:pt>
                <c:pt idx="981">
                  <c:v>-80.815125925925869</c:v>
                </c:pt>
                <c:pt idx="982">
                  <c:v>-73.36053333333335</c:v>
                </c:pt>
                <c:pt idx="983">
                  <c:v>-101.21726342592594</c:v>
                </c:pt>
                <c:pt idx="984">
                  <c:v>-117.25723703703703</c:v>
                </c:pt>
                <c:pt idx="985">
                  <c:v>-70.233963425925921</c:v>
                </c:pt>
                <c:pt idx="986">
                  <c:v>12.288488888888892</c:v>
                </c:pt>
                <c:pt idx="987">
                  <c:v>55.524600000000007</c:v>
                </c:pt>
                <c:pt idx="988">
                  <c:v>55.524600000000007</c:v>
                </c:pt>
                <c:pt idx="989">
                  <c:v>55.524600000000007</c:v>
                </c:pt>
                <c:pt idx="990">
                  <c:v>55.524600000000007</c:v>
                </c:pt>
                <c:pt idx="991">
                  <c:v>55.524600000000007</c:v>
                </c:pt>
                <c:pt idx="992">
                  <c:v>55.524600000000007</c:v>
                </c:pt>
                <c:pt idx="993">
                  <c:v>55.524600000000007</c:v>
                </c:pt>
                <c:pt idx="994">
                  <c:v>55.524600000000007</c:v>
                </c:pt>
                <c:pt idx="995">
                  <c:v>55.524600000000007</c:v>
                </c:pt>
                <c:pt idx="996">
                  <c:v>55.524600000000007</c:v>
                </c:pt>
                <c:pt idx="997">
                  <c:v>55.524600000000007</c:v>
                </c:pt>
                <c:pt idx="998">
                  <c:v>55.524600000000007</c:v>
                </c:pt>
                <c:pt idx="999">
                  <c:v>55.524600000000007</c:v>
                </c:pt>
                <c:pt idx="1000">
                  <c:v>55.524600000000007</c:v>
                </c:pt>
                <c:pt idx="1001">
                  <c:v>55.524600000000007</c:v>
                </c:pt>
                <c:pt idx="1002">
                  <c:v>55.524600000000007</c:v>
                </c:pt>
                <c:pt idx="1003">
                  <c:v>55.524600000000007</c:v>
                </c:pt>
                <c:pt idx="1004">
                  <c:v>55.524600000000007</c:v>
                </c:pt>
                <c:pt idx="1005">
                  <c:v>55.524600000000007</c:v>
                </c:pt>
                <c:pt idx="1006">
                  <c:v>55.524600000000007</c:v>
                </c:pt>
                <c:pt idx="1007">
                  <c:v>55.524600000000007</c:v>
                </c:pt>
                <c:pt idx="1008">
                  <c:v>55.524600000000007</c:v>
                </c:pt>
                <c:pt idx="1009">
                  <c:v>55.524600000000007</c:v>
                </c:pt>
                <c:pt idx="1010">
                  <c:v>55.524600000000007</c:v>
                </c:pt>
                <c:pt idx="1011">
                  <c:v>55.524600000000007</c:v>
                </c:pt>
                <c:pt idx="1012">
                  <c:v>55.524600000000007</c:v>
                </c:pt>
                <c:pt idx="1013">
                  <c:v>55.524600000000007</c:v>
                </c:pt>
                <c:pt idx="1014">
                  <c:v>55.524600000000007</c:v>
                </c:pt>
                <c:pt idx="1015">
                  <c:v>55.524600000000007</c:v>
                </c:pt>
                <c:pt idx="1016">
                  <c:v>55.524600000000007</c:v>
                </c:pt>
                <c:pt idx="1017">
                  <c:v>55.524600000000007</c:v>
                </c:pt>
                <c:pt idx="1018">
                  <c:v>55.524600000000007</c:v>
                </c:pt>
                <c:pt idx="1019">
                  <c:v>55.524600000000007</c:v>
                </c:pt>
                <c:pt idx="1020">
                  <c:v>55.524600000000007</c:v>
                </c:pt>
                <c:pt idx="1021">
                  <c:v>55.524600000000007</c:v>
                </c:pt>
                <c:pt idx="1022">
                  <c:v>55.524600000000007</c:v>
                </c:pt>
                <c:pt idx="1023">
                  <c:v>55.524600000000007</c:v>
                </c:pt>
                <c:pt idx="1024">
                  <c:v>55.524600000000007</c:v>
                </c:pt>
                <c:pt idx="1025">
                  <c:v>55.524600000000007</c:v>
                </c:pt>
                <c:pt idx="1026">
                  <c:v>86.969044444444449</c:v>
                </c:pt>
                <c:pt idx="1027">
                  <c:v>197.03476296296299</c:v>
                </c:pt>
                <c:pt idx="1028">
                  <c:v>362.31373333333335</c:v>
                </c:pt>
                <c:pt idx="1029">
                  <c:v>489.06016851851854</c:v>
                </c:pt>
                <c:pt idx="1030">
                  <c:v>506.99283518518519</c:v>
                </c:pt>
                <c:pt idx="1031">
                  <c:v>447.07089629629627</c:v>
                </c:pt>
                <c:pt idx="1032">
                  <c:v>387.28425185185188</c:v>
                </c:pt>
                <c:pt idx="1033">
                  <c:v>355.08327222222226</c:v>
                </c:pt>
                <c:pt idx="1034">
                  <c:v>338.75965879629638</c:v>
                </c:pt>
                <c:pt idx="1035">
                  <c:v>306.87992407407415</c:v>
                </c:pt>
                <c:pt idx="1036">
                  <c:v>262.71069629629642</c:v>
                </c:pt>
                <c:pt idx="1037">
                  <c:v>233.84399212962956</c:v>
                </c:pt>
                <c:pt idx="1038">
                  <c:v>236.16495879629622</c:v>
                </c:pt>
                <c:pt idx="1039">
                  <c:v>262.58614074074075</c:v>
                </c:pt>
                <c:pt idx="1040">
                  <c:v>277.7925629629629</c:v>
                </c:pt>
                <c:pt idx="1041">
                  <c:v>269.59858518518519</c:v>
                </c:pt>
                <c:pt idx="1042">
                  <c:v>233.59106990740742</c:v>
                </c:pt>
                <c:pt idx="1043">
                  <c:v>180.83979583333337</c:v>
                </c:pt>
                <c:pt idx="1044">
                  <c:v>134.83472407407402</c:v>
                </c:pt>
                <c:pt idx="1045">
                  <c:v>111.58613333333322</c:v>
                </c:pt>
                <c:pt idx="1046">
                  <c:v>111.75398101851869</c:v>
                </c:pt>
                <c:pt idx="1047">
                  <c:v>116.02118472222219</c:v>
                </c:pt>
                <c:pt idx="1048">
                  <c:v>100.63688101851852</c:v>
                </c:pt>
                <c:pt idx="1049">
                  <c:v>60.993406944444466</c:v>
                </c:pt>
                <c:pt idx="1050">
                  <c:v>4.626658796296347</c:v>
                </c:pt>
                <c:pt idx="1051">
                  <c:v>-41.226415277777747</c:v>
                </c:pt>
                <c:pt idx="1052">
                  <c:v>-71.742348148148224</c:v>
                </c:pt>
                <c:pt idx="1053">
                  <c:v>-106.66744861111108</c:v>
                </c:pt>
                <c:pt idx="1054">
                  <c:v>-157.70572777777789</c:v>
                </c:pt>
                <c:pt idx="1055">
                  <c:v>-225.26878564814797</c:v>
                </c:pt>
                <c:pt idx="1056">
                  <c:v>-301.22873333333325</c:v>
                </c:pt>
                <c:pt idx="1057">
                  <c:v>-346.14789675925925</c:v>
                </c:pt>
                <c:pt idx="1058">
                  <c:v>-315.49438703703697</c:v>
                </c:pt>
                <c:pt idx="1059">
                  <c:v>-279.4308166666666</c:v>
                </c:pt>
                <c:pt idx="1060">
                  <c:v>-238.76895231481478</c:v>
                </c:pt>
                <c:pt idx="1061">
                  <c:v>-126.36016481481478</c:v>
                </c:pt>
                <c:pt idx="1062">
                  <c:v>6.7140444444444256</c:v>
                </c:pt>
                <c:pt idx="1063">
                  <c:v>89.293981018518551</c:v>
                </c:pt>
                <c:pt idx="1064">
                  <c:v>195.69576296296293</c:v>
                </c:pt>
                <c:pt idx="1065">
                  <c:v>338.45851111111102</c:v>
                </c:pt>
                <c:pt idx="1066">
                  <c:v>368.39642546296295</c:v>
                </c:pt>
                <c:pt idx="1067">
                  <c:v>248.9557611111112</c:v>
                </c:pt>
                <c:pt idx="1068">
                  <c:v>135.88431666666671</c:v>
                </c:pt>
                <c:pt idx="1069">
                  <c:v>136.35879999999989</c:v>
                </c:pt>
                <c:pt idx="1070">
                  <c:v>208.09206666666671</c:v>
                </c:pt>
                <c:pt idx="1071">
                  <c:v>280.94580000000008</c:v>
                </c:pt>
                <c:pt idx="1072">
                  <c:v>327.06882777777764</c:v>
                </c:pt>
                <c:pt idx="1073">
                  <c:v>377.96482546296301</c:v>
                </c:pt>
                <c:pt idx="1074">
                  <c:v>441.91190324074086</c:v>
                </c:pt>
                <c:pt idx="1075">
                  <c:v>472.16468101851848</c:v>
                </c:pt>
                <c:pt idx="1076">
                  <c:v>440.00876990740733</c:v>
                </c:pt>
                <c:pt idx="1077">
                  <c:v>379.70632546296304</c:v>
                </c:pt>
                <c:pt idx="1078">
                  <c:v>326.14817777777785</c:v>
                </c:pt>
                <c:pt idx="1079">
                  <c:v>299.28103657407428</c:v>
                </c:pt>
                <c:pt idx="1080">
                  <c:v>260.43135555555568</c:v>
                </c:pt>
                <c:pt idx="1081">
                  <c:v>188.50305740740731</c:v>
                </c:pt>
                <c:pt idx="1082">
                  <c:v>114.6202944444444</c:v>
                </c:pt>
                <c:pt idx="1083">
                  <c:v>35.012736574074033</c:v>
                </c:pt>
                <c:pt idx="1084">
                  <c:v>-11.358648611111207</c:v>
                </c:pt>
                <c:pt idx="1085">
                  <c:v>20.962381018518649</c:v>
                </c:pt>
                <c:pt idx="1086">
                  <c:v>82.540724074074248</c:v>
                </c:pt>
                <c:pt idx="1087">
                  <c:v>113.98516851851858</c:v>
                </c:pt>
                <c:pt idx="1088">
                  <c:v>118.10199212962948</c:v>
                </c:pt>
                <c:pt idx="1089">
                  <c:v>114.35802222222199</c:v>
                </c:pt>
                <c:pt idx="1090">
                  <c:v>110.42746666666666</c:v>
                </c:pt>
                <c:pt idx="1091">
                  <c:v>122.21913333333349</c:v>
                </c:pt>
                <c:pt idx="1092">
                  <c:v>162.08635138888906</c:v>
                </c:pt>
                <c:pt idx="1093">
                  <c:v>215.07642546296302</c:v>
                </c:pt>
                <c:pt idx="1094">
                  <c:v>229.96271435185184</c:v>
                </c:pt>
                <c:pt idx="1095">
                  <c:v>197.16196111111111</c:v>
                </c:pt>
                <c:pt idx="1096">
                  <c:v>155.33421435185181</c:v>
                </c:pt>
                <c:pt idx="1097">
                  <c:v>112.5033513888888</c:v>
                </c:pt>
                <c:pt idx="1098">
                  <c:v>56.666347685185144</c:v>
                </c:pt>
                <c:pt idx="1099">
                  <c:v>-8.6197300925926896</c:v>
                </c:pt>
                <c:pt idx="1100">
                  <c:v>-20.37452638888881</c:v>
                </c:pt>
                <c:pt idx="1101">
                  <c:v>35.933814351851915</c:v>
                </c:pt>
                <c:pt idx="1102">
                  <c:v>105.75247407407402</c:v>
                </c:pt>
                <c:pt idx="1103">
                  <c:v>181.17746666666682</c:v>
                </c:pt>
                <c:pt idx="1104">
                  <c:v>250.64245740740745</c:v>
                </c:pt>
                <c:pt idx="1105">
                  <c:v>262.58860324074055</c:v>
                </c:pt>
                <c:pt idx="1106">
                  <c:v>206.83668472222234</c:v>
                </c:pt>
                <c:pt idx="1107">
                  <c:v>141.24060694444475</c:v>
                </c:pt>
                <c:pt idx="1108">
                  <c:v>82.077585185185214</c:v>
                </c:pt>
                <c:pt idx="1109">
                  <c:v>25.221903240740545</c:v>
                </c:pt>
                <c:pt idx="1110">
                  <c:v>26.163118518518644</c:v>
                </c:pt>
                <c:pt idx="1111">
                  <c:v>87.486911111111013</c:v>
                </c:pt>
                <c:pt idx="1112">
                  <c:v>170.2231032407407</c:v>
                </c:pt>
                <c:pt idx="1113">
                  <c:v>274.97527962962965</c:v>
                </c:pt>
                <c:pt idx="1114">
                  <c:v>335.48676990740739</c:v>
                </c:pt>
                <c:pt idx="1115">
                  <c:v>290.10478518518556</c:v>
                </c:pt>
                <c:pt idx="1116">
                  <c:v>198.82605740740752</c:v>
                </c:pt>
                <c:pt idx="1117">
                  <c:v>128.73871435185157</c:v>
                </c:pt>
                <c:pt idx="1118">
                  <c:v>68.897473611110797</c:v>
                </c:pt>
                <c:pt idx="1119">
                  <c:v>34.834795833333658</c:v>
                </c:pt>
                <c:pt idx="1120">
                  <c:v>51.915073611111481</c:v>
                </c:pt>
                <c:pt idx="1121">
                  <c:v>77.949457407407323</c:v>
                </c:pt>
                <c:pt idx="1122">
                  <c:v>72.971640277777894</c:v>
                </c:pt>
                <c:pt idx="1123">
                  <c:v>24.145869907407416</c:v>
                </c:pt>
                <c:pt idx="1124">
                  <c:v>-61.853903703704006</c:v>
                </c:pt>
                <c:pt idx="1125">
                  <c:v>-177.59674861111131</c:v>
                </c:pt>
                <c:pt idx="1126">
                  <c:v>-280.22639444444434</c:v>
                </c:pt>
                <c:pt idx="1127">
                  <c:v>-320.61726342592567</c:v>
                </c:pt>
                <c:pt idx="1128">
                  <c:v>-320.81045925925918</c:v>
                </c:pt>
                <c:pt idx="1129">
                  <c:v>-272.69079675925923</c:v>
                </c:pt>
                <c:pt idx="1130">
                  <c:v>-206.66609814814825</c:v>
                </c:pt>
                <c:pt idx="1131">
                  <c:v>-178.84268564814823</c:v>
                </c:pt>
                <c:pt idx="1132">
                  <c:v>-177.99865370370355</c:v>
                </c:pt>
                <c:pt idx="1133">
                  <c:v>-200.51738703703705</c:v>
                </c:pt>
                <c:pt idx="1134">
                  <c:v>-219.075075925926</c:v>
                </c:pt>
                <c:pt idx="1135">
                  <c:v>-201.84616481481476</c:v>
                </c:pt>
                <c:pt idx="1136">
                  <c:v>-128.92300787037033</c:v>
                </c:pt>
                <c:pt idx="1137">
                  <c:v>-23.632164814814857</c:v>
                </c:pt>
                <c:pt idx="1138">
                  <c:v>46.934901851851905</c:v>
                </c:pt>
                <c:pt idx="1139">
                  <c:v>74.494047685185208</c:v>
                </c:pt>
                <c:pt idx="1140">
                  <c:v>90.353946296296272</c:v>
                </c:pt>
                <c:pt idx="1141">
                  <c:v>129.89531435185182</c:v>
                </c:pt>
                <c:pt idx="1142">
                  <c:v>217.01780740740747</c:v>
                </c:pt>
                <c:pt idx="1143">
                  <c:v>301.08153657407416</c:v>
                </c:pt>
                <c:pt idx="1144">
                  <c:v>271.88310694444436</c:v>
                </c:pt>
                <c:pt idx="1145">
                  <c:v>155.38147407407411</c:v>
                </c:pt>
                <c:pt idx="1146">
                  <c:v>-1.5282370370370018</c:v>
                </c:pt>
                <c:pt idx="1147">
                  <c:v>-227.15389675925934</c:v>
                </c:pt>
                <c:pt idx="1148">
                  <c:v>-289.48712777777769</c:v>
                </c:pt>
                <c:pt idx="1149">
                  <c:v>-153.70128333333327</c:v>
                </c:pt>
                <c:pt idx="1150">
                  <c:v>-12.93873333333336</c:v>
                </c:pt>
                <c:pt idx="1151">
                  <c:v>57.811266666666675</c:v>
                </c:pt>
                <c:pt idx="1152">
                  <c:v>132.49182222222225</c:v>
                </c:pt>
                <c:pt idx="1153">
                  <c:v>325.8704810185186</c:v>
                </c:pt>
                <c:pt idx="1154">
                  <c:v>501.35931851851853</c:v>
                </c:pt>
                <c:pt idx="1155">
                  <c:v>497.89003657407409</c:v>
                </c:pt>
                <c:pt idx="1156">
                  <c:v>411.58467962962953</c:v>
                </c:pt>
                <c:pt idx="1157">
                  <c:v>403.83279074074085</c:v>
                </c:pt>
                <c:pt idx="1158">
                  <c:v>456.03012407407414</c:v>
                </c:pt>
                <c:pt idx="1159">
                  <c:v>506.00427962962948</c:v>
                </c:pt>
                <c:pt idx="1160">
                  <c:v>502.27390694444438</c:v>
                </c:pt>
                <c:pt idx="1161">
                  <c:v>451.30667962962963</c:v>
                </c:pt>
                <c:pt idx="1162">
                  <c:v>411.22867962962977</c:v>
                </c:pt>
                <c:pt idx="1163">
                  <c:v>398.58532916666684</c:v>
                </c:pt>
                <c:pt idx="1164">
                  <c:v>393.82436851851872</c:v>
                </c:pt>
                <c:pt idx="1165">
                  <c:v>389.23506666666651</c:v>
                </c:pt>
                <c:pt idx="1166">
                  <c:v>317.73802962962941</c:v>
                </c:pt>
                <c:pt idx="1167">
                  <c:v>246.27214629629646</c:v>
                </c:pt>
                <c:pt idx="1168">
                  <c:v>268.965714351852</c:v>
                </c:pt>
                <c:pt idx="1169">
                  <c:v>289.22871666666703</c:v>
                </c:pt>
                <c:pt idx="1170">
                  <c:v>281.59703657407402</c:v>
                </c:pt>
                <c:pt idx="1171">
                  <c:v>277.73505138888868</c:v>
                </c:pt>
                <c:pt idx="1172">
                  <c:v>269.76640555555548</c:v>
                </c:pt>
                <c:pt idx="1173">
                  <c:v>261.34582546296298</c:v>
                </c:pt>
                <c:pt idx="1174">
                  <c:v>256.6441254629629</c:v>
                </c:pt>
                <c:pt idx="1175">
                  <c:v>247.78876111111111</c:v>
                </c:pt>
                <c:pt idx="1176">
                  <c:v>238.42810694444455</c:v>
                </c:pt>
                <c:pt idx="1177">
                  <c:v>236.68004768518495</c:v>
                </c:pt>
                <c:pt idx="1178">
                  <c:v>246.74398101851841</c:v>
                </c:pt>
                <c:pt idx="1179">
                  <c:v>257.38720324074075</c:v>
                </c:pt>
                <c:pt idx="1180">
                  <c:v>260.20107361111116</c:v>
                </c:pt>
                <c:pt idx="1181">
                  <c:v>259.11614768518541</c:v>
                </c:pt>
                <c:pt idx="1182">
                  <c:v>249.9127018518522</c:v>
                </c:pt>
                <c:pt idx="1183">
                  <c:v>240.15188101851845</c:v>
                </c:pt>
                <c:pt idx="1184">
                  <c:v>234.04388101851833</c:v>
                </c:pt>
                <c:pt idx="1185">
                  <c:v>223.72187407407398</c:v>
                </c:pt>
                <c:pt idx="1186">
                  <c:v>204.95470324074063</c:v>
                </c:pt>
                <c:pt idx="1187">
                  <c:v>193.16303657407406</c:v>
                </c:pt>
                <c:pt idx="1188">
                  <c:v>193.16303657407406</c:v>
                </c:pt>
                <c:pt idx="1189">
                  <c:v>193.16303657407406</c:v>
                </c:pt>
                <c:pt idx="1190">
                  <c:v>193.16303657407406</c:v>
                </c:pt>
                <c:pt idx="1191">
                  <c:v>193.16303657407406</c:v>
                </c:pt>
                <c:pt idx="1192">
                  <c:v>193.16303657407406</c:v>
                </c:pt>
                <c:pt idx="1193">
                  <c:v>193.16303657407406</c:v>
                </c:pt>
                <c:pt idx="1194">
                  <c:v>193.16303657407406</c:v>
                </c:pt>
                <c:pt idx="1195">
                  <c:v>197.09359212962994</c:v>
                </c:pt>
                <c:pt idx="1196">
                  <c:v>197.38942962963</c:v>
                </c:pt>
                <c:pt idx="1197">
                  <c:v>197.38942962962943</c:v>
                </c:pt>
                <c:pt idx="1198">
                  <c:v>213.40780694444447</c:v>
                </c:pt>
                <c:pt idx="1199">
                  <c:v>230.31782546296324</c:v>
                </c:pt>
                <c:pt idx="1200">
                  <c:v>247.53193888888882</c:v>
                </c:pt>
                <c:pt idx="1201">
                  <c:v>261.7271462962961</c:v>
                </c:pt>
                <c:pt idx="1202">
                  <c:v>256.28990185185211</c:v>
                </c:pt>
                <c:pt idx="1203">
                  <c:v>242.3989185185186</c:v>
                </c:pt>
                <c:pt idx="1204">
                  <c:v>227.90387407407388</c:v>
                </c:pt>
                <c:pt idx="1205">
                  <c:v>216.72770185185175</c:v>
                </c:pt>
                <c:pt idx="1206">
                  <c:v>213.10536990740752</c:v>
                </c:pt>
                <c:pt idx="1207">
                  <c:v>213.4139111111113</c:v>
                </c:pt>
                <c:pt idx="1208">
                  <c:v>213.72276990740755</c:v>
                </c:pt>
                <c:pt idx="1209">
                  <c:v>210.10139074074107</c:v>
                </c:pt>
                <c:pt idx="1210">
                  <c:v>206.17083518518518</c:v>
                </c:pt>
                <c:pt idx="1211">
                  <c:v>206.17083518518518</c:v>
                </c:pt>
                <c:pt idx="1212">
                  <c:v>202.2402796296293</c:v>
                </c:pt>
                <c:pt idx="1213">
                  <c:v>201.93110324074041</c:v>
                </c:pt>
                <c:pt idx="1214">
                  <c:v>205.8616587962963</c:v>
                </c:pt>
                <c:pt idx="1215">
                  <c:v>205.8616587962963</c:v>
                </c:pt>
                <c:pt idx="1216">
                  <c:v>201.93110324074098</c:v>
                </c:pt>
                <c:pt idx="1217">
                  <c:v>197.69168888888885</c:v>
                </c:pt>
                <c:pt idx="1218">
                  <c:v>197.38314768518507</c:v>
                </c:pt>
                <c:pt idx="1219">
                  <c:v>197.07492407407454</c:v>
                </c:pt>
                <c:pt idx="1220">
                  <c:v>192.83646250000015</c:v>
                </c:pt>
                <c:pt idx="1221">
                  <c:v>184.36049212962968</c:v>
                </c:pt>
                <c:pt idx="1222">
                  <c:v>179.51002962962937</c:v>
                </c:pt>
                <c:pt idx="1223">
                  <c:v>174.66242546296286</c:v>
                </c:pt>
                <c:pt idx="1224">
                  <c:v>177.37469583333359</c:v>
                </c:pt>
                <c:pt idx="1225">
                  <c:v>184.62856990740721</c:v>
                </c:pt>
                <c:pt idx="1226">
                  <c:v>187.95315879629641</c:v>
                </c:pt>
                <c:pt idx="1227">
                  <c:v>187.65065185185199</c:v>
                </c:pt>
                <c:pt idx="1228">
                  <c:v>187.0465907407409</c:v>
                </c:pt>
                <c:pt idx="1229">
                  <c:v>186.74503657407422</c:v>
                </c:pt>
                <c:pt idx="1230">
                  <c:v>182.21232546296278</c:v>
                </c:pt>
                <c:pt idx="1231">
                  <c:v>185.54199583333349</c:v>
                </c:pt>
                <c:pt idx="1232">
                  <c:v>193.10314074074097</c:v>
                </c:pt>
                <c:pt idx="1233">
                  <c:v>193.10314074074046</c:v>
                </c:pt>
                <c:pt idx="1234">
                  <c:v>192.80349212962932</c:v>
                </c:pt>
                <c:pt idx="1235">
                  <c:v>188.872936574074</c:v>
                </c:pt>
                <c:pt idx="1236">
                  <c:v>180.41348101851884</c:v>
                </c:pt>
                <c:pt idx="1237">
                  <c:v>168.02474027777828</c:v>
                </c:pt>
                <c:pt idx="1238">
                  <c:v>150.81539074074044</c:v>
                </c:pt>
                <c:pt idx="1239">
                  <c:v>137.24965185185164</c:v>
                </c:pt>
                <c:pt idx="1240">
                  <c:v>130.9714518518519</c:v>
                </c:pt>
                <c:pt idx="1241">
                  <c:v>132.86449212962941</c:v>
                </c:pt>
                <c:pt idx="1242">
                  <c:v>134.77309444444461</c:v>
                </c:pt>
                <c:pt idx="1243">
                  <c:v>133.05237777777791</c:v>
                </c:pt>
                <c:pt idx="1244">
                  <c:v>131.0593254629631</c:v>
                </c:pt>
                <c:pt idx="1245">
                  <c:v>133.293936574074</c:v>
                </c:pt>
                <c:pt idx="1246">
                  <c:v>127.67886990740752</c:v>
                </c:pt>
                <c:pt idx="1247">
                  <c:v>121.79750185185226</c:v>
                </c:pt>
                <c:pt idx="1248">
                  <c:v>119.86225138888871</c:v>
                </c:pt>
                <c:pt idx="1249">
                  <c:v>117.94256296296275</c:v>
                </c:pt>
                <c:pt idx="1250">
                  <c:v>119.96899212962977</c:v>
                </c:pt>
                <c:pt idx="1251">
                  <c:v>122.27982546296288</c:v>
                </c:pt>
                <c:pt idx="1252">
                  <c:v>120.67153657407398</c:v>
                </c:pt>
                <c:pt idx="1253">
                  <c:v>119.074681018519</c:v>
                </c:pt>
                <c:pt idx="1254">
                  <c:v>117.48925879629626</c:v>
                </c:pt>
                <c:pt idx="1255">
                  <c:v>115.91526990740732</c:v>
                </c:pt>
                <c:pt idx="1256">
                  <c:v>114.35271435185177</c:v>
                </c:pt>
                <c:pt idx="1257">
                  <c:v>112.80159212962954</c:v>
                </c:pt>
                <c:pt idx="1258">
                  <c:v>111.26190324074119</c:v>
                </c:pt>
                <c:pt idx="1259">
                  <c:v>113.66420324074099</c:v>
                </c:pt>
                <c:pt idx="1260">
                  <c:v>120.26050185185166</c:v>
                </c:pt>
                <c:pt idx="1261">
                  <c:v>127.11547962962955</c:v>
                </c:pt>
                <c:pt idx="1262">
                  <c:v>142.08643657407424</c:v>
                </c:pt>
                <c:pt idx="1263">
                  <c:v>157.80865879629613</c:v>
                </c:pt>
                <c:pt idx="1264">
                  <c:v>169.85042962962933</c:v>
                </c:pt>
                <c:pt idx="1265">
                  <c:v>178.46375879629664</c:v>
                </c:pt>
                <c:pt idx="1266">
                  <c:v>175.28827962962964</c:v>
                </c:pt>
                <c:pt idx="1267">
                  <c:v>171.86269629629595</c:v>
                </c:pt>
                <c:pt idx="1268">
                  <c:v>164.50782777777792</c:v>
                </c:pt>
                <c:pt idx="1269">
                  <c:v>148.78560555555546</c:v>
                </c:pt>
                <c:pt idx="1270">
                  <c:v>136.48769629629629</c:v>
                </c:pt>
                <c:pt idx="1271">
                  <c:v>127.8696032407412</c:v>
                </c:pt>
                <c:pt idx="1272">
                  <c:v>122.93418472222235</c:v>
                </c:pt>
                <c:pt idx="1273">
                  <c:v>125.86495879629621</c:v>
                </c:pt>
                <c:pt idx="1274">
                  <c:v>129.04901296296322</c:v>
                </c:pt>
                <c:pt idx="1275">
                  <c:v>132.235925462963</c:v>
                </c:pt>
                <c:pt idx="1276">
                  <c:v>143.53341805555547</c:v>
                </c:pt>
                <c:pt idx="1277">
                  <c:v>155.32508472222202</c:v>
                </c:pt>
                <c:pt idx="1278">
                  <c:v>159.50256851851864</c:v>
                </c:pt>
                <c:pt idx="1279">
                  <c:v>163.68036990740734</c:v>
                </c:pt>
                <c:pt idx="1280">
                  <c:v>168.10636990740707</c:v>
                </c:pt>
                <c:pt idx="1281">
                  <c:v>160.74197361111123</c:v>
                </c:pt>
                <c:pt idx="1282">
                  <c:v>156.81141805555589</c:v>
                </c:pt>
                <c:pt idx="1283">
                  <c:v>157.0602518518522</c:v>
                </c:pt>
                <c:pt idx="1284">
                  <c:v>153.12969629629632</c:v>
                </c:pt>
                <c:pt idx="1285">
                  <c:v>145.26858518518509</c:v>
                </c:pt>
                <c:pt idx="1286">
                  <c:v>136.91012407407391</c:v>
                </c:pt>
                <c:pt idx="1287">
                  <c:v>132.48348888888893</c:v>
                </c:pt>
                <c:pt idx="1288">
                  <c:v>123.8806402777777</c:v>
                </c:pt>
                <c:pt idx="1289">
                  <c:v>118.9655476851853</c:v>
                </c:pt>
                <c:pt idx="1290">
                  <c:v>121.91664768518511</c:v>
                </c:pt>
                <c:pt idx="1291">
                  <c:v>121.18539074074066</c:v>
                </c:pt>
                <c:pt idx="1292">
                  <c:v>112.35371666666703</c:v>
                </c:pt>
                <c:pt idx="1293">
                  <c:v>107.21710324074076</c:v>
                </c:pt>
                <c:pt idx="1294">
                  <c:v>106.01898518518519</c:v>
                </c:pt>
                <c:pt idx="1295">
                  <c:v>112.68991805555568</c:v>
                </c:pt>
                <c:pt idx="1296">
                  <c:v>127.70184444444425</c:v>
                </c:pt>
                <c:pt idx="1297">
                  <c:v>143.18793657407409</c:v>
                </c:pt>
                <c:pt idx="1298">
                  <c:v>155.21573333333325</c:v>
                </c:pt>
                <c:pt idx="1299">
                  <c:v>163.55005740740739</c:v>
                </c:pt>
                <c:pt idx="1300">
                  <c:v>164.26225879629635</c:v>
                </c:pt>
                <c:pt idx="1301">
                  <c:v>160.8080921296293</c:v>
                </c:pt>
                <c:pt idx="1302">
                  <c:v>161.28575138888914</c:v>
                </c:pt>
                <c:pt idx="1303">
                  <c:v>165.6952365740741</c:v>
                </c:pt>
                <c:pt idx="1304">
                  <c:v>162.48545740740764</c:v>
                </c:pt>
                <c:pt idx="1305">
                  <c:v>154.86524027777793</c:v>
                </c:pt>
                <c:pt idx="1306">
                  <c:v>151.17589629629606</c:v>
                </c:pt>
                <c:pt idx="1307">
                  <c:v>147.24534074074074</c:v>
                </c:pt>
                <c:pt idx="1308">
                  <c:v>143.31478518518543</c:v>
                </c:pt>
                <c:pt idx="1309">
                  <c:v>143.07357361111139</c:v>
                </c:pt>
                <c:pt idx="1310">
                  <c:v>143.07357361111082</c:v>
                </c:pt>
                <c:pt idx="1311">
                  <c:v>138.90212407407398</c:v>
                </c:pt>
                <c:pt idx="1312">
                  <c:v>134.73099212962975</c:v>
                </c:pt>
                <c:pt idx="1313">
                  <c:v>126.38968101851852</c:v>
                </c:pt>
                <c:pt idx="1314">
                  <c:v>125.67176296296297</c:v>
                </c:pt>
                <c:pt idx="1315">
                  <c:v>125.19473888888892</c:v>
                </c:pt>
                <c:pt idx="1316">
                  <c:v>108.75936249999978</c:v>
                </c:pt>
                <c:pt idx="1317">
                  <c:v>103.41107361111112</c:v>
                </c:pt>
                <c:pt idx="1318">
                  <c:v>110.33338101851866</c:v>
                </c:pt>
                <c:pt idx="1319">
                  <c:v>132.98299212962951</c:v>
                </c:pt>
                <c:pt idx="1320">
                  <c:v>168.82421805555569</c:v>
                </c:pt>
                <c:pt idx="1321">
                  <c:v>197.50922962962989</c:v>
                </c:pt>
                <c:pt idx="1322">
                  <c:v>227.15114768518498</c:v>
                </c:pt>
                <c:pt idx="1323">
                  <c:v>257.54242546296285</c:v>
                </c:pt>
                <c:pt idx="1324">
                  <c:v>273.24175138888927</c:v>
                </c:pt>
                <c:pt idx="1325">
                  <c:v>257.32624444444423</c:v>
                </c:pt>
                <c:pt idx="1326">
                  <c:v>220.80676990740722</c:v>
                </c:pt>
                <c:pt idx="1327">
                  <c:v>186.71087407407424</c:v>
                </c:pt>
                <c:pt idx="1328">
                  <c:v>167.57196111111125</c:v>
                </c:pt>
                <c:pt idx="1329">
                  <c:v>159.71084999999999</c:v>
                </c:pt>
                <c:pt idx="1330">
                  <c:v>159.71084999999999</c:v>
                </c:pt>
                <c:pt idx="1331">
                  <c:v>159.71084999999999</c:v>
                </c:pt>
                <c:pt idx="1332">
                  <c:v>155.78029444444468</c:v>
                </c:pt>
                <c:pt idx="1333">
                  <c:v>143.73153657407389</c:v>
                </c:pt>
                <c:pt idx="1334">
                  <c:v>135.1010574074071</c:v>
                </c:pt>
                <c:pt idx="1335">
                  <c:v>134.33454768518544</c:v>
                </c:pt>
                <c:pt idx="1336">
                  <c:v>141.43200740740775</c:v>
                </c:pt>
                <c:pt idx="1337">
                  <c:v>149.03920324074065</c:v>
                </c:pt>
                <c:pt idx="1338">
                  <c:v>152.71616111111081</c:v>
                </c:pt>
                <c:pt idx="1339">
                  <c:v>156.64671666666669</c:v>
                </c:pt>
                <c:pt idx="1340">
                  <c:v>160.57727222222258</c:v>
                </c:pt>
                <c:pt idx="1341">
                  <c:v>164.7614254629631</c:v>
                </c:pt>
                <c:pt idx="1342">
                  <c:v>176.80700740740741</c:v>
                </c:pt>
                <c:pt idx="1343">
                  <c:v>189.61751111111101</c:v>
                </c:pt>
                <c:pt idx="1344">
                  <c:v>190.64142962962956</c:v>
                </c:pt>
                <c:pt idx="1345">
                  <c:v>187.73987407407424</c:v>
                </c:pt>
                <c:pt idx="1346">
                  <c:v>176.72329212962933</c:v>
                </c:pt>
                <c:pt idx="1347">
                  <c:v>165.19062222222203</c:v>
                </c:pt>
                <c:pt idx="1348">
                  <c:v>153.39895555555603</c:v>
                </c:pt>
                <c:pt idx="1349">
                  <c:v>125.36739074074111</c:v>
                </c:pt>
                <c:pt idx="1350">
                  <c:v>88.190529166666252</c:v>
                </c:pt>
                <c:pt idx="1351">
                  <c:v>57.876585185185192</c:v>
                </c:pt>
                <c:pt idx="1352">
                  <c:v>42.57679074074089</c:v>
                </c:pt>
                <c:pt idx="1353">
                  <c:v>35.200355555555333</c:v>
                </c:pt>
                <c:pt idx="1354">
                  <c:v>27.64686250000004</c:v>
                </c:pt>
                <c:pt idx="1355">
                  <c:v>16.234272222222131</c:v>
                </c:pt>
                <c:pt idx="1356">
                  <c:v>-3.4265745370367853</c:v>
                </c:pt>
                <c:pt idx="1357">
                  <c:v>-19.511616666666328</c:v>
                </c:pt>
                <c:pt idx="1358">
                  <c:v>-31.768209259259578</c:v>
                </c:pt>
                <c:pt idx="1359">
                  <c:v>-48.038407870370605</c:v>
                </c:pt>
                <c:pt idx="1360">
                  <c:v>-56.713320370370084</c:v>
                </c:pt>
                <c:pt idx="1361">
                  <c:v>-25.719192592592364</c:v>
                </c:pt>
                <c:pt idx="1362">
                  <c:v>42.323012962962821</c:v>
                </c:pt>
                <c:pt idx="1363">
                  <c:v>120.17190185185169</c:v>
                </c:pt>
                <c:pt idx="1364">
                  <c:v>192.06714074074074</c:v>
                </c:pt>
                <c:pt idx="1365">
                  <c:v>202.64493888888904</c:v>
                </c:pt>
                <c:pt idx="1366">
                  <c:v>153.12805740740765</c:v>
                </c:pt>
                <c:pt idx="1367">
                  <c:v>90.438140277777677</c:v>
                </c:pt>
                <c:pt idx="1368">
                  <c:v>10.244147685185098</c:v>
                </c:pt>
                <c:pt idx="1369">
                  <c:v>-24.878177777777736</c:v>
                </c:pt>
                <c:pt idx="1370">
                  <c:v>23.210807407407287</c:v>
                </c:pt>
                <c:pt idx="1371">
                  <c:v>84.992568518518482</c:v>
                </c:pt>
                <c:pt idx="1372">
                  <c:v>108.57590185185187</c:v>
                </c:pt>
                <c:pt idx="1373">
                  <c:v>88.923124074074082</c:v>
                </c:pt>
                <c:pt idx="1374">
                  <c:v>44.773140277778012</c:v>
                </c:pt>
                <c:pt idx="1375">
                  <c:v>-12.237209259259231</c:v>
                </c:pt>
                <c:pt idx="1376">
                  <c:v>-109.90447083333355</c:v>
                </c:pt>
                <c:pt idx="1377">
                  <c:v>-249.38468148148138</c:v>
                </c:pt>
                <c:pt idx="1378">
                  <c:v>-328.23948564814793</c:v>
                </c:pt>
                <c:pt idx="1379">
                  <c:v>-335.4521722222222</c:v>
                </c:pt>
                <c:pt idx="1380">
                  <c:v>-341.77274120370373</c:v>
                </c:pt>
                <c:pt idx="1381">
                  <c:v>-229.28452592592578</c:v>
                </c:pt>
                <c:pt idx="1382">
                  <c:v>55.567862499999983</c:v>
                </c:pt>
                <c:pt idx="1383">
                  <c:v>289.26821435185178</c:v>
                </c:pt>
                <c:pt idx="1384">
                  <c:v>320.33786990740748</c:v>
                </c:pt>
                <c:pt idx="1385">
                  <c:v>225.01091851851868</c:v>
                </c:pt>
                <c:pt idx="1386">
                  <c:v>155.52382546296298</c:v>
                </c:pt>
                <c:pt idx="1387">
                  <c:v>184.09958518518505</c:v>
                </c:pt>
                <c:pt idx="1388">
                  <c:v>272.77272407407406</c:v>
                </c:pt>
                <c:pt idx="1389">
                  <c:v>363.27662546296307</c:v>
                </c:pt>
                <c:pt idx="1390">
                  <c:v>392.51310694444459</c:v>
                </c:pt>
                <c:pt idx="1391">
                  <c:v>343.16690185185178</c:v>
                </c:pt>
                <c:pt idx="1392">
                  <c:v>260.94724444444421</c:v>
                </c:pt>
                <c:pt idx="1393">
                  <c:v>184.88719583333341</c:v>
                </c:pt>
                <c:pt idx="1394">
                  <c:v>126.96929583333339</c:v>
                </c:pt>
                <c:pt idx="1395">
                  <c:v>95.524851388889061</c:v>
                </c:pt>
                <c:pt idx="1396">
                  <c:v>71.593436574074204</c:v>
                </c:pt>
                <c:pt idx="1397">
                  <c:v>43.042925462962977</c:v>
                </c:pt>
                <c:pt idx="1398">
                  <c:v>21.856651851851865</c:v>
                </c:pt>
                <c:pt idx="1399">
                  <c:v>0.36453657407408713</c:v>
                </c:pt>
                <c:pt idx="1400">
                  <c:v>-21.573637499999975</c:v>
                </c:pt>
                <c:pt idx="1401">
                  <c:v>-35.900963425926093</c:v>
                </c:pt>
                <c:pt idx="1402">
                  <c:v>-62.089349999999925</c:v>
                </c:pt>
                <c:pt idx="1403">
                  <c:v>-132.1437925925926</c:v>
                </c:pt>
                <c:pt idx="1404">
                  <c:v>-258.68820925925934</c:v>
                </c:pt>
                <c:pt idx="1405">
                  <c:v>-339.95865231481469</c:v>
                </c:pt>
                <c:pt idx="1406">
                  <c:v>-278.83697777777769</c:v>
                </c:pt>
                <c:pt idx="1407">
                  <c:v>-101.39282222222225</c:v>
                </c:pt>
                <c:pt idx="1408">
                  <c:v>55.223592129629608</c:v>
                </c:pt>
                <c:pt idx="1409">
                  <c:v>90.942862500000061</c:v>
                </c:pt>
                <c:pt idx="1410">
                  <c:v>71.464125462962883</c:v>
                </c:pt>
                <c:pt idx="1411">
                  <c:v>51.724168518518582</c:v>
                </c:pt>
                <c:pt idx="1412">
                  <c:v>39.672869907407446</c:v>
                </c:pt>
                <c:pt idx="1413">
                  <c:v>55.053362499999984</c:v>
                </c:pt>
                <c:pt idx="1414">
                  <c:v>125.88831851851852</c:v>
                </c:pt>
                <c:pt idx="1415">
                  <c:v>237.16660555555558</c:v>
                </c:pt>
                <c:pt idx="1416">
                  <c:v>330.30020324074064</c:v>
                </c:pt>
                <c:pt idx="1417">
                  <c:v>361.68602222222211</c:v>
                </c:pt>
                <c:pt idx="1418">
                  <c:v>318.70395555555564</c:v>
                </c:pt>
                <c:pt idx="1419">
                  <c:v>211.79653657407425</c:v>
                </c:pt>
                <c:pt idx="1420">
                  <c:v>83.137529166666667</c:v>
                </c:pt>
                <c:pt idx="1421">
                  <c:v>-51.55068564814836</c:v>
                </c:pt>
                <c:pt idx="1422">
                  <c:v>-141.29284120370374</c:v>
                </c:pt>
                <c:pt idx="1423">
                  <c:v>-81.910174537037037</c:v>
                </c:pt>
                <c:pt idx="1424">
                  <c:v>46.692936574074253</c:v>
                </c:pt>
                <c:pt idx="1425">
                  <c:v>153.14616851851855</c:v>
                </c:pt>
                <c:pt idx="1426">
                  <c:v>269.04625138888883</c:v>
                </c:pt>
                <c:pt idx="1427">
                  <c:v>296.4813476851852</c:v>
                </c:pt>
                <c:pt idx="1428">
                  <c:v>201.18679074074072</c:v>
                </c:pt>
                <c:pt idx="1429">
                  <c:v>88.13773657407414</c:v>
                </c:pt>
                <c:pt idx="1430">
                  <c:v>-10.930296759259207</c:v>
                </c:pt>
                <c:pt idx="1431">
                  <c:v>-127.26024120370359</c:v>
                </c:pt>
                <c:pt idx="1432">
                  <c:v>-269.0925722222222</c:v>
                </c:pt>
                <c:pt idx="1433">
                  <c:v>-345.55717453703704</c:v>
                </c:pt>
                <c:pt idx="1434">
                  <c:v>-354.31021481481474</c:v>
                </c:pt>
                <c:pt idx="1435">
                  <c:v>-208.94505370370359</c:v>
                </c:pt>
                <c:pt idx="1436">
                  <c:v>25.942647685185108</c:v>
                </c:pt>
                <c:pt idx="1437">
                  <c:v>140.29843657407409</c:v>
                </c:pt>
                <c:pt idx="1438">
                  <c:v>152.99714768518521</c:v>
                </c:pt>
                <c:pt idx="1439">
                  <c:v>102.5158962962963</c:v>
                </c:pt>
                <c:pt idx="1440">
                  <c:v>39.697036574074033</c:v>
                </c:pt>
                <c:pt idx="1441">
                  <c:v>-35.467053703703698</c:v>
                </c:pt>
                <c:pt idx="1442">
                  <c:v>-60.222303703703602</c:v>
                </c:pt>
                <c:pt idx="1443">
                  <c:v>-2.0463597222222702</c:v>
                </c:pt>
                <c:pt idx="1444">
                  <c:v>60.66960000000001</c:v>
                </c:pt>
                <c:pt idx="1445">
                  <c:v>80.495306944444451</c:v>
                </c:pt>
                <c:pt idx="1446">
                  <c:v>45.237181018518442</c:v>
                </c:pt>
                <c:pt idx="1447">
                  <c:v>-76.956852314814782</c:v>
                </c:pt>
                <c:pt idx="1448">
                  <c:v>-255.34692777777769</c:v>
                </c:pt>
                <c:pt idx="1449">
                  <c:v>-351.69681527777777</c:v>
                </c:pt>
                <c:pt idx="1450">
                  <c:v>-286.09772037037038</c:v>
                </c:pt>
                <c:pt idx="1451">
                  <c:v>-125.25808888888888</c:v>
                </c:pt>
                <c:pt idx="1452">
                  <c:v>8.3579333333333423</c:v>
                </c:pt>
                <c:pt idx="1453">
                  <c:v>55.524600000000007</c:v>
                </c:pt>
                <c:pt idx="1454">
                  <c:v>55.524600000000007</c:v>
                </c:pt>
                <c:pt idx="1455">
                  <c:v>55.524600000000007</c:v>
                </c:pt>
                <c:pt idx="1456">
                  <c:v>55.524600000000007</c:v>
                </c:pt>
                <c:pt idx="1457">
                  <c:v>55.524600000000007</c:v>
                </c:pt>
                <c:pt idx="1458">
                  <c:v>55.524600000000007</c:v>
                </c:pt>
                <c:pt idx="1459">
                  <c:v>55.524600000000007</c:v>
                </c:pt>
                <c:pt idx="1460">
                  <c:v>55.524600000000007</c:v>
                </c:pt>
                <c:pt idx="1461">
                  <c:v>55.524600000000007</c:v>
                </c:pt>
                <c:pt idx="1462">
                  <c:v>55.524600000000007</c:v>
                </c:pt>
                <c:pt idx="1463">
                  <c:v>55.524600000000007</c:v>
                </c:pt>
                <c:pt idx="1464">
                  <c:v>55.524600000000007</c:v>
                </c:pt>
                <c:pt idx="1465">
                  <c:v>55.524600000000007</c:v>
                </c:pt>
                <c:pt idx="1466">
                  <c:v>55.524600000000007</c:v>
                </c:pt>
                <c:pt idx="1467">
                  <c:v>55.524600000000007</c:v>
                </c:pt>
                <c:pt idx="1468">
                  <c:v>55.524600000000007</c:v>
                </c:pt>
                <c:pt idx="1469">
                  <c:v>55.524600000000007</c:v>
                </c:pt>
                <c:pt idx="1470">
                  <c:v>55.524600000000007</c:v>
                </c:pt>
                <c:pt idx="1471">
                  <c:v>55.524600000000007</c:v>
                </c:pt>
                <c:pt idx="1472">
                  <c:v>55.524600000000007</c:v>
                </c:pt>
                <c:pt idx="1473">
                  <c:v>55.524600000000007</c:v>
                </c:pt>
                <c:pt idx="1474">
                  <c:v>55.524600000000007</c:v>
                </c:pt>
                <c:pt idx="1475">
                  <c:v>55.524600000000007</c:v>
                </c:pt>
                <c:pt idx="1476">
                  <c:v>55.524600000000007</c:v>
                </c:pt>
                <c:pt idx="1477">
                  <c:v>55.524600000000007</c:v>
                </c:pt>
                <c:pt idx="1478">
                  <c:v>141.99682222222225</c:v>
                </c:pt>
                <c:pt idx="1479">
                  <c:v>228.54590185185185</c:v>
                </c:pt>
                <c:pt idx="1480">
                  <c:v>216.9848074074074</c:v>
                </c:pt>
                <c:pt idx="1481">
                  <c:v>193.72430694444444</c:v>
                </c:pt>
                <c:pt idx="1482">
                  <c:v>170.50175879629626</c:v>
                </c:pt>
                <c:pt idx="1483">
                  <c:v>155.13254074074075</c:v>
                </c:pt>
                <c:pt idx="1484">
                  <c:v>147.64491851851855</c:v>
                </c:pt>
                <c:pt idx="1485">
                  <c:v>155.88856990740743</c:v>
                </c:pt>
                <c:pt idx="1486">
                  <c:v>183.94490694444443</c:v>
                </c:pt>
                <c:pt idx="1487">
                  <c:v>220.10880694444444</c:v>
                </c:pt>
                <c:pt idx="1488">
                  <c:v>260.57214629629635</c:v>
                </c:pt>
                <c:pt idx="1489">
                  <c:v>301.51393888888896</c:v>
                </c:pt>
                <c:pt idx="1490">
                  <c:v>335.20646249999993</c:v>
                </c:pt>
                <c:pt idx="1491">
                  <c:v>357.70614027777771</c:v>
                </c:pt>
                <c:pt idx="1492">
                  <c:v>361.15773657407419</c:v>
                </c:pt>
                <c:pt idx="1493">
                  <c:v>349.12848101851853</c:v>
                </c:pt>
                <c:pt idx="1494">
                  <c:v>333.34144027777779</c:v>
                </c:pt>
                <c:pt idx="1495">
                  <c:v>309.67216851851845</c:v>
                </c:pt>
                <c:pt idx="1496">
                  <c:v>285.75549212962966</c:v>
                </c:pt>
                <c:pt idx="1497">
                  <c:v>261.63349212962987</c:v>
                </c:pt>
                <c:pt idx="1498">
                  <c:v>233.1553624999998</c:v>
                </c:pt>
                <c:pt idx="1499">
                  <c:v>204.17543657407396</c:v>
                </c:pt>
                <c:pt idx="1500">
                  <c:v>174.6327365740741</c:v>
                </c:pt>
                <c:pt idx="1501">
                  <c:v>160.20375138888897</c:v>
                </c:pt>
                <c:pt idx="1502">
                  <c:v>153.65620324074098</c:v>
                </c:pt>
                <c:pt idx="1503">
                  <c:v>150.72415879629619</c:v>
                </c:pt>
                <c:pt idx="1504">
                  <c:v>151.90353888888882</c:v>
                </c:pt>
                <c:pt idx="1505">
                  <c:v>145.06571111111117</c:v>
                </c:pt>
                <c:pt idx="1506">
                  <c:v>141.99662546296298</c:v>
                </c:pt>
                <c:pt idx="1507">
                  <c:v>146.79659074074081</c:v>
                </c:pt>
                <c:pt idx="1508">
                  <c:v>155.71147407407398</c:v>
                </c:pt>
                <c:pt idx="1509">
                  <c:v>168.74699212962969</c:v>
                </c:pt>
                <c:pt idx="1510">
                  <c:v>193.95242962962976</c:v>
                </c:pt>
                <c:pt idx="1511">
                  <c:v>227.78532916666666</c:v>
                </c:pt>
                <c:pt idx="1512">
                  <c:v>262.43412407407402</c:v>
                </c:pt>
                <c:pt idx="1513">
                  <c:v>294.03304768518518</c:v>
                </c:pt>
                <c:pt idx="1514">
                  <c:v>310.66482546296294</c:v>
                </c:pt>
                <c:pt idx="1515">
                  <c:v>303.89620324074076</c:v>
                </c:pt>
                <c:pt idx="1516">
                  <c:v>273.06642962963002</c:v>
                </c:pt>
                <c:pt idx="1517">
                  <c:v>241.02376990740754</c:v>
                </c:pt>
                <c:pt idx="1518">
                  <c:v>216.22720324074078</c:v>
                </c:pt>
                <c:pt idx="1519">
                  <c:v>198.41138101851857</c:v>
                </c:pt>
                <c:pt idx="1520">
                  <c:v>184.31316851851835</c:v>
                </c:pt>
                <c:pt idx="1521">
                  <c:v>169.52593888888845</c:v>
                </c:pt>
                <c:pt idx="1522">
                  <c:v>150.57774027777791</c:v>
                </c:pt>
                <c:pt idx="1523">
                  <c:v>122.8286740740741</c:v>
                </c:pt>
                <c:pt idx="1524">
                  <c:v>82.585585185185181</c:v>
                </c:pt>
                <c:pt idx="1525">
                  <c:v>28.936347685185311</c:v>
                </c:pt>
                <c:pt idx="1526">
                  <c:v>-18.168200000000198</c:v>
                </c:pt>
                <c:pt idx="1527">
                  <c:v>-50.552053703703464</c:v>
                </c:pt>
                <c:pt idx="1528">
                  <c:v>-55.689431481481222</c:v>
                </c:pt>
                <c:pt idx="1529">
                  <c:v>-36.654659259259248</c:v>
                </c:pt>
                <c:pt idx="1530">
                  <c:v>-4.8868759259259562</c:v>
                </c:pt>
                <c:pt idx="1531">
                  <c:v>35.808018055555571</c:v>
                </c:pt>
                <c:pt idx="1532">
                  <c:v>77.698012962963048</c:v>
                </c:pt>
                <c:pt idx="1533">
                  <c:v>120.55237777777764</c:v>
                </c:pt>
                <c:pt idx="1534">
                  <c:v>168.48380740740737</c:v>
                </c:pt>
                <c:pt idx="1535">
                  <c:v>225.44572407407423</c:v>
                </c:pt>
                <c:pt idx="1536">
                  <c:v>284.03498518518501</c:v>
                </c:pt>
                <c:pt idx="1537">
                  <c:v>328.24925185185197</c:v>
                </c:pt>
                <c:pt idx="1538">
                  <c:v>365.65173333333337</c:v>
                </c:pt>
                <c:pt idx="1539">
                  <c:v>392.41858518518524</c:v>
                </c:pt>
                <c:pt idx="1540">
                  <c:v>411.88725879629681</c:v>
                </c:pt>
                <c:pt idx="1541">
                  <c:v>424.33802962962932</c:v>
                </c:pt>
                <c:pt idx="1542">
                  <c:v>417.26512407407409</c:v>
                </c:pt>
                <c:pt idx="1543">
                  <c:v>390.09624027777812</c:v>
                </c:pt>
                <c:pt idx="1544">
                  <c:v>337.97805740740722</c:v>
                </c:pt>
                <c:pt idx="1545">
                  <c:v>283.5015907407406</c:v>
                </c:pt>
                <c:pt idx="1546">
                  <c:v>247.03848888888865</c:v>
                </c:pt>
                <c:pt idx="1547">
                  <c:v>225.17587222222227</c:v>
                </c:pt>
                <c:pt idx="1548">
                  <c:v>222.39881296296318</c:v>
                </c:pt>
                <c:pt idx="1549">
                  <c:v>227.77838472222226</c:v>
                </c:pt>
                <c:pt idx="1550">
                  <c:v>237.09645185185201</c:v>
                </c:pt>
                <c:pt idx="1551">
                  <c:v>247.01064027777807</c:v>
                </c:pt>
                <c:pt idx="1552">
                  <c:v>253.00983518518524</c:v>
                </c:pt>
                <c:pt idx="1553">
                  <c:v>255.39305000000002</c:v>
                </c:pt>
                <c:pt idx="1554">
                  <c:v>257.49503657407411</c:v>
                </c:pt>
                <c:pt idx="1555">
                  <c:v>267.77747361111068</c:v>
                </c:pt>
                <c:pt idx="1556">
                  <c:v>282.31742777777777</c:v>
                </c:pt>
                <c:pt idx="1557">
                  <c:v>297.50304768518566</c:v>
                </c:pt>
                <c:pt idx="1558">
                  <c:v>316.97159212962981</c:v>
                </c:pt>
                <c:pt idx="1559">
                  <c:v>337.44102962962944</c:v>
                </c:pt>
                <c:pt idx="1560">
                  <c:v>346.51404444444404</c:v>
                </c:pt>
                <c:pt idx="1561">
                  <c:v>351.73780740740756</c:v>
                </c:pt>
                <c:pt idx="1562">
                  <c:v>357.04287407407423</c:v>
                </c:pt>
                <c:pt idx="1563">
                  <c:v>366.35979999999995</c:v>
                </c:pt>
                <c:pt idx="1564">
                  <c:v>376.10245879629656</c:v>
                </c:pt>
                <c:pt idx="1565">
                  <c:v>382.00634629629661</c:v>
                </c:pt>
                <c:pt idx="1566">
                  <c:v>391.9325736111112</c:v>
                </c:pt>
                <c:pt idx="1567">
                  <c:v>394.4504180555553</c:v>
                </c:pt>
                <c:pt idx="1568">
                  <c:v>388.47704768518503</c:v>
                </c:pt>
                <c:pt idx="1569">
                  <c:v>386.14442962962988</c:v>
                </c:pt>
                <c:pt idx="1570">
                  <c:v>383.50771666666679</c:v>
                </c:pt>
                <c:pt idx="1571">
                  <c:v>380.55356990740739</c:v>
                </c:pt>
                <c:pt idx="1572">
                  <c:v>377.26960324074065</c:v>
                </c:pt>
                <c:pt idx="1573">
                  <c:v>365.78327222222197</c:v>
                </c:pt>
                <c:pt idx="1574">
                  <c:v>349.23527962962993</c:v>
                </c:pt>
                <c:pt idx="1575">
                  <c:v>335.85498518518523</c:v>
                </c:pt>
                <c:pt idx="1576">
                  <c:v>317.76984444444452</c:v>
                </c:pt>
                <c:pt idx="1577">
                  <c:v>298.50976990740747</c:v>
                </c:pt>
                <c:pt idx="1578">
                  <c:v>282.39484444444423</c:v>
                </c:pt>
                <c:pt idx="1579">
                  <c:v>273.35752916666689</c:v>
                </c:pt>
                <c:pt idx="1580">
                  <c:v>264.32307222222244</c:v>
                </c:pt>
                <c:pt idx="1581">
                  <c:v>258.44329212962941</c:v>
                </c:pt>
                <c:pt idx="1582">
                  <c:v>252.95907361111108</c:v>
                </c:pt>
                <c:pt idx="1583">
                  <c:v>238.8464402777779</c:v>
                </c:pt>
                <c:pt idx="1584">
                  <c:v>228.29198518518524</c:v>
                </c:pt>
                <c:pt idx="1585">
                  <c:v>217.37182222222219</c:v>
                </c:pt>
                <c:pt idx="1586">
                  <c:v>206.09357361111097</c:v>
                </c:pt>
                <c:pt idx="1587">
                  <c:v>198.39636990740746</c:v>
                </c:pt>
                <c:pt idx="1588">
                  <c:v>198.59203657407443</c:v>
                </c:pt>
                <c:pt idx="1589">
                  <c:v>207.04945740740766</c:v>
                </c:pt>
                <c:pt idx="1590">
                  <c:v>216.26560694444458</c:v>
                </c:pt>
                <c:pt idx="1591">
                  <c:v>225.86207361111121</c:v>
                </c:pt>
                <c:pt idx="1592">
                  <c:v>232.26606990740703</c:v>
                </c:pt>
                <c:pt idx="1593">
                  <c:v>238.67514768518538</c:v>
                </c:pt>
                <c:pt idx="1594">
                  <c:v>245.81214768518561</c:v>
                </c:pt>
                <c:pt idx="1595">
                  <c:v>237.22819583333307</c:v>
                </c:pt>
                <c:pt idx="1596">
                  <c:v>227.92521435185193</c:v>
                </c:pt>
                <c:pt idx="1597">
                  <c:v>214.69675879629659</c:v>
                </c:pt>
                <c:pt idx="1598">
                  <c:v>196.47238333333337</c:v>
                </c:pt>
                <c:pt idx="1599">
                  <c:v>185.770724074074</c:v>
                </c:pt>
                <c:pt idx="1600">
                  <c:v>174.73829212962943</c:v>
                </c:pt>
                <c:pt idx="1601">
                  <c:v>167.31421805555561</c:v>
                </c:pt>
                <c:pt idx="1602">
                  <c:v>171.71356990740753</c:v>
                </c:pt>
                <c:pt idx="1603">
                  <c:v>184.68925138888869</c:v>
                </c:pt>
                <c:pt idx="1604">
                  <c:v>194.43435138888862</c:v>
                </c:pt>
                <c:pt idx="1605">
                  <c:v>208.45983518518568</c:v>
                </c:pt>
                <c:pt idx="1606">
                  <c:v>219.57502962963002</c:v>
                </c:pt>
                <c:pt idx="1607">
                  <c:v>226.76093888888886</c:v>
                </c:pt>
                <c:pt idx="1608">
                  <c:v>234.62205000000006</c:v>
                </c:pt>
                <c:pt idx="1609">
                  <c:v>242.48316111111131</c:v>
                </c:pt>
                <c:pt idx="1610">
                  <c:v>247.08891851851843</c:v>
                </c:pt>
                <c:pt idx="1611">
                  <c:v>251.35755138888857</c:v>
                </c:pt>
                <c:pt idx="1612">
                  <c:v>264.16535555555572</c:v>
                </c:pt>
                <c:pt idx="1613">
                  <c:v>277.31631851851853</c:v>
                </c:pt>
                <c:pt idx="1614">
                  <c:v>291.15645740740734</c:v>
                </c:pt>
                <c:pt idx="1615">
                  <c:v>305.35245879629667</c:v>
                </c:pt>
                <c:pt idx="1616">
                  <c:v>324.18883518518527</c:v>
                </c:pt>
                <c:pt idx="1617">
                  <c:v>339.82162546296291</c:v>
                </c:pt>
                <c:pt idx="1618">
                  <c:v>351.91688101851855</c:v>
                </c:pt>
                <c:pt idx="1619">
                  <c:v>352.62492407407382</c:v>
                </c:pt>
                <c:pt idx="1620">
                  <c:v>344.80014768518498</c:v>
                </c:pt>
                <c:pt idx="1621">
                  <c:v>336.64809212963007</c:v>
                </c:pt>
                <c:pt idx="1622">
                  <c:v>323.86042546296329</c:v>
                </c:pt>
                <c:pt idx="1623">
                  <c:v>302.49134768518513</c:v>
                </c:pt>
                <c:pt idx="1624">
                  <c:v>275.7180847222221</c:v>
                </c:pt>
                <c:pt idx="1625">
                  <c:v>251.76427962962958</c:v>
                </c:pt>
                <c:pt idx="1626">
                  <c:v>214.91056851851891</c:v>
                </c:pt>
                <c:pt idx="1627">
                  <c:v>171.93046666666646</c:v>
                </c:pt>
                <c:pt idx="1628">
                  <c:v>135.39501296296288</c:v>
                </c:pt>
                <c:pt idx="1629">
                  <c:v>109.28811851851846</c:v>
                </c:pt>
                <c:pt idx="1630">
                  <c:v>102.58707361111102</c:v>
                </c:pt>
                <c:pt idx="1631">
                  <c:v>119.92780694444468</c:v>
                </c:pt>
                <c:pt idx="1632">
                  <c:v>150.85825740740734</c:v>
                </c:pt>
                <c:pt idx="1633">
                  <c:v>187.11825879629617</c:v>
                </c:pt>
                <c:pt idx="1634">
                  <c:v>217.55323518518554</c:v>
                </c:pt>
                <c:pt idx="1635">
                  <c:v>229.00904768518546</c:v>
                </c:pt>
                <c:pt idx="1636">
                  <c:v>229.0090476851849</c:v>
                </c:pt>
                <c:pt idx="1637">
                  <c:v>216.8818444444442</c:v>
                </c:pt>
                <c:pt idx="1638">
                  <c:v>204.08547361111158</c:v>
                </c:pt>
                <c:pt idx="1639">
                  <c:v>194.88920324074115</c:v>
                </c:pt>
                <c:pt idx="1640">
                  <c:v>193.22739999999982</c:v>
                </c:pt>
                <c:pt idx="1641">
                  <c:v>203.69534074074045</c:v>
                </c:pt>
                <c:pt idx="1642">
                  <c:v>222.68816111111136</c:v>
                </c:pt>
                <c:pt idx="1643">
                  <c:v>250.53186990740778</c:v>
                </c:pt>
                <c:pt idx="1644">
                  <c:v>275.76906666666628</c:v>
                </c:pt>
                <c:pt idx="1645">
                  <c:v>297.75059212962918</c:v>
                </c:pt>
                <c:pt idx="1646">
                  <c:v>316.82659212963</c:v>
                </c:pt>
                <c:pt idx="1647">
                  <c:v>332.34409629629653</c:v>
                </c:pt>
                <c:pt idx="1648">
                  <c:v>348.58856990740759</c:v>
                </c:pt>
                <c:pt idx="1649">
                  <c:v>357.37448101851851</c:v>
                </c:pt>
                <c:pt idx="1650">
                  <c:v>362.29208472222217</c:v>
                </c:pt>
                <c:pt idx="1651">
                  <c:v>359.41082546296337</c:v>
                </c:pt>
                <c:pt idx="1652">
                  <c:v>351.93714768518515</c:v>
                </c:pt>
                <c:pt idx="1653">
                  <c:v>348.07436851851838</c:v>
                </c:pt>
                <c:pt idx="1654">
                  <c:v>339.95089629629621</c:v>
                </c:pt>
                <c:pt idx="1655">
                  <c:v>335.0472074074072</c:v>
                </c:pt>
                <c:pt idx="1656">
                  <c:v>338.02495555555583</c:v>
                </c:pt>
                <c:pt idx="1657">
                  <c:v>341.02302962963</c:v>
                </c:pt>
                <c:pt idx="1658">
                  <c:v>344.04142962962948</c:v>
                </c:pt>
                <c:pt idx="1659">
                  <c:v>347.08015555555539</c:v>
                </c:pt>
                <c:pt idx="1660">
                  <c:v>350.13920740740724</c:v>
                </c:pt>
                <c:pt idx="1661">
                  <c:v>349.28802962962965</c:v>
                </c:pt>
                <c:pt idx="1662">
                  <c:v>351.99915879629634</c:v>
                </c:pt>
                <c:pt idx="1663">
                  <c:v>355.11664768518517</c:v>
                </c:pt>
                <c:pt idx="1664">
                  <c:v>350.00001296296352</c:v>
                </c:pt>
                <c:pt idx="1665">
                  <c:v>348.43425185185203</c:v>
                </c:pt>
                <c:pt idx="1666">
                  <c:v>342.94936851851855</c:v>
                </c:pt>
                <c:pt idx="1667">
                  <c:v>336.67876111111104</c:v>
                </c:pt>
                <c:pt idx="1668">
                  <c:v>334.3437907407403</c:v>
                </c:pt>
                <c:pt idx="1669">
                  <c:v>331.61325879629663</c:v>
                </c:pt>
                <c:pt idx="1670">
                  <c:v>328.88558518518528</c:v>
                </c:pt>
                <c:pt idx="1671">
                  <c:v>321.82798333333324</c:v>
                </c:pt>
                <c:pt idx="1672">
                  <c:v>318.29965879629651</c:v>
                </c:pt>
                <c:pt idx="1673">
                  <c:v>318.70220740740751</c:v>
                </c:pt>
                <c:pt idx="1674">
                  <c:v>315.17451805555595</c:v>
                </c:pt>
                <c:pt idx="1675">
                  <c:v>311.24396250000001</c:v>
                </c:pt>
                <c:pt idx="1676">
                  <c:v>307.31340694444413</c:v>
                </c:pt>
                <c:pt idx="1677">
                  <c:v>299.04942962962917</c:v>
                </c:pt>
                <c:pt idx="1678">
                  <c:v>290.38353888888889</c:v>
                </c:pt>
                <c:pt idx="1679">
                  <c:v>285.24819583333363</c:v>
                </c:pt>
                <c:pt idx="1680">
                  <c:v>284.0462666666669</c:v>
                </c:pt>
                <c:pt idx="1681">
                  <c:v>290.7083069444443</c:v>
                </c:pt>
                <c:pt idx="1682">
                  <c:v>302.1009185185182</c:v>
                </c:pt>
                <c:pt idx="1683">
                  <c:v>313.89258518518528</c:v>
                </c:pt>
                <c:pt idx="1684">
                  <c:v>330.4132351851855</c:v>
                </c:pt>
                <c:pt idx="1685">
                  <c:v>339.8750129629629</c:v>
                </c:pt>
                <c:pt idx="1686">
                  <c:v>341.48076111111101</c:v>
                </c:pt>
                <c:pt idx="1687">
                  <c:v>343.09159074074125</c:v>
                </c:pt>
                <c:pt idx="1688">
                  <c:v>336.84639074074062</c:v>
                </c:pt>
                <c:pt idx="1689">
                  <c:v>329.79514074074041</c:v>
                </c:pt>
                <c:pt idx="1690">
                  <c:v>326.6757166666672</c:v>
                </c:pt>
                <c:pt idx="1691">
                  <c:v>323.15120324074087</c:v>
                </c:pt>
                <c:pt idx="1692">
                  <c:v>323.55756296296261</c:v>
                </c:pt>
                <c:pt idx="1693">
                  <c:v>323.96424027777744</c:v>
                </c:pt>
                <c:pt idx="1694">
                  <c:v>324.37123518518581</c:v>
                </c:pt>
                <c:pt idx="1695">
                  <c:v>324.77854768518591</c:v>
                </c:pt>
                <c:pt idx="1696">
                  <c:v>325.18617777777746</c:v>
                </c:pt>
                <c:pt idx="1697">
                  <c:v>325.59412546296255</c:v>
                </c:pt>
                <c:pt idx="1698">
                  <c:v>322.07183518518497</c:v>
                </c:pt>
                <c:pt idx="1699">
                  <c:v>314.21072407407434</c:v>
                </c:pt>
                <c:pt idx="1700">
                  <c:v>305.94134768518586</c:v>
                </c:pt>
                <c:pt idx="1701">
                  <c:v>301.19521435185169</c:v>
                </c:pt>
                <c:pt idx="1702">
                  <c:v>300.38090694444429</c:v>
                </c:pt>
                <c:pt idx="1703">
                  <c:v>295.6373143518519</c:v>
                </c:pt>
                <c:pt idx="1704">
                  <c:v>294.42014074074075</c:v>
                </c:pt>
                <c:pt idx="1705">
                  <c:v>297.54083518518564</c:v>
                </c:pt>
                <c:pt idx="1706">
                  <c:v>296.73224444444429</c:v>
                </c:pt>
                <c:pt idx="1707">
                  <c:v>299.85547962962977</c:v>
                </c:pt>
                <c:pt idx="1708">
                  <c:v>303.38285138888881</c:v>
                </c:pt>
                <c:pt idx="1709">
                  <c:v>302.97998518518506</c:v>
                </c:pt>
                <c:pt idx="1710">
                  <c:v>310.43854768518531</c:v>
                </c:pt>
                <c:pt idx="1711">
                  <c:v>318.70220740740751</c:v>
                </c:pt>
                <c:pt idx="1712">
                  <c:v>323.03562916666658</c:v>
                </c:pt>
                <c:pt idx="1713">
                  <c:v>331.70342546296303</c:v>
                </c:pt>
                <c:pt idx="1714">
                  <c:v>336.84639074074119</c:v>
                </c:pt>
                <c:pt idx="1715">
                  <c:v>341.99221435185143</c:v>
                </c:pt>
                <c:pt idx="1716">
                  <c:v>347.54757361111109</c:v>
                </c:pt>
                <c:pt idx="1717">
                  <c:v>353.10801435185209</c:v>
                </c:pt>
                <c:pt idx="1718">
                  <c:v>359.08307222222231</c:v>
                </c:pt>
                <c:pt idx="1719">
                  <c:v>365.06606990740721</c:v>
                </c:pt>
                <c:pt idx="1720">
                  <c:v>367.5394810185183</c:v>
                </c:pt>
                <c:pt idx="1721">
                  <c:v>361.74827962962991</c:v>
                </c:pt>
                <c:pt idx="1722">
                  <c:v>351.61825740740727</c:v>
                </c:pt>
                <c:pt idx="1723">
                  <c:v>340.659318518519</c:v>
                </c:pt>
                <c:pt idx="1724">
                  <c:v>329.28449212962977</c:v>
                </c:pt>
                <c:pt idx="1725">
                  <c:v>305.28431851851764</c:v>
                </c:pt>
                <c:pt idx="1726">
                  <c:v>271.76043657407496</c:v>
                </c:pt>
                <c:pt idx="1727">
                  <c:v>232.66245740740806</c:v>
                </c:pt>
                <c:pt idx="1728">
                  <c:v>187.61673333333295</c:v>
                </c:pt>
                <c:pt idx="1729">
                  <c:v>140.62051435185151</c:v>
                </c:pt>
                <c:pt idx="1730">
                  <c:v>107.48653657407387</c:v>
                </c:pt>
                <c:pt idx="1731">
                  <c:v>89.871362962963232</c:v>
                </c:pt>
                <c:pt idx="1732">
                  <c:v>79.93770185185214</c:v>
                </c:pt>
                <c:pt idx="1733">
                  <c:v>78.449681018518348</c:v>
                </c:pt>
                <c:pt idx="1734">
                  <c:v>77.52236990740731</c:v>
                </c:pt>
                <c:pt idx="1735">
                  <c:v>73.202346296296568</c:v>
                </c:pt>
                <c:pt idx="1736">
                  <c:v>61.189218055555514</c:v>
                </c:pt>
                <c:pt idx="1737">
                  <c:v>52.934351388888828</c:v>
                </c:pt>
                <c:pt idx="1738">
                  <c:v>49.125651851852112</c:v>
                </c:pt>
                <c:pt idx="1739">
                  <c:v>49.415514351852224</c:v>
                </c:pt>
                <c:pt idx="1740">
                  <c:v>62.302140740740569</c:v>
                </c:pt>
                <c:pt idx="1741">
                  <c:v>84.127946296296201</c:v>
                </c:pt>
                <c:pt idx="1742">
                  <c:v>99.427800000000516</c:v>
                </c:pt>
                <c:pt idx="1743">
                  <c:v>107.23320324074059</c:v>
                </c:pt>
                <c:pt idx="1744">
                  <c:v>115.69379999999965</c:v>
                </c:pt>
                <c:pt idx="1745">
                  <c:v>116.62945740740743</c:v>
                </c:pt>
                <c:pt idx="1746">
                  <c:v>113.66631851851854</c:v>
                </c:pt>
                <c:pt idx="1747">
                  <c:v>118.59605000000012</c:v>
                </c:pt>
                <c:pt idx="1748">
                  <c:v>124.13492407407431</c:v>
                </c:pt>
                <c:pt idx="1749">
                  <c:v>129.6941240740739</c:v>
                </c:pt>
                <c:pt idx="1750">
                  <c:v>139.77269629629598</c:v>
                </c:pt>
                <c:pt idx="1751">
                  <c:v>142.28440694444447</c:v>
                </c:pt>
                <c:pt idx="1752">
                  <c:v>140.87350185185187</c:v>
                </c:pt>
                <c:pt idx="1753">
                  <c:v>139.47053657407406</c:v>
                </c:pt>
                <c:pt idx="1754">
                  <c:v>138.0755111111111</c:v>
                </c:pt>
                <c:pt idx="1755">
                  <c:v>136.68842546296295</c:v>
                </c:pt>
                <c:pt idx="1756">
                  <c:v>135.3092796296296</c:v>
                </c:pt>
                <c:pt idx="1757">
                  <c:v>130.00751805555581</c:v>
                </c:pt>
                <c:pt idx="1758">
                  <c:v>128.37255138888912</c:v>
                </c:pt>
                <c:pt idx="1759">
                  <c:v>127.0188129629632</c:v>
                </c:pt>
                <c:pt idx="1760">
                  <c:v>121.47425185185178</c:v>
                </c:pt>
                <c:pt idx="1761">
                  <c:v>119.87167962962954</c:v>
                </c:pt>
                <c:pt idx="1762">
                  <c:v>118.28054074074068</c:v>
                </c:pt>
                <c:pt idx="1763">
                  <c:v>116.70083518518508</c:v>
                </c:pt>
                <c:pt idx="1764">
                  <c:v>111.20200740740755</c:v>
                </c:pt>
                <c:pt idx="1765">
                  <c:v>97.595140277778</c:v>
                </c:pt>
                <c:pt idx="1766">
                  <c:v>71.700844444444357</c:v>
                </c:pt>
                <c:pt idx="1767">
                  <c:v>36.963758796296304</c:v>
                </c:pt>
                <c:pt idx="1768">
                  <c:v>-6.5665722222221774</c:v>
                </c:pt>
                <c:pt idx="1769">
                  <c:v>-55.372463425926242</c:v>
                </c:pt>
                <c:pt idx="1770">
                  <c:v>-97.30130416666664</c:v>
                </c:pt>
                <c:pt idx="1771">
                  <c:v>-120.20874120370338</c:v>
                </c:pt>
                <c:pt idx="1772">
                  <c:v>-127.06874120370334</c:v>
                </c:pt>
                <c:pt idx="1773">
                  <c:v>-125.74241527777785</c:v>
                </c:pt>
                <c:pt idx="1774">
                  <c:v>-111.92063750000007</c:v>
                </c:pt>
                <c:pt idx="1775">
                  <c:v>-93.340816666666697</c:v>
                </c:pt>
                <c:pt idx="1776">
                  <c:v>-85.80234999999989</c:v>
                </c:pt>
                <c:pt idx="1777">
                  <c:v>-93.803172222222159</c:v>
                </c:pt>
                <c:pt idx="1778">
                  <c:v>-117.50128564814834</c:v>
                </c:pt>
                <c:pt idx="1779">
                  <c:v>-153.38964444444451</c:v>
                </c:pt>
                <c:pt idx="1780">
                  <c:v>-185.63550416666658</c:v>
                </c:pt>
                <c:pt idx="1781">
                  <c:v>-198.26431527777783</c:v>
                </c:pt>
                <c:pt idx="1782">
                  <c:v>-186.78274814814796</c:v>
                </c:pt>
                <c:pt idx="1783">
                  <c:v>-158.87501481481473</c:v>
                </c:pt>
                <c:pt idx="1784">
                  <c:v>-122.30059675925931</c:v>
                </c:pt>
                <c:pt idx="1785">
                  <c:v>-96.840896759259223</c:v>
                </c:pt>
                <c:pt idx="1786">
                  <c:v>-86.783285648148208</c:v>
                </c:pt>
                <c:pt idx="1787">
                  <c:v>-84.382414814814851</c:v>
                </c:pt>
                <c:pt idx="1788">
                  <c:v>-89.728004166666594</c:v>
                </c:pt>
                <c:pt idx="1789">
                  <c:v>-106.81587453703706</c:v>
                </c:pt>
                <c:pt idx="1790">
                  <c:v>-135.74320925925923</c:v>
                </c:pt>
                <c:pt idx="1791">
                  <c:v>-172.56309675925917</c:v>
                </c:pt>
                <c:pt idx="1792">
                  <c:v>-209.35074861111116</c:v>
                </c:pt>
                <c:pt idx="1793">
                  <c:v>-222.34291527777776</c:v>
                </c:pt>
                <c:pt idx="1794">
                  <c:v>-286.0043481481481</c:v>
                </c:pt>
                <c:pt idx="1795">
                  <c:v>-148.86428888888889</c:v>
                </c:pt>
                <c:pt idx="1796">
                  <c:v>55.524600000000007</c:v>
                </c:pt>
                <c:pt idx="1797">
                  <c:v>55.524600000000007</c:v>
                </c:pt>
                <c:pt idx="1798">
                  <c:v>55.524600000000007</c:v>
                </c:pt>
                <c:pt idx="1799">
                  <c:v>55.524600000000007</c:v>
                </c:pt>
                <c:pt idx="1800">
                  <c:v>55.524600000000007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6A6-3645-B1E6-DF973645F8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86844815"/>
        <c:axId val="1386599455"/>
      </c:lineChart>
      <c:catAx>
        <c:axId val="13868448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6599455"/>
        <c:crosses val="autoZero"/>
        <c:auto val="1"/>
        <c:lblAlgn val="ctr"/>
        <c:lblOffset val="100"/>
        <c:noMultiLvlLbl val="0"/>
      </c:catAx>
      <c:valAx>
        <c:axId val="1386599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868448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Acc Force (N)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Calcs'!$K$1:$K$2</c:f>
              <c:strCache>
                <c:ptCount val="2"/>
                <c:pt idx="0">
                  <c:v>Acc Force</c:v>
                </c:pt>
                <c:pt idx="1">
                  <c:v>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Calcs'!$K$3:$K$1803</c:f>
              <c:numCache>
                <c:formatCode>0.00</c:formatCode>
                <c:ptCount val="1801"/>
                <c:pt idx="0">
                  <c:v>55.524600000000007</c:v>
                </c:pt>
                <c:pt idx="1">
                  <c:v>55.524600000000007</c:v>
                </c:pt>
                <c:pt idx="2">
                  <c:v>55.524600000000007</c:v>
                </c:pt>
                <c:pt idx="3">
                  <c:v>55.524600000000007</c:v>
                </c:pt>
                <c:pt idx="4">
                  <c:v>55.524600000000007</c:v>
                </c:pt>
                <c:pt idx="5">
                  <c:v>55.524600000000007</c:v>
                </c:pt>
                <c:pt idx="6">
                  <c:v>55.524600000000007</c:v>
                </c:pt>
                <c:pt idx="7">
                  <c:v>55.524600000000007</c:v>
                </c:pt>
                <c:pt idx="8">
                  <c:v>55.524600000000007</c:v>
                </c:pt>
                <c:pt idx="9">
                  <c:v>55.524600000000007</c:v>
                </c:pt>
                <c:pt idx="10">
                  <c:v>55.524600000000007</c:v>
                </c:pt>
                <c:pt idx="11">
                  <c:v>63.385711111111121</c:v>
                </c:pt>
                <c:pt idx="12">
                  <c:v>122.34467962962964</c:v>
                </c:pt>
                <c:pt idx="13">
                  <c:v>259.95938101851851</c:v>
                </c:pt>
                <c:pt idx="14">
                  <c:v>378.29320555555563</c:v>
                </c:pt>
                <c:pt idx="15">
                  <c:v>359.73374027777777</c:v>
                </c:pt>
                <c:pt idx="16">
                  <c:v>333.38859212962956</c:v>
                </c:pt>
                <c:pt idx="17">
                  <c:v>398.08775879629633</c:v>
                </c:pt>
                <c:pt idx="18">
                  <c:v>420.68271435185193</c:v>
                </c:pt>
                <c:pt idx="19">
                  <c:v>294.23145185185189</c:v>
                </c:pt>
                <c:pt idx="20">
                  <c:v>150.07523657407413</c:v>
                </c:pt>
                <c:pt idx="21">
                  <c:v>99.507758796296329</c:v>
                </c:pt>
                <c:pt idx="22">
                  <c:v>95.756325462962948</c:v>
                </c:pt>
                <c:pt idx="23">
                  <c:v>100.14024444444448</c:v>
                </c:pt>
                <c:pt idx="24">
                  <c:v>147.58274027777779</c:v>
                </c:pt>
                <c:pt idx="25">
                  <c:v>180.64420740740729</c:v>
                </c:pt>
                <c:pt idx="26">
                  <c:v>201.3922032407408</c:v>
                </c:pt>
                <c:pt idx="27">
                  <c:v>258.72570324074081</c:v>
                </c:pt>
                <c:pt idx="28">
                  <c:v>273.32409444444443</c:v>
                </c:pt>
                <c:pt idx="29">
                  <c:v>264.53764768518499</c:v>
                </c:pt>
                <c:pt idx="30">
                  <c:v>216.24921435185178</c:v>
                </c:pt>
                <c:pt idx="31">
                  <c:v>162.81829212962964</c:v>
                </c:pt>
                <c:pt idx="32">
                  <c:v>140.324936574074</c:v>
                </c:pt>
                <c:pt idx="33">
                  <c:v>129.36409212962968</c:v>
                </c:pt>
                <c:pt idx="34">
                  <c:v>110.41240000000006</c:v>
                </c:pt>
                <c:pt idx="35">
                  <c:v>79.109125462963149</c:v>
                </c:pt>
                <c:pt idx="36">
                  <c:v>15.797679629629755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7.1052888888889498</c:v>
                </c:pt>
                <c:pt idx="47">
                  <c:v>0</c:v>
                </c:pt>
                <c:pt idx="48">
                  <c:v>0</c:v>
                </c:pt>
                <c:pt idx="49">
                  <c:v>36.972568518518607</c:v>
                </c:pt>
                <c:pt idx="50">
                  <c:v>44.833679629629557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14.613425462962979</c:v>
                </c:pt>
                <c:pt idx="55">
                  <c:v>53.880711111111133</c:v>
                </c:pt>
                <c:pt idx="56">
                  <c:v>57.811266666666675</c:v>
                </c:pt>
                <c:pt idx="57">
                  <c:v>69.602933333333368</c:v>
                </c:pt>
                <c:pt idx="58">
                  <c:v>81.510362499999999</c:v>
                </c:pt>
                <c:pt idx="59">
                  <c:v>152.37898333333328</c:v>
                </c:pt>
                <c:pt idx="60">
                  <c:v>165.0810291666667</c:v>
                </c:pt>
                <c:pt idx="61">
                  <c:v>106.40852916666672</c:v>
                </c:pt>
                <c:pt idx="62">
                  <c:v>94.914129166666612</c:v>
                </c:pt>
                <c:pt idx="63">
                  <c:v>106.85871666666672</c:v>
                </c:pt>
                <c:pt idx="64">
                  <c:v>123.05685138888894</c:v>
                </c:pt>
                <c:pt idx="65">
                  <c:v>99.861457407407414</c:v>
                </c:pt>
                <c:pt idx="66">
                  <c:v>84.310258796296225</c:v>
                </c:pt>
                <c:pt idx="67">
                  <c:v>147.37302962962963</c:v>
                </c:pt>
                <c:pt idx="68">
                  <c:v>250.73510324074078</c:v>
                </c:pt>
                <c:pt idx="69">
                  <c:v>307.76609629629627</c:v>
                </c:pt>
                <c:pt idx="70">
                  <c:v>326.09273657407419</c:v>
                </c:pt>
                <c:pt idx="71">
                  <c:v>309.39023518518525</c:v>
                </c:pt>
                <c:pt idx="72">
                  <c:v>253.20639074074069</c:v>
                </c:pt>
                <c:pt idx="73">
                  <c:v>188.3020296296296</c:v>
                </c:pt>
                <c:pt idx="74">
                  <c:v>154.14801435185186</c:v>
                </c:pt>
                <c:pt idx="75">
                  <c:v>151.24502962962958</c:v>
                </c:pt>
                <c:pt idx="76">
                  <c:v>160.27805740740746</c:v>
                </c:pt>
                <c:pt idx="77">
                  <c:v>153.74273657407403</c:v>
                </c:pt>
                <c:pt idx="78">
                  <c:v>119.35608472222222</c:v>
                </c:pt>
                <c:pt idx="79">
                  <c:v>68.509125462963084</c:v>
                </c:pt>
                <c:pt idx="80">
                  <c:v>40.371961111111119</c:v>
                </c:pt>
                <c:pt idx="81">
                  <c:v>12.242736574073973</c:v>
                </c:pt>
                <c:pt idx="82">
                  <c:v>18.659436574074086</c:v>
                </c:pt>
                <c:pt idx="83">
                  <c:v>53.680479629629872</c:v>
                </c:pt>
                <c:pt idx="84">
                  <c:v>33.676603240740697</c:v>
                </c:pt>
                <c:pt idx="85">
                  <c:v>20.962647685184969</c:v>
                </c:pt>
                <c:pt idx="86">
                  <c:v>24.214825462963077</c:v>
                </c:pt>
                <c:pt idx="87">
                  <c:v>31.298946296296535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55.524600000000007</c:v>
                </c:pt>
                <c:pt idx="101">
                  <c:v>55.524600000000007</c:v>
                </c:pt>
                <c:pt idx="102">
                  <c:v>55.524600000000007</c:v>
                </c:pt>
                <c:pt idx="103">
                  <c:v>55.524600000000007</c:v>
                </c:pt>
                <c:pt idx="104">
                  <c:v>55.524600000000007</c:v>
                </c:pt>
                <c:pt idx="105">
                  <c:v>55.524600000000007</c:v>
                </c:pt>
                <c:pt idx="106">
                  <c:v>55.524600000000007</c:v>
                </c:pt>
                <c:pt idx="107">
                  <c:v>55.524600000000007</c:v>
                </c:pt>
                <c:pt idx="108">
                  <c:v>55.524600000000007</c:v>
                </c:pt>
                <c:pt idx="109">
                  <c:v>55.524600000000007</c:v>
                </c:pt>
                <c:pt idx="110">
                  <c:v>55.524600000000007</c:v>
                </c:pt>
                <c:pt idx="111">
                  <c:v>55.524600000000007</c:v>
                </c:pt>
                <c:pt idx="112">
                  <c:v>55.524600000000007</c:v>
                </c:pt>
                <c:pt idx="113">
                  <c:v>55.524600000000007</c:v>
                </c:pt>
                <c:pt idx="114">
                  <c:v>55.524600000000007</c:v>
                </c:pt>
                <c:pt idx="115">
                  <c:v>55.524600000000007</c:v>
                </c:pt>
                <c:pt idx="116">
                  <c:v>55.524600000000007</c:v>
                </c:pt>
                <c:pt idx="117">
                  <c:v>55.524600000000007</c:v>
                </c:pt>
                <c:pt idx="118">
                  <c:v>55.524600000000007</c:v>
                </c:pt>
                <c:pt idx="119">
                  <c:v>55.524600000000007</c:v>
                </c:pt>
                <c:pt idx="120">
                  <c:v>55.524600000000007</c:v>
                </c:pt>
                <c:pt idx="121">
                  <c:v>55.524600000000007</c:v>
                </c:pt>
                <c:pt idx="122">
                  <c:v>55.524600000000007</c:v>
                </c:pt>
                <c:pt idx="123">
                  <c:v>55.524600000000007</c:v>
                </c:pt>
                <c:pt idx="124">
                  <c:v>55.524600000000007</c:v>
                </c:pt>
                <c:pt idx="125">
                  <c:v>55.524600000000007</c:v>
                </c:pt>
                <c:pt idx="126">
                  <c:v>55.524600000000007</c:v>
                </c:pt>
                <c:pt idx="127">
                  <c:v>55.524600000000007</c:v>
                </c:pt>
                <c:pt idx="128">
                  <c:v>55.524600000000007</c:v>
                </c:pt>
                <c:pt idx="129">
                  <c:v>55.524600000000007</c:v>
                </c:pt>
                <c:pt idx="130">
                  <c:v>55.524600000000007</c:v>
                </c:pt>
                <c:pt idx="131">
                  <c:v>55.524600000000007</c:v>
                </c:pt>
                <c:pt idx="132">
                  <c:v>55.524600000000007</c:v>
                </c:pt>
                <c:pt idx="133">
                  <c:v>55.524600000000007</c:v>
                </c:pt>
                <c:pt idx="134">
                  <c:v>55.524600000000007</c:v>
                </c:pt>
                <c:pt idx="135">
                  <c:v>55.524600000000007</c:v>
                </c:pt>
                <c:pt idx="136">
                  <c:v>55.524600000000007</c:v>
                </c:pt>
                <c:pt idx="137">
                  <c:v>63.385711111111121</c:v>
                </c:pt>
                <c:pt idx="138">
                  <c:v>130.20579074074075</c:v>
                </c:pt>
                <c:pt idx="139">
                  <c:v>287.48470324074071</c:v>
                </c:pt>
                <c:pt idx="140">
                  <c:v>441.30992546296295</c:v>
                </c:pt>
                <c:pt idx="141">
                  <c:v>462.5455847222222</c:v>
                </c:pt>
                <c:pt idx="142">
                  <c:v>342.79558518518513</c:v>
                </c:pt>
                <c:pt idx="143">
                  <c:v>198.76640694444444</c:v>
                </c:pt>
                <c:pt idx="144">
                  <c:v>136.49364768518529</c:v>
                </c:pt>
                <c:pt idx="145">
                  <c:v>176.38087407407417</c:v>
                </c:pt>
                <c:pt idx="146">
                  <c:v>244.58502222222216</c:v>
                </c:pt>
                <c:pt idx="147">
                  <c:v>258.36672407407406</c:v>
                </c:pt>
                <c:pt idx="148">
                  <c:v>217.06999212962967</c:v>
                </c:pt>
                <c:pt idx="149">
                  <c:v>151.60587407407411</c:v>
                </c:pt>
                <c:pt idx="150">
                  <c:v>77.487457407407391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30.297377777777747</c:v>
                </c:pt>
                <c:pt idx="157">
                  <c:v>140.58731666666665</c:v>
                </c:pt>
                <c:pt idx="158">
                  <c:v>239.4871847222222</c:v>
                </c:pt>
                <c:pt idx="159">
                  <c:v>296.05576296296306</c:v>
                </c:pt>
                <c:pt idx="160">
                  <c:v>305.63457361111108</c:v>
                </c:pt>
                <c:pt idx="161">
                  <c:v>276.46964999999994</c:v>
                </c:pt>
                <c:pt idx="162">
                  <c:v>230.93366250000008</c:v>
                </c:pt>
                <c:pt idx="163">
                  <c:v>224.84328888888888</c:v>
                </c:pt>
                <c:pt idx="164">
                  <c:v>206.91329212962961</c:v>
                </c:pt>
                <c:pt idx="165">
                  <c:v>173.07798101851859</c:v>
                </c:pt>
                <c:pt idx="166">
                  <c:v>154.4287958333334</c:v>
                </c:pt>
                <c:pt idx="167">
                  <c:v>194.87498518518527</c:v>
                </c:pt>
                <c:pt idx="168">
                  <c:v>232.42231851851852</c:v>
                </c:pt>
                <c:pt idx="169">
                  <c:v>187.55502222222214</c:v>
                </c:pt>
                <c:pt idx="170">
                  <c:v>86.315896296296131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89.112258796296231</c:v>
                </c:pt>
                <c:pt idx="177">
                  <c:v>172.30181435185182</c:v>
                </c:pt>
                <c:pt idx="178">
                  <c:v>197.50534629629635</c:v>
                </c:pt>
                <c:pt idx="179">
                  <c:v>139.81420740740742</c:v>
                </c:pt>
                <c:pt idx="180">
                  <c:v>81.229362962962995</c:v>
                </c:pt>
                <c:pt idx="181">
                  <c:v>53.621625462962889</c:v>
                </c:pt>
                <c:pt idx="182">
                  <c:v>21.897540740740766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11.000462500000033</c:v>
                </c:pt>
                <c:pt idx="193">
                  <c:v>30.491903240740708</c:v>
                </c:pt>
                <c:pt idx="194">
                  <c:v>38.235346296296299</c:v>
                </c:pt>
                <c:pt idx="195">
                  <c:v>49.95015555555559</c:v>
                </c:pt>
                <c:pt idx="196">
                  <c:v>57.811266666666675</c:v>
                </c:pt>
                <c:pt idx="197">
                  <c:v>57.811266666666675</c:v>
                </c:pt>
                <c:pt idx="198">
                  <c:v>77.464044444444454</c:v>
                </c:pt>
                <c:pt idx="199">
                  <c:v>97.311347685185197</c:v>
                </c:pt>
                <c:pt idx="200">
                  <c:v>117.16659074074074</c:v>
                </c:pt>
                <c:pt idx="201">
                  <c:v>137.24811851851854</c:v>
                </c:pt>
                <c:pt idx="202">
                  <c:v>157.36140555555556</c:v>
                </c:pt>
                <c:pt idx="203">
                  <c:v>217.07005138888888</c:v>
                </c:pt>
                <c:pt idx="204">
                  <c:v>245.99325740740738</c:v>
                </c:pt>
                <c:pt idx="205">
                  <c:v>251.32820740740743</c:v>
                </c:pt>
                <c:pt idx="206">
                  <c:v>288.56112407407403</c:v>
                </c:pt>
                <c:pt idx="207">
                  <c:v>294.98748101851851</c:v>
                </c:pt>
                <c:pt idx="208">
                  <c:v>269.89602962962965</c:v>
                </c:pt>
                <c:pt idx="209">
                  <c:v>291.89645185185191</c:v>
                </c:pt>
                <c:pt idx="210">
                  <c:v>291.38065185185184</c:v>
                </c:pt>
                <c:pt idx="211">
                  <c:v>235.07755138888893</c:v>
                </c:pt>
                <c:pt idx="212">
                  <c:v>197.84254074074073</c:v>
                </c:pt>
                <c:pt idx="213">
                  <c:v>175.90449583333327</c:v>
                </c:pt>
                <c:pt idx="214">
                  <c:v>185.19969629629639</c:v>
                </c:pt>
                <c:pt idx="215">
                  <c:v>218.66164768518513</c:v>
                </c:pt>
                <c:pt idx="216">
                  <c:v>244.90307222222225</c:v>
                </c:pt>
                <c:pt idx="217">
                  <c:v>247.97435138888892</c:v>
                </c:pt>
                <c:pt idx="218">
                  <c:v>231.2210351851852</c:v>
                </c:pt>
                <c:pt idx="219">
                  <c:v>206.23772407407398</c:v>
                </c:pt>
                <c:pt idx="220">
                  <c:v>180.67512407407412</c:v>
                </c:pt>
                <c:pt idx="221">
                  <c:v>150.72415879629648</c:v>
                </c:pt>
                <c:pt idx="222">
                  <c:v>131.74340694444436</c:v>
                </c:pt>
                <c:pt idx="223">
                  <c:v>128.48995879629615</c:v>
                </c:pt>
                <c:pt idx="224">
                  <c:v>129.0011240740742</c:v>
                </c:pt>
                <c:pt idx="225">
                  <c:v>141.47879074074075</c:v>
                </c:pt>
                <c:pt idx="226">
                  <c:v>146.44787407407387</c:v>
                </c:pt>
                <c:pt idx="227">
                  <c:v>143.39149212962963</c:v>
                </c:pt>
                <c:pt idx="228">
                  <c:v>140.34305000000023</c:v>
                </c:pt>
                <c:pt idx="229">
                  <c:v>133.19334629629643</c:v>
                </c:pt>
                <c:pt idx="230">
                  <c:v>118.00801435185176</c:v>
                </c:pt>
                <c:pt idx="231">
                  <c:v>94.42468101851864</c:v>
                </c:pt>
                <c:pt idx="232">
                  <c:v>42.790568518518484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24.156716666666789</c:v>
                </c:pt>
                <c:pt idx="237">
                  <c:v>38.935688888888961</c:v>
                </c:pt>
                <c:pt idx="238">
                  <c:v>2.3208074074072513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7.1052888888889498</c:v>
                </c:pt>
                <c:pt idx="251">
                  <c:v>0</c:v>
                </c:pt>
                <c:pt idx="252">
                  <c:v>0</c:v>
                </c:pt>
                <c:pt idx="253">
                  <c:v>36.972568518518607</c:v>
                </c:pt>
                <c:pt idx="254">
                  <c:v>44.833679629629557</c:v>
                </c:pt>
                <c:pt idx="255">
                  <c:v>0</c:v>
                </c:pt>
                <c:pt idx="256">
                  <c:v>0</c:v>
                </c:pt>
                <c:pt idx="257">
                  <c:v>47.071625462963013</c:v>
                </c:pt>
                <c:pt idx="258">
                  <c:v>192.9295018518518</c:v>
                </c:pt>
                <c:pt idx="259">
                  <c:v>265.00148101851858</c:v>
                </c:pt>
                <c:pt idx="260">
                  <c:v>270.58272407407412</c:v>
                </c:pt>
                <c:pt idx="261">
                  <c:v>264.52998518518513</c:v>
                </c:pt>
                <c:pt idx="262">
                  <c:v>282.19349212962965</c:v>
                </c:pt>
                <c:pt idx="263">
                  <c:v>335.88226990740748</c:v>
                </c:pt>
                <c:pt idx="264">
                  <c:v>363.15856990740753</c:v>
                </c:pt>
                <c:pt idx="265">
                  <c:v>331.70520324074079</c:v>
                </c:pt>
                <c:pt idx="266">
                  <c:v>264.41362777777761</c:v>
                </c:pt>
                <c:pt idx="267">
                  <c:v>235.25013333333328</c:v>
                </c:pt>
                <c:pt idx="268">
                  <c:v>226.24962916666675</c:v>
                </c:pt>
                <c:pt idx="269">
                  <c:v>204.74573333333336</c:v>
                </c:pt>
                <c:pt idx="270">
                  <c:v>151.86885138888897</c:v>
                </c:pt>
                <c:pt idx="271">
                  <c:v>77.33422962962976</c:v>
                </c:pt>
                <c:pt idx="272">
                  <c:v>61.030177777777681</c:v>
                </c:pt>
                <c:pt idx="273">
                  <c:v>13.430473611111182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120.96245740740741</c:v>
                </c:pt>
                <c:pt idx="282">
                  <c:v>315.40759212962973</c:v>
                </c:pt>
                <c:pt idx="283">
                  <c:v>353.69094629629637</c:v>
                </c:pt>
                <c:pt idx="284">
                  <c:v>364.79912407407414</c:v>
                </c:pt>
                <c:pt idx="285">
                  <c:v>356.98959212962961</c:v>
                </c:pt>
                <c:pt idx="286">
                  <c:v>337.15305740740752</c:v>
                </c:pt>
                <c:pt idx="287">
                  <c:v>341.24571435185197</c:v>
                </c:pt>
                <c:pt idx="288">
                  <c:v>345.68422962962944</c:v>
                </c:pt>
                <c:pt idx="289">
                  <c:v>295.44082546296306</c:v>
                </c:pt>
                <c:pt idx="290">
                  <c:v>192.22735555555556</c:v>
                </c:pt>
                <c:pt idx="291">
                  <c:v>94.906716666666682</c:v>
                </c:pt>
                <c:pt idx="292">
                  <c:v>27.144022222222411</c:v>
                </c:pt>
                <c:pt idx="293">
                  <c:v>17.583314351851655</c:v>
                </c:pt>
                <c:pt idx="294">
                  <c:v>39.954714351851699</c:v>
                </c:pt>
                <c:pt idx="295">
                  <c:v>66.721466666666899</c:v>
                </c:pt>
                <c:pt idx="296">
                  <c:v>90.156325462962968</c:v>
                </c:pt>
                <c:pt idx="297">
                  <c:v>106.02702222222217</c:v>
                </c:pt>
                <c:pt idx="298">
                  <c:v>110.40490694444446</c:v>
                </c:pt>
                <c:pt idx="299">
                  <c:v>98.913047685185035</c:v>
                </c:pt>
                <c:pt idx="300">
                  <c:v>83.190825462963147</c:v>
                </c:pt>
                <c:pt idx="301">
                  <c:v>63.238240277777962</c:v>
                </c:pt>
                <c:pt idx="302">
                  <c:v>38.910946296296146</c:v>
                </c:pt>
                <c:pt idx="303">
                  <c:v>18.084346296296125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23.000133333333352</c:v>
                </c:pt>
                <c:pt idx="308">
                  <c:v>53.800658796296474</c:v>
                </c:pt>
                <c:pt idx="309">
                  <c:v>57.475869907407642</c:v>
                </c:pt>
                <c:pt idx="310">
                  <c:v>45.177325462963026</c:v>
                </c:pt>
                <c:pt idx="311">
                  <c:v>32.759207407407317</c:v>
                </c:pt>
                <c:pt idx="312">
                  <c:v>8.3121810185183591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18.764807407407311</c:v>
                </c:pt>
                <c:pt idx="322">
                  <c:v>37.856240277777673</c:v>
                </c:pt>
                <c:pt idx="323">
                  <c:v>41.786795833333422</c:v>
                </c:pt>
                <c:pt idx="324">
                  <c:v>25.595806944444455</c:v>
                </c:pt>
                <c:pt idx="325">
                  <c:v>48.872981018518445</c:v>
                </c:pt>
                <c:pt idx="326">
                  <c:v>52.803536574074194</c:v>
                </c:pt>
                <c:pt idx="327">
                  <c:v>40.785585185185276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28.615536574074056</c:v>
                </c:pt>
                <c:pt idx="332">
                  <c:v>20.647714351851931</c:v>
                </c:pt>
                <c:pt idx="333">
                  <c:v>16.303018055555576</c:v>
                </c:pt>
                <c:pt idx="334">
                  <c:v>24.014066666666658</c:v>
                </c:pt>
                <c:pt idx="335">
                  <c:v>15.861405555555571</c:v>
                </c:pt>
                <c:pt idx="336">
                  <c:v>31.349403240740777</c:v>
                </c:pt>
                <c:pt idx="337">
                  <c:v>58.771825462962973</c:v>
                </c:pt>
                <c:pt idx="338">
                  <c:v>102.09940324074074</c:v>
                </c:pt>
                <c:pt idx="339">
                  <c:v>188.99894629629637</c:v>
                </c:pt>
                <c:pt idx="340">
                  <c:v>284.59756851851853</c:v>
                </c:pt>
                <c:pt idx="341">
                  <c:v>310.21936990740744</c:v>
                </c:pt>
                <c:pt idx="342">
                  <c:v>218.03931435185177</c:v>
                </c:pt>
                <c:pt idx="343">
                  <c:v>112.61603518518517</c:v>
                </c:pt>
                <c:pt idx="344">
                  <c:v>85.341769907407411</c:v>
                </c:pt>
                <c:pt idx="345">
                  <c:v>109.08644027777771</c:v>
                </c:pt>
                <c:pt idx="346">
                  <c:v>109.82817777777785</c:v>
                </c:pt>
                <c:pt idx="347">
                  <c:v>94.274279629629746</c:v>
                </c:pt>
                <c:pt idx="348">
                  <c:v>110.42286990740733</c:v>
                </c:pt>
                <c:pt idx="349">
                  <c:v>107.01443657407408</c:v>
                </c:pt>
                <c:pt idx="350">
                  <c:v>87.716092129629644</c:v>
                </c:pt>
                <c:pt idx="351">
                  <c:v>68.152716666666677</c:v>
                </c:pt>
                <c:pt idx="352">
                  <c:v>60.202203240740779</c:v>
                </c:pt>
                <c:pt idx="353">
                  <c:v>60.113118518518419</c:v>
                </c:pt>
                <c:pt idx="354">
                  <c:v>63.954906944444396</c:v>
                </c:pt>
                <c:pt idx="355">
                  <c:v>75.746573611111231</c:v>
                </c:pt>
                <c:pt idx="356">
                  <c:v>79.854981018518558</c:v>
                </c:pt>
                <c:pt idx="357">
                  <c:v>64.222161111111063</c:v>
                </c:pt>
                <c:pt idx="358">
                  <c:v>16.87700740740739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15.427703240740769</c:v>
                </c:pt>
                <c:pt idx="364">
                  <c:v>46.6066402777777</c:v>
                </c:pt>
                <c:pt idx="365">
                  <c:v>66.259418055555614</c:v>
                </c:pt>
                <c:pt idx="366">
                  <c:v>82.047540740740743</c:v>
                </c:pt>
                <c:pt idx="367">
                  <c:v>113.758762962963</c:v>
                </c:pt>
                <c:pt idx="368">
                  <c:v>153.68314768518522</c:v>
                </c:pt>
                <c:pt idx="369">
                  <c:v>150.76634768518517</c:v>
                </c:pt>
                <c:pt idx="370">
                  <c:v>104.20691805555558</c:v>
                </c:pt>
                <c:pt idx="371">
                  <c:v>45.403569907407416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20.149600000000007</c:v>
                </c:pt>
                <c:pt idx="387">
                  <c:v>55.524600000000007</c:v>
                </c:pt>
                <c:pt idx="388">
                  <c:v>55.524600000000007</c:v>
                </c:pt>
                <c:pt idx="389">
                  <c:v>55.524600000000007</c:v>
                </c:pt>
                <c:pt idx="390">
                  <c:v>55.524600000000007</c:v>
                </c:pt>
                <c:pt idx="391">
                  <c:v>75.177377777777792</c:v>
                </c:pt>
                <c:pt idx="392">
                  <c:v>138.0702365740741</c:v>
                </c:pt>
                <c:pt idx="393">
                  <c:v>224.60851805555558</c:v>
                </c:pt>
                <c:pt idx="394">
                  <c:v>299.58491111111118</c:v>
                </c:pt>
                <c:pt idx="395">
                  <c:v>351.41021435185189</c:v>
                </c:pt>
                <c:pt idx="396">
                  <c:v>384.16314027777781</c:v>
                </c:pt>
                <c:pt idx="397">
                  <c:v>397.92816851851848</c:v>
                </c:pt>
                <c:pt idx="398">
                  <c:v>361.18320324074068</c:v>
                </c:pt>
                <c:pt idx="399">
                  <c:v>249.56045740740751</c:v>
                </c:pt>
                <c:pt idx="400">
                  <c:v>120.95925185185193</c:v>
                </c:pt>
                <c:pt idx="401">
                  <c:v>38.417585185185082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3.6987907407407405</c:v>
                </c:pt>
                <c:pt idx="410">
                  <c:v>50.731592129629661</c:v>
                </c:pt>
                <c:pt idx="411">
                  <c:v>70.428674074074038</c:v>
                </c:pt>
                <c:pt idx="412">
                  <c:v>78.379346296296305</c:v>
                </c:pt>
                <c:pt idx="413">
                  <c:v>86.37718101851857</c:v>
                </c:pt>
                <c:pt idx="414">
                  <c:v>114.07781435185187</c:v>
                </c:pt>
                <c:pt idx="415">
                  <c:v>157.8030180555555</c:v>
                </c:pt>
                <c:pt idx="416">
                  <c:v>170.3878722222222</c:v>
                </c:pt>
                <c:pt idx="417">
                  <c:v>127.89699212962975</c:v>
                </c:pt>
                <c:pt idx="418">
                  <c:v>65.248203240740807</c:v>
                </c:pt>
                <c:pt idx="419">
                  <c:v>2.1787629629629777</c:v>
                </c:pt>
                <c:pt idx="420">
                  <c:v>0</c:v>
                </c:pt>
                <c:pt idx="421">
                  <c:v>4.87261296296289</c:v>
                </c:pt>
                <c:pt idx="422">
                  <c:v>51.830938888888781</c:v>
                </c:pt>
                <c:pt idx="423">
                  <c:v>99.101140740740746</c:v>
                </c:pt>
                <c:pt idx="424">
                  <c:v>166.34742962962974</c:v>
                </c:pt>
                <c:pt idx="425">
                  <c:v>273.56764768518525</c:v>
                </c:pt>
                <c:pt idx="426">
                  <c:v>389.87139074074071</c:v>
                </c:pt>
                <c:pt idx="427">
                  <c:v>421.19639074074075</c:v>
                </c:pt>
                <c:pt idx="428">
                  <c:v>307.21469629629627</c:v>
                </c:pt>
                <c:pt idx="429">
                  <c:v>147.91983518518515</c:v>
                </c:pt>
                <c:pt idx="430">
                  <c:v>49.762181018518476</c:v>
                </c:pt>
                <c:pt idx="431">
                  <c:v>9.7196518518518076</c:v>
                </c:pt>
                <c:pt idx="432">
                  <c:v>12.725536574074219</c:v>
                </c:pt>
                <c:pt idx="433">
                  <c:v>39.637269907407529</c:v>
                </c:pt>
                <c:pt idx="434">
                  <c:v>43.369647685185221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4.428012962962967</c:v>
                </c:pt>
                <c:pt idx="445">
                  <c:v>47.663488888888892</c:v>
                </c:pt>
                <c:pt idx="446">
                  <c:v>55.524600000000007</c:v>
                </c:pt>
                <c:pt idx="447">
                  <c:v>55.524600000000007</c:v>
                </c:pt>
                <c:pt idx="448">
                  <c:v>55.524600000000007</c:v>
                </c:pt>
                <c:pt idx="449">
                  <c:v>55.524600000000007</c:v>
                </c:pt>
                <c:pt idx="450">
                  <c:v>55.524600000000007</c:v>
                </c:pt>
                <c:pt idx="451">
                  <c:v>55.524600000000007</c:v>
                </c:pt>
                <c:pt idx="452">
                  <c:v>55.524600000000007</c:v>
                </c:pt>
                <c:pt idx="453">
                  <c:v>55.524600000000007</c:v>
                </c:pt>
                <c:pt idx="454">
                  <c:v>55.524600000000007</c:v>
                </c:pt>
                <c:pt idx="455">
                  <c:v>55.524600000000007</c:v>
                </c:pt>
                <c:pt idx="456">
                  <c:v>55.524600000000007</c:v>
                </c:pt>
                <c:pt idx="457">
                  <c:v>55.524600000000007</c:v>
                </c:pt>
                <c:pt idx="458">
                  <c:v>55.524600000000007</c:v>
                </c:pt>
                <c:pt idx="459">
                  <c:v>55.524600000000007</c:v>
                </c:pt>
                <c:pt idx="460">
                  <c:v>55.524600000000007</c:v>
                </c:pt>
                <c:pt idx="461">
                  <c:v>55.524600000000007</c:v>
                </c:pt>
                <c:pt idx="462">
                  <c:v>55.524600000000007</c:v>
                </c:pt>
                <c:pt idx="463">
                  <c:v>55.524600000000007</c:v>
                </c:pt>
                <c:pt idx="464">
                  <c:v>55.524600000000007</c:v>
                </c:pt>
                <c:pt idx="465">
                  <c:v>55.524600000000007</c:v>
                </c:pt>
                <c:pt idx="466">
                  <c:v>55.524600000000007</c:v>
                </c:pt>
                <c:pt idx="467">
                  <c:v>55.524600000000007</c:v>
                </c:pt>
                <c:pt idx="468">
                  <c:v>55.524600000000007</c:v>
                </c:pt>
                <c:pt idx="469">
                  <c:v>55.524600000000007</c:v>
                </c:pt>
                <c:pt idx="470">
                  <c:v>55.524600000000007</c:v>
                </c:pt>
                <c:pt idx="471">
                  <c:v>55.524600000000007</c:v>
                </c:pt>
                <c:pt idx="472">
                  <c:v>55.524600000000007</c:v>
                </c:pt>
                <c:pt idx="473">
                  <c:v>55.524600000000007</c:v>
                </c:pt>
                <c:pt idx="474">
                  <c:v>55.524600000000007</c:v>
                </c:pt>
                <c:pt idx="475">
                  <c:v>55.524600000000007</c:v>
                </c:pt>
                <c:pt idx="476">
                  <c:v>55.524600000000007</c:v>
                </c:pt>
                <c:pt idx="477">
                  <c:v>55.524600000000007</c:v>
                </c:pt>
                <c:pt idx="478">
                  <c:v>55.524600000000007</c:v>
                </c:pt>
                <c:pt idx="479">
                  <c:v>55.524600000000007</c:v>
                </c:pt>
                <c:pt idx="480">
                  <c:v>55.524600000000007</c:v>
                </c:pt>
                <c:pt idx="481">
                  <c:v>55.524600000000007</c:v>
                </c:pt>
                <c:pt idx="482">
                  <c:v>55.524600000000007</c:v>
                </c:pt>
                <c:pt idx="483">
                  <c:v>55.524600000000007</c:v>
                </c:pt>
                <c:pt idx="484">
                  <c:v>55.524600000000007</c:v>
                </c:pt>
                <c:pt idx="485">
                  <c:v>55.524600000000007</c:v>
                </c:pt>
                <c:pt idx="486">
                  <c:v>55.524600000000007</c:v>
                </c:pt>
                <c:pt idx="487">
                  <c:v>55.524600000000007</c:v>
                </c:pt>
                <c:pt idx="488">
                  <c:v>55.524600000000007</c:v>
                </c:pt>
                <c:pt idx="489">
                  <c:v>55.524600000000007</c:v>
                </c:pt>
                <c:pt idx="490">
                  <c:v>55.524600000000007</c:v>
                </c:pt>
                <c:pt idx="491">
                  <c:v>55.524600000000007</c:v>
                </c:pt>
                <c:pt idx="492">
                  <c:v>55.524600000000007</c:v>
                </c:pt>
                <c:pt idx="493">
                  <c:v>55.524600000000007</c:v>
                </c:pt>
                <c:pt idx="494">
                  <c:v>55.524600000000007</c:v>
                </c:pt>
                <c:pt idx="495">
                  <c:v>55.524600000000007</c:v>
                </c:pt>
                <c:pt idx="496">
                  <c:v>55.524600000000007</c:v>
                </c:pt>
                <c:pt idx="497">
                  <c:v>55.524600000000007</c:v>
                </c:pt>
                <c:pt idx="498">
                  <c:v>55.524600000000007</c:v>
                </c:pt>
                <c:pt idx="499">
                  <c:v>55.524600000000007</c:v>
                </c:pt>
                <c:pt idx="500">
                  <c:v>55.524600000000007</c:v>
                </c:pt>
                <c:pt idx="501">
                  <c:v>55.524600000000007</c:v>
                </c:pt>
                <c:pt idx="502">
                  <c:v>55.524600000000007</c:v>
                </c:pt>
                <c:pt idx="503">
                  <c:v>55.524600000000007</c:v>
                </c:pt>
                <c:pt idx="504">
                  <c:v>55.524600000000007</c:v>
                </c:pt>
                <c:pt idx="505">
                  <c:v>55.524600000000007</c:v>
                </c:pt>
                <c:pt idx="506">
                  <c:v>55.524600000000007</c:v>
                </c:pt>
                <c:pt idx="507">
                  <c:v>55.524600000000007</c:v>
                </c:pt>
                <c:pt idx="508">
                  <c:v>55.524600000000007</c:v>
                </c:pt>
                <c:pt idx="509">
                  <c:v>55.524600000000007</c:v>
                </c:pt>
                <c:pt idx="510">
                  <c:v>55.524600000000007</c:v>
                </c:pt>
                <c:pt idx="511">
                  <c:v>75.177377777777792</c:v>
                </c:pt>
                <c:pt idx="512">
                  <c:v>153.7924587962963</c:v>
                </c:pt>
                <c:pt idx="513">
                  <c:v>295.38773657407404</c:v>
                </c:pt>
                <c:pt idx="514">
                  <c:v>421.75798333333336</c:v>
                </c:pt>
                <c:pt idx="515">
                  <c:v>458.65234629629634</c:v>
                </c:pt>
                <c:pt idx="516">
                  <c:v>401.96480000000003</c:v>
                </c:pt>
                <c:pt idx="517">
                  <c:v>262.6563476851851</c:v>
                </c:pt>
                <c:pt idx="518">
                  <c:v>118.1684069444444</c:v>
                </c:pt>
                <c:pt idx="519">
                  <c:v>39.557295833333427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16.219044444444449</c:v>
                </c:pt>
                <c:pt idx="531">
                  <c:v>55.524600000000007</c:v>
                </c:pt>
                <c:pt idx="532">
                  <c:v>63.385711111111121</c:v>
                </c:pt>
                <c:pt idx="533">
                  <c:v>102.69190185185185</c:v>
                </c:pt>
                <c:pt idx="534">
                  <c:v>173.46413333333334</c:v>
                </c:pt>
                <c:pt idx="535">
                  <c:v>212.90942962962964</c:v>
                </c:pt>
                <c:pt idx="536">
                  <c:v>252.48176296296293</c:v>
                </c:pt>
                <c:pt idx="537">
                  <c:v>363.17567962962966</c:v>
                </c:pt>
                <c:pt idx="538">
                  <c:v>474.84714629629633</c:v>
                </c:pt>
                <c:pt idx="539">
                  <c:v>458.12320740740745</c:v>
                </c:pt>
                <c:pt idx="540">
                  <c:v>288.0397958333333</c:v>
                </c:pt>
                <c:pt idx="541">
                  <c:v>120.08412546296292</c:v>
                </c:pt>
                <c:pt idx="542">
                  <c:v>57.195236574074109</c:v>
                </c:pt>
                <c:pt idx="543">
                  <c:v>29.526362500000069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15.719918055555574</c:v>
                </c:pt>
                <c:pt idx="552">
                  <c:v>19.466269907407415</c:v>
                </c:pt>
                <c:pt idx="553">
                  <c:v>19.199492129629633</c:v>
                </c:pt>
                <c:pt idx="554">
                  <c:v>34.750214351851866</c:v>
                </c:pt>
                <c:pt idx="555">
                  <c:v>50.388592129629593</c:v>
                </c:pt>
                <c:pt idx="556">
                  <c:v>66.1108143518519</c:v>
                </c:pt>
                <c:pt idx="557">
                  <c:v>85.847436574074123</c:v>
                </c:pt>
                <c:pt idx="558">
                  <c:v>105.71538333333331</c:v>
                </c:pt>
                <c:pt idx="559">
                  <c:v>164.9882921296296</c:v>
                </c:pt>
                <c:pt idx="560">
                  <c:v>158.11171805555557</c:v>
                </c:pt>
                <c:pt idx="561">
                  <c:v>79.766590740740753</c:v>
                </c:pt>
                <c:pt idx="562">
                  <c:v>60.113812962962967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55.524600000000007</c:v>
                </c:pt>
                <c:pt idx="569">
                  <c:v>55.524600000000007</c:v>
                </c:pt>
                <c:pt idx="570">
                  <c:v>55.524600000000007</c:v>
                </c:pt>
                <c:pt idx="571">
                  <c:v>55.524600000000007</c:v>
                </c:pt>
                <c:pt idx="572">
                  <c:v>55.524600000000007</c:v>
                </c:pt>
                <c:pt idx="573">
                  <c:v>55.524600000000007</c:v>
                </c:pt>
                <c:pt idx="574">
                  <c:v>55.524600000000007</c:v>
                </c:pt>
                <c:pt idx="575">
                  <c:v>55.524600000000007</c:v>
                </c:pt>
                <c:pt idx="576">
                  <c:v>55.524600000000007</c:v>
                </c:pt>
                <c:pt idx="577">
                  <c:v>55.524600000000007</c:v>
                </c:pt>
                <c:pt idx="578">
                  <c:v>55.524600000000007</c:v>
                </c:pt>
                <c:pt idx="579">
                  <c:v>55.524600000000007</c:v>
                </c:pt>
                <c:pt idx="580">
                  <c:v>55.524600000000007</c:v>
                </c:pt>
                <c:pt idx="581">
                  <c:v>55.524600000000007</c:v>
                </c:pt>
                <c:pt idx="582">
                  <c:v>55.524600000000007</c:v>
                </c:pt>
                <c:pt idx="583">
                  <c:v>55.524600000000007</c:v>
                </c:pt>
                <c:pt idx="584">
                  <c:v>55.524600000000007</c:v>
                </c:pt>
                <c:pt idx="585">
                  <c:v>55.524600000000007</c:v>
                </c:pt>
                <c:pt idx="586">
                  <c:v>55.524600000000007</c:v>
                </c:pt>
                <c:pt idx="587">
                  <c:v>55.524600000000007</c:v>
                </c:pt>
                <c:pt idx="588">
                  <c:v>55.524600000000007</c:v>
                </c:pt>
                <c:pt idx="589">
                  <c:v>55.524600000000007</c:v>
                </c:pt>
                <c:pt idx="590">
                  <c:v>55.524600000000007</c:v>
                </c:pt>
                <c:pt idx="591">
                  <c:v>55.524600000000007</c:v>
                </c:pt>
                <c:pt idx="592">
                  <c:v>55.524600000000007</c:v>
                </c:pt>
                <c:pt idx="593">
                  <c:v>55.524600000000007</c:v>
                </c:pt>
                <c:pt idx="594">
                  <c:v>55.524600000000007</c:v>
                </c:pt>
                <c:pt idx="595">
                  <c:v>55.524600000000007</c:v>
                </c:pt>
                <c:pt idx="596">
                  <c:v>55.524600000000007</c:v>
                </c:pt>
                <c:pt idx="597">
                  <c:v>55.524600000000007</c:v>
                </c:pt>
                <c:pt idx="598">
                  <c:v>55.524600000000007</c:v>
                </c:pt>
                <c:pt idx="599">
                  <c:v>55.524600000000007</c:v>
                </c:pt>
                <c:pt idx="600">
                  <c:v>94.830155555555564</c:v>
                </c:pt>
                <c:pt idx="601">
                  <c:v>138.08214629629629</c:v>
                </c:pt>
                <c:pt idx="602">
                  <c:v>204.95574027777781</c:v>
                </c:pt>
                <c:pt idx="603">
                  <c:v>331.02935555555553</c:v>
                </c:pt>
                <c:pt idx="604">
                  <c:v>426.31181435185181</c:v>
                </c:pt>
                <c:pt idx="605">
                  <c:v>479.296012962963</c:v>
                </c:pt>
                <c:pt idx="606">
                  <c:v>505.90282777777782</c:v>
                </c:pt>
                <c:pt idx="607">
                  <c:v>486.41977361111111</c:v>
                </c:pt>
                <c:pt idx="608">
                  <c:v>435.83829212962956</c:v>
                </c:pt>
                <c:pt idx="609">
                  <c:v>400.99157777777771</c:v>
                </c:pt>
                <c:pt idx="610">
                  <c:v>397.80542962962971</c:v>
                </c:pt>
                <c:pt idx="611">
                  <c:v>383.47185138888898</c:v>
                </c:pt>
                <c:pt idx="612">
                  <c:v>301.96280740740735</c:v>
                </c:pt>
                <c:pt idx="613">
                  <c:v>182.97280694444461</c:v>
                </c:pt>
                <c:pt idx="614">
                  <c:v>101.04726990740753</c:v>
                </c:pt>
                <c:pt idx="615">
                  <c:v>81.085792129629482</c:v>
                </c:pt>
                <c:pt idx="616">
                  <c:v>80.931918518518643</c:v>
                </c:pt>
                <c:pt idx="617">
                  <c:v>68.83345740740738</c:v>
                </c:pt>
                <c:pt idx="618">
                  <c:v>44.640346296296194</c:v>
                </c:pt>
                <c:pt idx="619">
                  <c:v>15.922146296296354</c:v>
                </c:pt>
                <c:pt idx="620">
                  <c:v>6.4382958333332923</c:v>
                </c:pt>
                <c:pt idx="621">
                  <c:v>28.579758796296311</c:v>
                </c:pt>
                <c:pt idx="622">
                  <c:v>63.245733333333291</c:v>
                </c:pt>
                <c:pt idx="623">
                  <c:v>90.618769907407483</c:v>
                </c:pt>
                <c:pt idx="624">
                  <c:v>118.41468101851871</c:v>
                </c:pt>
                <c:pt idx="625">
                  <c:v>134.99059212962976</c:v>
                </c:pt>
                <c:pt idx="626">
                  <c:v>124.06404768518514</c:v>
                </c:pt>
                <c:pt idx="627">
                  <c:v>100.91756296296286</c:v>
                </c:pt>
                <c:pt idx="628">
                  <c:v>89.125896296296304</c:v>
                </c:pt>
                <c:pt idx="629">
                  <c:v>93.056451851851932</c:v>
                </c:pt>
                <c:pt idx="630">
                  <c:v>116.7860365740742</c:v>
                </c:pt>
                <c:pt idx="631">
                  <c:v>153.04521435185194</c:v>
                </c:pt>
                <c:pt idx="632">
                  <c:v>178.12758472222208</c:v>
                </c:pt>
                <c:pt idx="633">
                  <c:v>195.69057361111089</c:v>
                </c:pt>
                <c:pt idx="634">
                  <c:v>201.82649212962974</c:v>
                </c:pt>
                <c:pt idx="635">
                  <c:v>188.20784444444462</c:v>
                </c:pt>
                <c:pt idx="636">
                  <c:v>154.48750185185179</c:v>
                </c:pt>
                <c:pt idx="637">
                  <c:v>115.8527018518518</c:v>
                </c:pt>
                <c:pt idx="638">
                  <c:v>96.199924074074033</c:v>
                </c:pt>
                <c:pt idx="639">
                  <c:v>88.170647685185301</c:v>
                </c:pt>
                <c:pt idx="640">
                  <c:v>87.83526990740755</c:v>
                </c:pt>
                <c:pt idx="641">
                  <c:v>115.18194629629625</c:v>
                </c:pt>
                <c:pt idx="642">
                  <c:v>167.1184069444443</c:v>
                </c:pt>
                <c:pt idx="643">
                  <c:v>184.88719583333341</c:v>
                </c:pt>
                <c:pt idx="644">
                  <c:v>151.07713333333345</c:v>
                </c:pt>
                <c:pt idx="645">
                  <c:v>131.9517180555554</c:v>
                </c:pt>
                <c:pt idx="646">
                  <c:v>136.58986990740732</c:v>
                </c:pt>
                <c:pt idx="647">
                  <c:v>137.30254768518535</c:v>
                </c:pt>
                <c:pt idx="648">
                  <c:v>130.1591958333334</c:v>
                </c:pt>
                <c:pt idx="649">
                  <c:v>110.86720324074052</c:v>
                </c:pt>
                <c:pt idx="650">
                  <c:v>71.381096296296363</c:v>
                </c:pt>
                <c:pt idx="651">
                  <c:v>3.1286740740743042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34.227933333333354</c:v>
                </c:pt>
                <c:pt idx="666">
                  <c:v>136.61690324074075</c:v>
                </c:pt>
                <c:pt idx="667">
                  <c:v>314.12311851851854</c:v>
                </c:pt>
                <c:pt idx="668">
                  <c:v>422.86825740740738</c:v>
                </c:pt>
                <c:pt idx="669">
                  <c:v>417.82165185185187</c:v>
                </c:pt>
                <c:pt idx="670">
                  <c:v>413.86311851851855</c:v>
                </c:pt>
                <c:pt idx="671">
                  <c:v>307.61867407407408</c:v>
                </c:pt>
                <c:pt idx="672">
                  <c:v>231.10367407407409</c:v>
                </c:pt>
                <c:pt idx="673">
                  <c:v>233.32682222222223</c:v>
                </c:pt>
                <c:pt idx="674">
                  <c:v>235.67700740740742</c:v>
                </c:pt>
                <c:pt idx="675">
                  <c:v>171.33478518518507</c:v>
                </c:pt>
                <c:pt idx="676">
                  <c:v>100.96732546296298</c:v>
                </c:pt>
                <c:pt idx="677">
                  <c:v>30.473940277777892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155.53029583333344</c:v>
                </c:pt>
                <c:pt idx="686">
                  <c:v>259.25680694444446</c:v>
                </c:pt>
                <c:pt idx="687">
                  <c:v>245.40075879629626</c:v>
                </c:pt>
                <c:pt idx="688">
                  <c:v>243.05181435185187</c:v>
                </c:pt>
                <c:pt idx="689">
                  <c:v>241.27691851851858</c:v>
                </c:pt>
                <c:pt idx="690">
                  <c:v>168.36741805555556</c:v>
                </c:pt>
                <c:pt idx="691">
                  <c:v>102.13107361111115</c:v>
                </c:pt>
                <c:pt idx="692">
                  <c:v>106.25853657407417</c:v>
                </c:pt>
                <c:pt idx="693">
                  <c:v>134.47160555555564</c:v>
                </c:pt>
                <c:pt idx="694">
                  <c:v>127.53230694444453</c:v>
                </c:pt>
                <c:pt idx="695">
                  <c:v>61.236096296296139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31.217096296296276</c:v>
                </c:pt>
                <c:pt idx="702">
                  <c:v>54.666405555555592</c:v>
                </c:pt>
                <c:pt idx="703">
                  <c:v>58.596961111111064</c:v>
                </c:pt>
                <c:pt idx="704">
                  <c:v>19.224869907407353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73.53348888888884</c:v>
                </c:pt>
                <c:pt idx="710">
                  <c:v>258.74980000000005</c:v>
                </c:pt>
                <c:pt idx="711">
                  <c:v>370.68185138888902</c:v>
                </c:pt>
                <c:pt idx="712">
                  <c:v>247.33048101851853</c:v>
                </c:pt>
                <c:pt idx="713">
                  <c:v>67.00179074074066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97.116822222222225</c:v>
                </c:pt>
                <c:pt idx="719">
                  <c:v>215.43047962962964</c:v>
                </c:pt>
                <c:pt idx="720">
                  <c:v>275.77034074074072</c:v>
                </c:pt>
                <c:pt idx="721">
                  <c:v>241.76495879629636</c:v>
                </c:pt>
                <c:pt idx="722">
                  <c:v>219.48550185185189</c:v>
                </c:pt>
                <c:pt idx="723">
                  <c:v>197.20255138888882</c:v>
                </c:pt>
                <c:pt idx="724">
                  <c:v>225.8240444444445</c:v>
                </c:pt>
                <c:pt idx="725">
                  <c:v>298.66316851851849</c:v>
                </c:pt>
                <c:pt idx="726">
                  <c:v>392.02670324074057</c:v>
                </c:pt>
                <c:pt idx="727">
                  <c:v>385.26935555555553</c:v>
                </c:pt>
                <c:pt idx="728">
                  <c:v>290.46405000000021</c:v>
                </c:pt>
                <c:pt idx="729">
                  <c:v>230.54782777777797</c:v>
                </c:pt>
                <c:pt idx="730">
                  <c:v>149.82469629629614</c:v>
                </c:pt>
                <c:pt idx="731">
                  <c:v>99.125258796296251</c:v>
                </c:pt>
                <c:pt idx="732">
                  <c:v>95.327933333333519</c:v>
                </c:pt>
                <c:pt idx="733">
                  <c:v>99.525901851851813</c:v>
                </c:pt>
                <c:pt idx="734">
                  <c:v>103.72514074074076</c:v>
                </c:pt>
                <c:pt idx="735">
                  <c:v>111.99165879629642</c:v>
                </c:pt>
                <c:pt idx="736">
                  <c:v>124.32831435185186</c:v>
                </c:pt>
                <c:pt idx="737">
                  <c:v>121.22476990740738</c:v>
                </c:pt>
                <c:pt idx="738">
                  <c:v>101.98978518518514</c:v>
                </c:pt>
                <c:pt idx="739">
                  <c:v>137.50468472222212</c:v>
                </c:pt>
                <c:pt idx="740">
                  <c:v>178.51380694444435</c:v>
                </c:pt>
                <c:pt idx="741">
                  <c:v>164.39336296296318</c:v>
                </c:pt>
                <c:pt idx="742">
                  <c:v>126.27687407407403</c:v>
                </c:pt>
                <c:pt idx="743">
                  <c:v>98.913047685185035</c:v>
                </c:pt>
                <c:pt idx="744">
                  <c:v>95.132872222222289</c:v>
                </c:pt>
                <c:pt idx="745">
                  <c:v>95.132872222222289</c:v>
                </c:pt>
                <c:pt idx="746">
                  <c:v>111.00579212962964</c:v>
                </c:pt>
                <c:pt idx="747">
                  <c:v>135.1950921296297</c:v>
                </c:pt>
                <c:pt idx="748">
                  <c:v>151.98998333333333</c:v>
                </c:pt>
                <c:pt idx="749">
                  <c:v>141.4432796296295</c:v>
                </c:pt>
                <c:pt idx="750">
                  <c:v>110.62893888888884</c:v>
                </c:pt>
                <c:pt idx="751">
                  <c:v>90.976161111111338</c:v>
                </c:pt>
                <c:pt idx="752">
                  <c:v>75.095936574074102</c:v>
                </c:pt>
                <c:pt idx="753">
                  <c:v>46.953214351851756</c:v>
                </c:pt>
                <c:pt idx="754">
                  <c:v>26.058014351852037</c:v>
                </c:pt>
                <c:pt idx="755">
                  <c:v>5.0318074074072996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215.34854074074076</c:v>
                </c:pt>
                <c:pt idx="766">
                  <c:v>307.21478518518524</c:v>
                </c:pt>
                <c:pt idx="767">
                  <c:v>312.87320324074068</c:v>
                </c:pt>
                <c:pt idx="768">
                  <c:v>318.97847407407409</c:v>
                </c:pt>
                <c:pt idx="769">
                  <c:v>368.584251851852</c:v>
                </c:pt>
                <c:pt idx="770">
                  <c:v>451.17559212962954</c:v>
                </c:pt>
                <c:pt idx="771">
                  <c:v>460.50649212962952</c:v>
                </c:pt>
                <c:pt idx="772">
                  <c:v>442.41624027777789</c:v>
                </c:pt>
                <c:pt idx="773">
                  <c:v>385.69245879629642</c:v>
                </c:pt>
                <c:pt idx="774">
                  <c:v>342.90856990740735</c:v>
                </c:pt>
                <c:pt idx="775">
                  <c:v>356.0823699074075</c:v>
                </c:pt>
                <c:pt idx="776">
                  <c:v>314.25125879629627</c:v>
                </c:pt>
                <c:pt idx="777">
                  <c:v>263.080325462963</c:v>
                </c:pt>
                <c:pt idx="778">
                  <c:v>246.69748101851854</c:v>
                </c:pt>
                <c:pt idx="779">
                  <c:v>230.22745740740743</c:v>
                </c:pt>
                <c:pt idx="780">
                  <c:v>205.20936990740762</c:v>
                </c:pt>
                <c:pt idx="781">
                  <c:v>183.5824069444443</c:v>
                </c:pt>
                <c:pt idx="782">
                  <c:v>165.31798518518502</c:v>
                </c:pt>
                <c:pt idx="783">
                  <c:v>150.59697361111128</c:v>
                </c:pt>
                <c:pt idx="784">
                  <c:v>147.2709555555557</c:v>
                </c:pt>
                <c:pt idx="785">
                  <c:v>163.80367407407414</c:v>
                </c:pt>
                <c:pt idx="786">
                  <c:v>169.16482546296311</c:v>
                </c:pt>
                <c:pt idx="787">
                  <c:v>146.61287407407389</c:v>
                </c:pt>
                <c:pt idx="788">
                  <c:v>127.16732546296275</c:v>
                </c:pt>
                <c:pt idx="789">
                  <c:v>127.1673254629633</c:v>
                </c:pt>
                <c:pt idx="790">
                  <c:v>139.16653888888914</c:v>
                </c:pt>
                <c:pt idx="791">
                  <c:v>147.65219583333311</c:v>
                </c:pt>
                <c:pt idx="792">
                  <c:v>120.76571111111082</c:v>
                </c:pt>
                <c:pt idx="793">
                  <c:v>25.596474074074081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43.43609444444445</c:v>
                </c:pt>
                <c:pt idx="801">
                  <c:v>110.12421435185198</c:v>
                </c:pt>
                <c:pt idx="802">
                  <c:v>217.30870324074095</c:v>
                </c:pt>
                <c:pt idx="803">
                  <c:v>334.87852916666657</c:v>
                </c:pt>
                <c:pt idx="804">
                  <c:v>356.07080740740724</c:v>
                </c:pt>
                <c:pt idx="805">
                  <c:v>266.49183518518538</c:v>
                </c:pt>
                <c:pt idx="806">
                  <c:v>162.51582546296305</c:v>
                </c:pt>
                <c:pt idx="807">
                  <c:v>92.269368518518419</c:v>
                </c:pt>
                <c:pt idx="808">
                  <c:v>32.473384722222121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60.113812962962967</c:v>
                </c:pt>
                <c:pt idx="820">
                  <c:v>233.6140444444444</c:v>
                </c:pt>
                <c:pt idx="821">
                  <c:v>330.07461296296304</c:v>
                </c:pt>
                <c:pt idx="822">
                  <c:v>320.77731851851854</c:v>
                </c:pt>
                <c:pt idx="823">
                  <c:v>303.71879583333333</c:v>
                </c:pt>
                <c:pt idx="824">
                  <c:v>271.04698518518524</c:v>
                </c:pt>
                <c:pt idx="825">
                  <c:v>241.83140555555559</c:v>
                </c:pt>
                <c:pt idx="826">
                  <c:v>236.24124027777782</c:v>
                </c:pt>
                <c:pt idx="827">
                  <c:v>226.74259212962954</c:v>
                </c:pt>
                <c:pt idx="828">
                  <c:v>248.56770324074063</c:v>
                </c:pt>
                <c:pt idx="829">
                  <c:v>283.19998333333336</c:v>
                </c:pt>
                <c:pt idx="830">
                  <c:v>278.86478518518516</c:v>
                </c:pt>
                <c:pt idx="831">
                  <c:v>234.99615879629641</c:v>
                </c:pt>
                <c:pt idx="832">
                  <c:v>166.33591805555579</c:v>
                </c:pt>
                <c:pt idx="833">
                  <c:v>131.72234629629634</c:v>
                </c:pt>
                <c:pt idx="834">
                  <c:v>136.42226990740721</c:v>
                </c:pt>
                <c:pt idx="835">
                  <c:v>137.35599212962941</c:v>
                </c:pt>
                <c:pt idx="836">
                  <c:v>130.28171666666691</c:v>
                </c:pt>
                <c:pt idx="837">
                  <c:v>138.77801296296303</c:v>
                </c:pt>
                <c:pt idx="838">
                  <c:v>159.55459212962944</c:v>
                </c:pt>
                <c:pt idx="839">
                  <c:v>161.02234629629635</c:v>
                </c:pt>
                <c:pt idx="840">
                  <c:v>158.25116250000002</c:v>
                </c:pt>
                <c:pt idx="841">
                  <c:v>179.24799212962967</c:v>
                </c:pt>
                <c:pt idx="842">
                  <c:v>197.02440324074098</c:v>
                </c:pt>
                <c:pt idx="843">
                  <c:v>183.40210324074076</c:v>
                </c:pt>
                <c:pt idx="844">
                  <c:v>149.45245879629607</c:v>
                </c:pt>
                <c:pt idx="845">
                  <c:v>126.40887407407409</c:v>
                </c:pt>
                <c:pt idx="846">
                  <c:v>122.83973888888913</c:v>
                </c:pt>
                <c:pt idx="847">
                  <c:v>134.99409629629645</c:v>
                </c:pt>
                <c:pt idx="848">
                  <c:v>167.35082546296297</c:v>
                </c:pt>
                <c:pt idx="849">
                  <c:v>204.57421435185182</c:v>
                </c:pt>
                <c:pt idx="850">
                  <c:v>207.21531435185182</c:v>
                </c:pt>
                <c:pt idx="851">
                  <c:v>177.69548101851859</c:v>
                </c:pt>
                <c:pt idx="852">
                  <c:v>163.14326990740727</c:v>
                </c:pt>
                <c:pt idx="853">
                  <c:v>164.3247143518517</c:v>
                </c:pt>
                <c:pt idx="854">
                  <c:v>157.65648101851852</c:v>
                </c:pt>
                <c:pt idx="855">
                  <c:v>138.80530694444445</c:v>
                </c:pt>
                <c:pt idx="856">
                  <c:v>127.21483518518531</c:v>
                </c:pt>
                <c:pt idx="857">
                  <c:v>162.79134768518526</c:v>
                </c:pt>
                <c:pt idx="858">
                  <c:v>211.99060694444438</c:v>
                </c:pt>
                <c:pt idx="859">
                  <c:v>214.68045740740729</c:v>
                </c:pt>
                <c:pt idx="860">
                  <c:v>189.27220740740779</c:v>
                </c:pt>
                <c:pt idx="861">
                  <c:v>206.27305740740746</c:v>
                </c:pt>
                <c:pt idx="862">
                  <c:v>276.12042962962914</c:v>
                </c:pt>
                <c:pt idx="863">
                  <c:v>273.36890694444446</c:v>
                </c:pt>
                <c:pt idx="864">
                  <c:v>205.3514736111112</c:v>
                </c:pt>
                <c:pt idx="865">
                  <c:v>182.92020740740776</c:v>
                </c:pt>
                <c:pt idx="866">
                  <c:v>211.82705740740732</c:v>
                </c:pt>
                <c:pt idx="867">
                  <c:v>246.09172407407385</c:v>
                </c:pt>
                <c:pt idx="868">
                  <c:v>225.85645185185189</c:v>
                </c:pt>
                <c:pt idx="869">
                  <c:v>168.35205740740741</c:v>
                </c:pt>
                <c:pt idx="870">
                  <c:v>132.73394027777812</c:v>
                </c:pt>
                <c:pt idx="871">
                  <c:v>120.21482777777769</c:v>
                </c:pt>
                <c:pt idx="872">
                  <c:v>115.31879074074088</c:v>
                </c:pt>
                <c:pt idx="873">
                  <c:v>106.49727962962966</c:v>
                </c:pt>
                <c:pt idx="874">
                  <c:v>85.413429629629661</c:v>
                </c:pt>
                <c:pt idx="875">
                  <c:v>59.704925462963217</c:v>
                </c:pt>
                <c:pt idx="876">
                  <c:v>37.258603240740442</c:v>
                </c:pt>
                <c:pt idx="877">
                  <c:v>45.848936574074216</c:v>
                </c:pt>
                <c:pt idx="878">
                  <c:v>83.129362962963086</c:v>
                </c:pt>
                <c:pt idx="879">
                  <c:v>117.61256296296277</c:v>
                </c:pt>
                <c:pt idx="880">
                  <c:v>94.029229629629654</c:v>
                </c:pt>
                <c:pt idx="881">
                  <c:v>52.516405555555565</c:v>
                </c:pt>
                <c:pt idx="882">
                  <c:v>89.646451851851864</c:v>
                </c:pt>
                <c:pt idx="883">
                  <c:v>128.95200740740742</c:v>
                </c:pt>
                <c:pt idx="884">
                  <c:v>132.88256296296277</c:v>
                </c:pt>
                <c:pt idx="885">
                  <c:v>144.89035138888909</c:v>
                </c:pt>
                <c:pt idx="886">
                  <c:v>149.47117777777783</c:v>
                </c:pt>
                <c:pt idx="887">
                  <c:v>142.04516851851841</c:v>
                </c:pt>
                <c:pt idx="888">
                  <c:v>126.54097361111137</c:v>
                </c:pt>
                <c:pt idx="889">
                  <c:v>106.45245879629599</c:v>
                </c:pt>
                <c:pt idx="890">
                  <c:v>82.001462499999889</c:v>
                </c:pt>
                <c:pt idx="891">
                  <c:v>52.767492129629971</c:v>
                </c:pt>
                <c:pt idx="892">
                  <c:v>26.852235185185208</c:v>
                </c:pt>
                <c:pt idx="893">
                  <c:v>20.009355555555516</c:v>
                </c:pt>
                <c:pt idx="894">
                  <c:v>33.28484444444463</c:v>
                </c:pt>
                <c:pt idx="895">
                  <c:v>58.794724074074097</c:v>
                </c:pt>
                <c:pt idx="896">
                  <c:v>89.249073611111015</c:v>
                </c:pt>
                <c:pt idx="897">
                  <c:v>108.508036574074</c:v>
                </c:pt>
                <c:pt idx="898">
                  <c:v>112.4385921296296</c:v>
                </c:pt>
                <c:pt idx="899">
                  <c:v>100.45049444444452</c:v>
                </c:pt>
                <c:pt idx="900">
                  <c:v>80.210329166666753</c:v>
                </c:pt>
                <c:pt idx="901">
                  <c:v>43.669129166666799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43.43609444444445</c:v>
                </c:pt>
                <c:pt idx="908">
                  <c:v>110.12421435185198</c:v>
                </c:pt>
                <c:pt idx="909">
                  <c:v>217.30870324074095</c:v>
                </c:pt>
                <c:pt idx="910">
                  <c:v>334.87852916666657</c:v>
                </c:pt>
                <c:pt idx="911">
                  <c:v>356.07080740740724</c:v>
                </c:pt>
                <c:pt idx="912">
                  <c:v>266.49183518518538</c:v>
                </c:pt>
                <c:pt idx="913">
                  <c:v>201.82138101851859</c:v>
                </c:pt>
                <c:pt idx="914">
                  <c:v>270.84348888888877</c:v>
                </c:pt>
                <c:pt idx="915">
                  <c:v>268.27029444444452</c:v>
                </c:pt>
                <c:pt idx="916">
                  <c:v>195.60025879629643</c:v>
                </c:pt>
                <c:pt idx="917">
                  <c:v>146.55198518518515</c:v>
                </c:pt>
                <c:pt idx="918">
                  <c:v>106.87103518518514</c:v>
                </c:pt>
                <c:pt idx="919">
                  <c:v>130.64190694444446</c:v>
                </c:pt>
                <c:pt idx="920">
                  <c:v>166.77023657407403</c:v>
                </c:pt>
                <c:pt idx="921">
                  <c:v>223.70356990740731</c:v>
                </c:pt>
                <c:pt idx="922">
                  <c:v>250.79693657407404</c:v>
                </c:pt>
                <c:pt idx="923">
                  <c:v>230.42001805555549</c:v>
                </c:pt>
                <c:pt idx="924">
                  <c:v>130.68374027777762</c:v>
                </c:pt>
                <c:pt idx="925">
                  <c:v>26.43764768518551</c:v>
                </c:pt>
                <c:pt idx="926">
                  <c:v>35.410362500000254</c:v>
                </c:pt>
                <c:pt idx="927">
                  <c:v>61.538118518518303</c:v>
                </c:pt>
                <c:pt idx="928">
                  <c:v>71.959214351851813</c:v>
                </c:pt>
                <c:pt idx="929">
                  <c:v>82.974684722222349</c:v>
                </c:pt>
                <c:pt idx="930">
                  <c:v>86.134125462963155</c:v>
                </c:pt>
                <c:pt idx="931">
                  <c:v>85.559124074073992</c:v>
                </c:pt>
                <c:pt idx="932">
                  <c:v>80.866346296296129</c:v>
                </c:pt>
                <c:pt idx="933">
                  <c:v>64.386983333333518</c:v>
                </c:pt>
                <c:pt idx="934">
                  <c:v>35.37405740740747</c:v>
                </c:pt>
                <c:pt idx="935">
                  <c:v>29.415514351851868</c:v>
                </c:pt>
                <c:pt idx="936">
                  <c:v>47.437612962962987</c:v>
                </c:pt>
                <c:pt idx="937">
                  <c:v>62.087007407407363</c:v>
                </c:pt>
                <c:pt idx="938">
                  <c:v>65.132273611111117</c:v>
                </c:pt>
                <c:pt idx="939">
                  <c:v>60.324368518518469</c:v>
                </c:pt>
                <c:pt idx="940">
                  <c:v>67.143140740740805</c:v>
                </c:pt>
                <c:pt idx="941">
                  <c:v>86.279036574074141</c:v>
                </c:pt>
                <c:pt idx="942">
                  <c:v>93.968488888888785</c:v>
                </c:pt>
                <c:pt idx="943">
                  <c:v>97.727703240740695</c:v>
                </c:pt>
                <c:pt idx="944">
                  <c:v>105.58881435185192</c:v>
                </c:pt>
                <c:pt idx="945">
                  <c:v>113.62126666666684</c:v>
                </c:pt>
                <c:pt idx="946">
                  <c:v>141.47879074074075</c:v>
                </c:pt>
                <c:pt idx="947">
                  <c:v>166.44936851851833</c:v>
                </c:pt>
                <c:pt idx="948">
                  <c:v>152.1347166666668</c:v>
                </c:pt>
                <c:pt idx="949">
                  <c:v>117.47112407407425</c:v>
                </c:pt>
                <c:pt idx="950">
                  <c:v>62.265018055555508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18.362258796296331</c:v>
                </c:pt>
                <c:pt idx="959">
                  <c:v>231.34256296296297</c:v>
                </c:pt>
                <c:pt idx="960">
                  <c:v>407.18488101851858</c:v>
                </c:pt>
                <c:pt idx="961">
                  <c:v>510.82672407407398</c:v>
                </c:pt>
                <c:pt idx="962">
                  <c:v>502.01214074074062</c:v>
                </c:pt>
                <c:pt idx="963">
                  <c:v>426.13880694444453</c:v>
                </c:pt>
                <c:pt idx="964">
                  <c:v>321.6238129629632</c:v>
                </c:pt>
                <c:pt idx="965">
                  <c:v>218.83686990740745</c:v>
                </c:pt>
                <c:pt idx="966">
                  <c:v>141.86453657407412</c:v>
                </c:pt>
                <c:pt idx="967">
                  <c:v>98.794050000000027</c:v>
                </c:pt>
                <c:pt idx="968">
                  <c:v>78.975647685185194</c:v>
                </c:pt>
                <c:pt idx="969">
                  <c:v>50.802436574073987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12.288488888888892</c:v>
                </c:pt>
                <c:pt idx="987">
                  <c:v>55.524600000000007</c:v>
                </c:pt>
                <c:pt idx="988">
                  <c:v>55.524600000000007</c:v>
                </c:pt>
                <c:pt idx="989">
                  <c:v>55.524600000000007</c:v>
                </c:pt>
                <c:pt idx="990">
                  <c:v>55.524600000000007</c:v>
                </c:pt>
                <c:pt idx="991">
                  <c:v>55.524600000000007</c:v>
                </c:pt>
                <c:pt idx="992">
                  <c:v>55.524600000000007</c:v>
                </c:pt>
                <c:pt idx="993">
                  <c:v>55.524600000000007</c:v>
                </c:pt>
                <c:pt idx="994">
                  <c:v>55.524600000000007</c:v>
                </c:pt>
                <c:pt idx="995">
                  <c:v>55.524600000000007</c:v>
                </c:pt>
                <c:pt idx="996">
                  <c:v>55.524600000000007</c:v>
                </c:pt>
                <c:pt idx="997">
                  <c:v>55.524600000000007</c:v>
                </c:pt>
                <c:pt idx="998">
                  <c:v>55.524600000000007</c:v>
                </c:pt>
                <c:pt idx="999">
                  <c:v>55.524600000000007</c:v>
                </c:pt>
                <c:pt idx="1000">
                  <c:v>55.524600000000007</c:v>
                </c:pt>
                <c:pt idx="1001">
                  <c:v>55.524600000000007</c:v>
                </c:pt>
                <c:pt idx="1002">
                  <c:v>55.524600000000007</c:v>
                </c:pt>
                <c:pt idx="1003">
                  <c:v>55.524600000000007</c:v>
                </c:pt>
                <c:pt idx="1004">
                  <c:v>55.524600000000007</c:v>
                </c:pt>
                <c:pt idx="1005">
                  <c:v>55.524600000000007</c:v>
                </c:pt>
                <c:pt idx="1006">
                  <c:v>55.524600000000007</c:v>
                </c:pt>
                <c:pt idx="1007">
                  <c:v>55.524600000000007</c:v>
                </c:pt>
                <c:pt idx="1008">
                  <c:v>55.524600000000007</c:v>
                </c:pt>
                <c:pt idx="1009">
                  <c:v>55.524600000000007</c:v>
                </c:pt>
                <c:pt idx="1010">
                  <c:v>55.524600000000007</c:v>
                </c:pt>
                <c:pt idx="1011">
                  <c:v>55.524600000000007</c:v>
                </c:pt>
                <c:pt idx="1012">
                  <c:v>55.524600000000007</c:v>
                </c:pt>
                <c:pt idx="1013">
                  <c:v>55.524600000000007</c:v>
                </c:pt>
                <c:pt idx="1014">
                  <c:v>55.524600000000007</c:v>
                </c:pt>
                <c:pt idx="1015">
                  <c:v>55.524600000000007</c:v>
                </c:pt>
                <c:pt idx="1016">
                  <c:v>55.524600000000007</c:v>
                </c:pt>
                <c:pt idx="1017">
                  <c:v>55.524600000000007</c:v>
                </c:pt>
                <c:pt idx="1018">
                  <c:v>55.524600000000007</c:v>
                </c:pt>
                <c:pt idx="1019">
                  <c:v>55.524600000000007</c:v>
                </c:pt>
                <c:pt idx="1020">
                  <c:v>55.524600000000007</c:v>
                </c:pt>
                <c:pt idx="1021">
                  <c:v>55.524600000000007</c:v>
                </c:pt>
                <c:pt idx="1022">
                  <c:v>55.524600000000007</c:v>
                </c:pt>
                <c:pt idx="1023">
                  <c:v>55.524600000000007</c:v>
                </c:pt>
                <c:pt idx="1024">
                  <c:v>55.524600000000007</c:v>
                </c:pt>
                <c:pt idx="1025">
                  <c:v>55.524600000000007</c:v>
                </c:pt>
                <c:pt idx="1026">
                  <c:v>86.969044444444449</c:v>
                </c:pt>
                <c:pt idx="1027">
                  <c:v>197.03476296296299</c:v>
                </c:pt>
                <c:pt idx="1028">
                  <c:v>362.31373333333335</c:v>
                </c:pt>
                <c:pt idx="1029">
                  <c:v>489.06016851851854</c:v>
                </c:pt>
                <c:pt idx="1030">
                  <c:v>506.99283518518519</c:v>
                </c:pt>
                <c:pt idx="1031">
                  <c:v>447.07089629629627</c:v>
                </c:pt>
                <c:pt idx="1032">
                  <c:v>387.28425185185188</c:v>
                </c:pt>
                <c:pt idx="1033">
                  <c:v>355.08327222222226</c:v>
                </c:pt>
                <c:pt idx="1034">
                  <c:v>338.75965879629638</c:v>
                </c:pt>
                <c:pt idx="1035">
                  <c:v>306.87992407407415</c:v>
                </c:pt>
                <c:pt idx="1036">
                  <c:v>262.71069629629642</c:v>
                </c:pt>
                <c:pt idx="1037">
                  <c:v>233.84399212962956</c:v>
                </c:pt>
                <c:pt idx="1038">
                  <c:v>236.16495879629622</c:v>
                </c:pt>
                <c:pt idx="1039">
                  <c:v>262.58614074074075</c:v>
                </c:pt>
                <c:pt idx="1040">
                  <c:v>277.7925629629629</c:v>
                </c:pt>
                <c:pt idx="1041">
                  <c:v>269.59858518518519</c:v>
                </c:pt>
                <c:pt idx="1042">
                  <c:v>233.59106990740742</c:v>
                </c:pt>
                <c:pt idx="1043">
                  <c:v>180.83979583333337</c:v>
                </c:pt>
                <c:pt idx="1044">
                  <c:v>134.83472407407402</c:v>
                </c:pt>
                <c:pt idx="1045">
                  <c:v>111.58613333333322</c:v>
                </c:pt>
                <c:pt idx="1046">
                  <c:v>111.75398101851869</c:v>
                </c:pt>
                <c:pt idx="1047">
                  <c:v>116.02118472222219</c:v>
                </c:pt>
                <c:pt idx="1048">
                  <c:v>100.63688101851852</c:v>
                </c:pt>
                <c:pt idx="1049">
                  <c:v>60.993406944444466</c:v>
                </c:pt>
                <c:pt idx="1050">
                  <c:v>4.626658796296347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6.7140444444444256</c:v>
                </c:pt>
                <c:pt idx="1063">
                  <c:v>89.293981018518551</c:v>
                </c:pt>
                <c:pt idx="1064">
                  <c:v>195.69576296296293</c:v>
                </c:pt>
                <c:pt idx="1065">
                  <c:v>338.45851111111102</c:v>
                </c:pt>
                <c:pt idx="1066">
                  <c:v>368.39642546296295</c:v>
                </c:pt>
                <c:pt idx="1067">
                  <c:v>248.9557611111112</c:v>
                </c:pt>
                <c:pt idx="1068">
                  <c:v>135.88431666666671</c:v>
                </c:pt>
                <c:pt idx="1069">
                  <c:v>136.35879999999989</c:v>
                </c:pt>
                <c:pt idx="1070">
                  <c:v>208.09206666666671</c:v>
                </c:pt>
                <c:pt idx="1071">
                  <c:v>280.94580000000008</c:v>
                </c:pt>
                <c:pt idx="1072">
                  <c:v>327.06882777777764</c:v>
                </c:pt>
                <c:pt idx="1073">
                  <c:v>377.96482546296301</c:v>
                </c:pt>
                <c:pt idx="1074">
                  <c:v>441.91190324074086</c:v>
                </c:pt>
                <c:pt idx="1075">
                  <c:v>472.16468101851848</c:v>
                </c:pt>
                <c:pt idx="1076">
                  <c:v>440.00876990740733</c:v>
                </c:pt>
                <c:pt idx="1077">
                  <c:v>379.70632546296304</c:v>
                </c:pt>
                <c:pt idx="1078">
                  <c:v>326.14817777777785</c:v>
                </c:pt>
                <c:pt idx="1079">
                  <c:v>299.28103657407428</c:v>
                </c:pt>
                <c:pt idx="1080">
                  <c:v>260.43135555555568</c:v>
                </c:pt>
                <c:pt idx="1081">
                  <c:v>188.50305740740731</c:v>
                </c:pt>
                <c:pt idx="1082">
                  <c:v>114.6202944444444</c:v>
                </c:pt>
                <c:pt idx="1083">
                  <c:v>35.012736574074033</c:v>
                </c:pt>
                <c:pt idx="1084">
                  <c:v>0</c:v>
                </c:pt>
                <c:pt idx="1085">
                  <c:v>20.962381018518649</c:v>
                </c:pt>
                <c:pt idx="1086">
                  <c:v>82.540724074074248</c:v>
                </c:pt>
                <c:pt idx="1087">
                  <c:v>113.98516851851858</c:v>
                </c:pt>
                <c:pt idx="1088">
                  <c:v>118.10199212962948</c:v>
                </c:pt>
                <c:pt idx="1089">
                  <c:v>114.35802222222199</c:v>
                </c:pt>
                <c:pt idx="1090">
                  <c:v>110.42746666666666</c:v>
                </c:pt>
                <c:pt idx="1091">
                  <c:v>122.21913333333349</c:v>
                </c:pt>
                <c:pt idx="1092">
                  <c:v>162.08635138888906</c:v>
                </c:pt>
                <c:pt idx="1093">
                  <c:v>215.07642546296302</c:v>
                </c:pt>
                <c:pt idx="1094">
                  <c:v>229.96271435185184</c:v>
                </c:pt>
                <c:pt idx="1095">
                  <c:v>197.16196111111111</c:v>
                </c:pt>
                <c:pt idx="1096">
                  <c:v>155.33421435185181</c:v>
                </c:pt>
                <c:pt idx="1097">
                  <c:v>112.5033513888888</c:v>
                </c:pt>
                <c:pt idx="1098">
                  <c:v>56.666347685185144</c:v>
                </c:pt>
                <c:pt idx="1099">
                  <c:v>0</c:v>
                </c:pt>
                <c:pt idx="1100">
                  <c:v>0</c:v>
                </c:pt>
                <c:pt idx="1101">
                  <c:v>35.933814351851915</c:v>
                </c:pt>
                <c:pt idx="1102">
                  <c:v>105.75247407407402</c:v>
                </c:pt>
                <c:pt idx="1103">
                  <c:v>181.17746666666682</c:v>
                </c:pt>
                <c:pt idx="1104">
                  <c:v>250.64245740740745</c:v>
                </c:pt>
                <c:pt idx="1105">
                  <c:v>262.58860324074055</c:v>
                </c:pt>
                <c:pt idx="1106">
                  <c:v>206.83668472222234</c:v>
                </c:pt>
                <c:pt idx="1107">
                  <c:v>141.24060694444475</c:v>
                </c:pt>
                <c:pt idx="1108">
                  <c:v>82.077585185185214</c:v>
                </c:pt>
                <c:pt idx="1109">
                  <c:v>25.221903240740545</c:v>
                </c:pt>
                <c:pt idx="1110">
                  <c:v>26.163118518518644</c:v>
                </c:pt>
                <c:pt idx="1111">
                  <c:v>87.486911111111013</c:v>
                </c:pt>
                <c:pt idx="1112">
                  <c:v>170.2231032407407</c:v>
                </c:pt>
                <c:pt idx="1113">
                  <c:v>274.97527962962965</c:v>
                </c:pt>
                <c:pt idx="1114">
                  <c:v>335.48676990740739</c:v>
                </c:pt>
                <c:pt idx="1115">
                  <c:v>290.10478518518556</c:v>
                </c:pt>
                <c:pt idx="1116">
                  <c:v>198.82605740740752</c:v>
                </c:pt>
                <c:pt idx="1117">
                  <c:v>128.73871435185157</c:v>
                </c:pt>
                <c:pt idx="1118">
                  <c:v>68.897473611110797</c:v>
                </c:pt>
                <c:pt idx="1119">
                  <c:v>34.834795833333658</c:v>
                </c:pt>
                <c:pt idx="1120">
                  <c:v>51.915073611111481</c:v>
                </c:pt>
                <c:pt idx="1121">
                  <c:v>77.949457407407323</c:v>
                </c:pt>
                <c:pt idx="1122">
                  <c:v>72.971640277777894</c:v>
                </c:pt>
                <c:pt idx="1123">
                  <c:v>24.145869907407416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46.934901851851905</c:v>
                </c:pt>
                <c:pt idx="1139">
                  <c:v>74.494047685185208</c:v>
                </c:pt>
                <c:pt idx="1140">
                  <c:v>90.353946296296272</c:v>
                </c:pt>
                <c:pt idx="1141">
                  <c:v>129.89531435185182</c:v>
                </c:pt>
                <c:pt idx="1142">
                  <c:v>217.01780740740747</c:v>
                </c:pt>
                <c:pt idx="1143">
                  <c:v>301.08153657407416</c:v>
                </c:pt>
                <c:pt idx="1144">
                  <c:v>271.88310694444436</c:v>
                </c:pt>
                <c:pt idx="1145">
                  <c:v>155.38147407407411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57.811266666666675</c:v>
                </c:pt>
                <c:pt idx="1152">
                  <c:v>132.49182222222225</c:v>
                </c:pt>
                <c:pt idx="1153">
                  <c:v>325.8704810185186</c:v>
                </c:pt>
                <c:pt idx="1154">
                  <c:v>501.35931851851853</c:v>
                </c:pt>
                <c:pt idx="1155">
                  <c:v>497.89003657407409</c:v>
                </c:pt>
                <c:pt idx="1156">
                  <c:v>411.58467962962953</c:v>
                </c:pt>
                <c:pt idx="1157">
                  <c:v>403.83279074074085</c:v>
                </c:pt>
                <c:pt idx="1158">
                  <c:v>456.03012407407414</c:v>
                </c:pt>
                <c:pt idx="1159">
                  <c:v>506.00427962962948</c:v>
                </c:pt>
                <c:pt idx="1160">
                  <c:v>502.27390694444438</c:v>
                </c:pt>
                <c:pt idx="1161">
                  <c:v>451.30667962962963</c:v>
                </c:pt>
                <c:pt idx="1162">
                  <c:v>411.22867962962977</c:v>
                </c:pt>
                <c:pt idx="1163">
                  <c:v>398.58532916666684</c:v>
                </c:pt>
                <c:pt idx="1164">
                  <c:v>393.82436851851872</c:v>
                </c:pt>
                <c:pt idx="1165">
                  <c:v>389.23506666666651</c:v>
                </c:pt>
                <c:pt idx="1166">
                  <c:v>317.73802962962941</c:v>
                </c:pt>
                <c:pt idx="1167">
                  <c:v>246.27214629629646</c:v>
                </c:pt>
                <c:pt idx="1168">
                  <c:v>268.965714351852</c:v>
                </c:pt>
                <c:pt idx="1169">
                  <c:v>289.22871666666703</c:v>
                </c:pt>
                <c:pt idx="1170">
                  <c:v>281.59703657407402</c:v>
                </c:pt>
                <c:pt idx="1171">
                  <c:v>277.73505138888868</c:v>
                </c:pt>
                <c:pt idx="1172">
                  <c:v>269.76640555555548</c:v>
                </c:pt>
                <c:pt idx="1173">
                  <c:v>261.34582546296298</c:v>
                </c:pt>
                <c:pt idx="1174">
                  <c:v>256.6441254629629</c:v>
                </c:pt>
                <c:pt idx="1175">
                  <c:v>247.78876111111111</c:v>
                </c:pt>
                <c:pt idx="1176">
                  <c:v>238.42810694444455</c:v>
                </c:pt>
                <c:pt idx="1177">
                  <c:v>236.68004768518495</c:v>
                </c:pt>
                <c:pt idx="1178">
                  <c:v>246.74398101851841</c:v>
                </c:pt>
                <c:pt idx="1179">
                  <c:v>257.38720324074075</c:v>
                </c:pt>
                <c:pt idx="1180">
                  <c:v>260.20107361111116</c:v>
                </c:pt>
                <c:pt idx="1181">
                  <c:v>259.11614768518541</c:v>
                </c:pt>
                <c:pt idx="1182">
                  <c:v>249.9127018518522</c:v>
                </c:pt>
                <c:pt idx="1183">
                  <c:v>240.15188101851845</c:v>
                </c:pt>
                <c:pt idx="1184">
                  <c:v>234.04388101851833</c:v>
                </c:pt>
                <c:pt idx="1185">
                  <c:v>223.72187407407398</c:v>
                </c:pt>
                <c:pt idx="1186">
                  <c:v>204.95470324074063</c:v>
                </c:pt>
                <c:pt idx="1187">
                  <c:v>193.16303657407406</c:v>
                </c:pt>
                <c:pt idx="1188">
                  <c:v>193.16303657407406</c:v>
                </c:pt>
                <c:pt idx="1189">
                  <c:v>193.16303657407406</c:v>
                </c:pt>
                <c:pt idx="1190">
                  <c:v>193.16303657407406</c:v>
                </c:pt>
                <c:pt idx="1191">
                  <c:v>193.16303657407406</c:v>
                </c:pt>
                <c:pt idx="1192">
                  <c:v>193.16303657407406</c:v>
                </c:pt>
                <c:pt idx="1193">
                  <c:v>193.16303657407406</c:v>
                </c:pt>
                <c:pt idx="1194">
                  <c:v>193.16303657407406</c:v>
                </c:pt>
                <c:pt idx="1195">
                  <c:v>197.09359212962994</c:v>
                </c:pt>
                <c:pt idx="1196">
                  <c:v>197.38942962963</c:v>
                </c:pt>
                <c:pt idx="1197">
                  <c:v>197.38942962962943</c:v>
                </c:pt>
                <c:pt idx="1198">
                  <c:v>213.40780694444447</c:v>
                </c:pt>
                <c:pt idx="1199">
                  <c:v>230.31782546296324</c:v>
                </c:pt>
                <c:pt idx="1200">
                  <c:v>247.53193888888882</c:v>
                </c:pt>
                <c:pt idx="1201">
                  <c:v>261.7271462962961</c:v>
                </c:pt>
                <c:pt idx="1202">
                  <c:v>256.28990185185211</c:v>
                </c:pt>
                <c:pt idx="1203">
                  <c:v>242.3989185185186</c:v>
                </c:pt>
                <c:pt idx="1204">
                  <c:v>227.90387407407388</c:v>
                </c:pt>
                <c:pt idx="1205">
                  <c:v>216.72770185185175</c:v>
                </c:pt>
                <c:pt idx="1206">
                  <c:v>213.10536990740752</c:v>
                </c:pt>
                <c:pt idx="1207">
                  <c:v>213.4139111111113</c:v>
                </c:pt>
                <c:pt idx="1208">
                  <c:v>213.72276990740755</c:v>
                </c:pt>
                <c:pt idx="1209">
                  <c:v>210.10139074074107</c:v>
                </c:pt>
                <c:pt idx="1210">
                  <c:v>206.17083518518518</c:v>
                </c:pt>
                <c:pt idx="1211">
                  <c:v>206.17083518518518</c:v>
                </c:pt>
                <c:pt idx="1212">
                  <c:v>202.2402796296293</c:v>
                </c:pt>
                <c:pt idx="1213">
                  <c:v>201.93110324074041</c:v>
                </c:pt>
                <c:pt idx="1214">
                  <c:v>205.8616587962963</c:v>
                </c:pt>
                <c:pt idx="1215">
                  <c:v>205.8616587962963</c:v>
                </c:pt>
                <c:pt idx="1216">
                  <c:v>201.93110324074098</c:v>
                </c:pt>
                <c:pt idx="1217">
                  <c:v>197.69168888888885</c:v>
                </c:pt>
                <c:pt idx="1218">
                  <c:v>197.38314768518507</c:v>
                </c:pt>
                <c:pt idx="1219">
                  <c:v>197.07492407407454</c:v>
                </c:pt>
                <c:pt idx="1220">
                  <c:v>192.83646250000015</c:v>
                </c:pt>
                <c:pt idx="1221">
                  <c:v>184.36049212962968</c:v>
                </c:pt>
                <c:pt idx="1222">
                  <c:v>179.51002962962937</c:v>
                </c:pt>
                <c:pt idx="1223">
                  <c:v>174.66242546296286</c:v>
                </c:pt>
                <c:pt idx="1224">
                  <c:v>177.37469583333359</c:v>
                </c:pt>
                <c:pt idx="1225">
                  <c:v>184.62856990740721</c:v>
                </c:pt>
                <c:pt idx="1226">
                  <c:v>187.95315879629641</c:v>
                </c:pt>
                <c:pt idx="1227">
                  <c:v>187.65065185185199</c:v>
                </c:pt>
                <c:pt idx="1228">
                  <c:v>187.0465907407409</c:v>
                </c:pt>
                <c:pt idx="1229">
                  <c:v>186.74503657407422</c:v>
                </c:pt>
                <c:pt idx="1230">
                  <c:v>182.21232546296278</c:v>
                </c:pt>
                <c:pt idx="1231">
                  <c:v>185.54199583333349</c:v>
                </c:pt>
                <c:pt idx="1232">
                  <c:v>193.10314074074097</c:v>
                </c:pt>
                <c:pt idx="1233">
                  <c:v>193.10314074074046</c:v>
                </c:pt>
                <c:pt idx="1234">
                  <c:v>192.80349212962932</c:v>
                </c:pt>
                <c:pt idx="1235">
                  <c:v>188.872936574074</c:v>
                </c:pt>
                <c:pt idx="1236">
                  <c:v>180.41348101851884</c:v>
                </c:pt>
                <c:pt idx="1237">
                  <c:v>168.02474027777828</c:v>
                </c:pt>
                <c:pt idx="1238">
                  <c:v>150.81539074074044</c:v>
                </c:pt>
                <c:pt idx="1239">
                  <c:v>137.24965185185164</c:v>
                </c:pt>
                <c:pt idx="1240">
                  <c:v>130.9714518518519</c:v>
                </c:pt>
                <c:pt idx="1241">
                  <c:v>132.86449212962941</c:v>
                </c:pt>
                <c:pt idx="1242">
                  <c:v>134.77309444444461</c:v>
                </c:pt>
                <c:pt idx="1243">
                  <c:v>133.05237777777791</c:v>
                </c:pt>
                <c:pt idx="1244">
                  <c:v>131.0593254629631</c:v>
                </c:pt>
                <c:pt idx="1245">
                  <c:v>133.293936574074</c:v>
                </c:pt>
                <c:pt idx="1246">
                  <c:v>127.67886990740752</c:v>
                </c:pt>
                <c:pt idx="1247">
                  <c:v>121.79750185185226</c:v>
                </c:pt>
                <c:pt idx="1248">
                  <c:v>119.86225138888871</c:v>
                </c:pt>
                <c:pt idx="1249">
                  <c:v>117.94256296296275</c:v>
                </c:pt>
                <c:pt idx="1250">
                  <c:v>119.96899212962977</c:v>
                </c:pt>
                <c:pt idx="1251">
                  <c:v>122.27982546296288</c:v>
                </c:pt>
                <c:pt idx="1252">
                  <c:v>120.67153657407398</c:v>
                </c:pt>
                <c:pt idx="1253">
                  <c:v>119.074681018519</c:v>
                </c:pt>
                <c:pt idx="1254">
                  <c:v>117.48925879629626</c:v>
                </c:pt>
                <c:pt idx="1255">
                  <c:v>115.91526990740732</c:v>
                </c:pt>
                <c:pt idx="1256">
                  <c:v>114.35271435185177</c:v>
                </c:pt>
                <c:pt idx="1257">
                  <c:v>112.80159212962954</c:v>
                </c:pt>
                <c:pt idx="1258">
                  <c:v>111.26190324074119</c:v>
                </c:pt>
                <c:pt idx="1259">
                  <c:v>113.66420324074099</c:v>
                </c:pt>
                <c:pt idx="1260">
                  <c:v>120.26050185185166</c:v>
                </c:pt>
                <c:pt idx="1261">
                  <c:v>127.11547962962955</c:v>
                </c:pt>
                <c:pt idx="1262">
                  <c:v>142.08643657407424</c:v>
                </c:pt>
                <c:pt idx="1263">
                  <c:v>157.80865879629613</c:v>
                </c:pt>
                <c:pt idx="1264">
                  <c:v>169.85042962962933</c:v>
                </c:pt>
                <c:pt idx="1265">
                  <c:v>178.46375879629664</c:v>
                </c:pt>
                <c:pt idx="1266">
                  <c:v>175.28827962962964</c:v>
                </c:pt>
                <c:pt idx="1267">
                  <c:v>171.86269629629595</c:v>
                </c:pt>
                <c:pt idx="1268">
                  <c:v>164.50782777777792</c:v>
                </c:pt>
                <c:pt idx="1269">
                  <c:v>148.78560555555546</c:v>
                </c:pt>
                <c:pt idx="1270">
                  <c:v>136.48769629629629</c:v>
                </c:pt>
                <c:pt idx="1271">
                  <c:v>127.8696032407412</c:v>
                </c:pt>
                <c:pt idx="1272">
                  <c:v>122.93418472222235</c:v>
                </c:pt>
                <c:pt idx="1273">
                  <c:v>125.86495879629621</c:v>
                </c:pt>
                <c:pt idx="1274">
                  <c:v>129.04901296296322</c:v>
                </c:pt>
                <c:pt idx="1275">
                  <c:v>132.235925462963</c:v>
                </c:pt>
                <c:pt idx="1276">
                  <c:v>143.53341805555547</c:v>
                </c:pt>
                <c:pt idx="1277">
                  <c:v>155.32508472222202</c:v>
                </c:pt>
                <c:pt idx="1278">
                  <c:v>159.50256851851864</c:v>
                </c:pt>
                <c:pt idx="1279">
                  <c:v>163.68036990740734</c:v>
                </c:pt>
                <c:pt idx="1280">
                  <c:v>168.10636990740707</c:v>
                </c:pt>
                <c:pt idx="1281">
                  <c:v>160.74197361111123</c:v>
                </c:pt>
                <c:pt idx="1282">
                  <c:v>156.81141805555589</c:v>
                </c:pt>
                <c:pt idx="1283">
                  <c:v>157.0602518518522</c:v>
                </c:pt>
                <c:pt idx="1284">
                  <c:v>153.12969629629632</c:v>
                </c:pt>
                <c:pt idx="1285">
                  <c:v>145.26858518518509</c:v>
                </c:pt>
                <c:pt idx="1286">
                  <c:v>136.91012407407391</c:v>
                </c:pt>
                <c:pt idx="1287">
                  <c:v>132.48348888888893</c:v>
                </c:pt>
                <c:pt idx="1288">
                  <c:v>123.8806402777777</c:v>
                </c:pt>
                <c:pt idx="1289">
                  <c:v>118.9655476851853</c:v>
                </c:pt>
                <c:pt idx="1290">
                  <c:v>121.91664768518511</c:v>
                </c:pt>
                <c:pt idx="1291">
                  <c:v>121.18539074074066</c:v>
                </c:pt>
                <c:pt idx="1292">
                  <c:v>112.35371666666703</c:v>
                </c:pt>
                <c:pt idx="1293">
                  <c:v>107.21710324074076</c:v>
                </c:pt>
                <c:pt idx="1294">
                  <c:v>106.01898518518519</c:v>
                </c:pt>
                <c:pt idx="1295">
                  <c:v>112.68991805555568</c:v>
                </c:pt>
                <c:pt idx="1296">
                  <c:v>127.70184444444425</c:v>
                </c:pt>
                <c:pt idx="1297">
                  <c:v>143.18793657407409</c:v>
                </c:pt>
                <c:pt idx="1298">
                  <c:v>155.21573333333325</c:v>
                </c:pt>
                <c:pt idx="1299">
                  <c:v>163.55005740740739</c:v>
                </c:pt>
                <c:pt idx="1300">
                  <c:v>164.26225879629635</c:v>
                </c:pt>
                <c:pt idx="1301">
                  <c:v>160.8080921296293</c:v>
                </c:pt>
                <c:pt idx="1302">
                  <c:v>161.28575138888914</c:v>
                </c:pt>
                <c:pt idx="1303">
                  <c:v>165.6952365740741</c:v>
                </c:pt>
                <c:pt idx="1304">
                  <c:v>162.48545740740764</c:v>
                </c:pt>
                <c:pt idx="1305">
                  <c:v>154.86524027777793</c:v>
                </c:pt>
                <c:pt idx="1306">
                  <c:v>151.17589629629606</c:v>
                </c:pt>
                <c:pt idx="1307">
                  <c:v>147.24534074074074</c:v>
                </c:pt>
                <c:pt idx="1308">
                  <c:v>143.31478518518543</c:v>
                </c:pt>
                <c:pt idx="1309">
                  <c:v>143.07357361111139</c:v>
                </c:pt>
                <c:pt idx="1310">
                  <c:v>143.07357361111082</c:v>
                </c:pt>
                <c:pt idx="1311">
                  <c:v>138.90212407407398</c:v>
                </c:pt>
                <c:pt idx="1312">
                  <c:v>134.73099212962975</c:v>
                </c:pt>
                <c:pt idx="1313">
                  <c:v>126.38968101851852</c:v>
                </c:pt>
                <c:pt idx="1314">
                  <c:v>125.67176296296297</c:v>
                </c:pt>
                <c:pt idx="1315">
                  <c:v>125.19473888888892</c:v>
                </c:pt>
                <c:pt idx="1316">
                  <c:v>108.75936249999978</c:v>
                </c:pt>
                <c:pt idx="1317">
                  <c:v>103.41107361111112</c:v>
                </c:pt>
                <c:pt idx="1318">
                  <c:v>110.33338101851866</c:v>
                </c:pt>
                <c:pt idx="1319">
                  <c:v>132.98299212962951</c:v>
                </c:pt>
                <c:pt idx="1320">
                  <c:v>168.82421805555569</c:v>
                </c:pt>
                <c:pt idx="1321">
                  <c:v>197.50922962962989</c:v>
                </c:pt>
                <c:pt idx="1322">
                  <c:v>227.15114768518498</c:v>
                </c:pt>
                <c:pt idx="1323">
                  <c:v>257.54242546296285</c:v>
                </c:pt>
                <c:pt idx="1324">
                  <c:v>273.24175138888927</c:v>
                </c:pt>
                <c:pt idx="1325">
                  <c:v>257.32624444444423</c:v>
                </c:pt>
                <c:pt idx="1326">
                  <c:v>220.80676990740722</c:v>
                </c:pt>
                <c:pt idx="1327">
                  <c:v>186.71087407407424</c:v>
                </c:pt>
                <c:pt idx="1328">
                  <c:v>167.57196111111125</c:v>
                </c:pt>
                <c:pt idx="1329">
                  <c:v>159.71084999999999</c:v>
                </c:pt>
                <c:pt idx="1330">
                  <c:v>159.71084999999999</c:v>
                </c:pt>
                <c:pt idx="1331">
                  <c:v>159.71084999999999</c:v>
                </c:pt>
                <c:pt idx="1332">
                  <c:v>155.78029444444468</c:v>
                </c:pt>
                <c:pt idx="1333">
                  <c:v>143.73153657407389</c:v>
                </c:pt>
                <c:pt idx="1334">
                  <c:v>135.1010574074071</c:v>
                </c:pt>
                <c:pt idx="1335">
                  <c:v>134.33454768518544</c:v>
                </c:pt>
                <c:pt idx="1336">
                  <c:v>141.43200740740775</c:v>
                </c:pt>
                <c:pt idx="1337">
                  <c:v>149.03920324074065</c:v>
                </c:pt>
                <c:pt idx="1338">
                  <c:v>152.71616111111081</c:v>
                </c:pt>
                <c:pt idx="1339">
                  <c:v>156.64671666666669</c:v>
                </c:pt>
                <c:pt idx="1340">
                  <c:v>160.57727222222258</c:v>
                </c:pt>
                <c:pt idx="1341">
                  <c:v>164.7614254629631</c:v>
                </c:pt>
                <c:pt idx="1342">
                  <c:v>176.80700740740741</c:v>
                </c:pt>
                <c:pt idx="1343">
                  <c:v>189.61751111111101</c:v>
                </c:pt>
                <c:pt idx="1344">
                  <c:v>190.64142962962956</c:v>
                </c:pt>
                <c:pt idx="1345">
                  <c:v>187.73987407407424</c:v>
                </c:pt>
                <c:pt idx="1346">
                  <c:v>176.72329212962933</c:v>
                </c:pt>
                <c:pt idx="1347">
                  <c:v>165.19062222222203</c:v>
                </c:pt>
                <c:pt idx="1348">
                  <c:v>153.39895555555603</c:v>
                </c:pt>
                <c:pt idx="1349">
                  <c:v>125.36739074074111</c:v>
                </c:pt>
                <c:pt idx="1350">
                  <c:v>88.190529166666252</c:v>
                </c:pt>
                <c:pt idx="1351">
                  <c:v>57.876585185185192</c:v>
                </c:pt>
                <c:pt idx="1352">
                  <c:v>42.57679074074089</c:v>
                </c:pt>
                <c:pt idx="1353">
                  <c:v>35.200355555555333</c:v>
                </c:pt>
                <c:pt idx="1354">
                  <c:v>27.64686250000004</c:v>
                </c:pt>
                <c:pt idx="1355">
                  <c:v>16.234272222222131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42.323012962962821</c:v>
                </c:pt>
                <c:pt idx="1363">
                  <c:v>120.17190185185169</c:v>
                </c:pt>
                <c:pt idx="1364">
                  <c:v>192.06714074074074</c:v>
                </c:pt>
                <c:pt idx="1365">
                  <c:v>202.64493888888904</c:v>
                </c:pt>
                <c:pt idx="1366">
                  <c:v>153.12805740740765</c:v>
                </c:pt>
                <c:pt idx="1367">
                  <c:v>90.438140277777677</c:v>
                </c:pt>
                <c:pt idx="1368">
                  <c:v>10.244147685185098</c:v>
                </c:pt>
                <c:pt idx="1369">
                  <c:v>0</c:v>
                </c:pt>
                <c:pt idx="1370">
                  <c:v>23.210807407407287</c:v>
                </c:pt>
                <c:pt idx="1371">
                  <c:v>84.992568518518482</c:v>
                </c:pt>
                <c:pt idx="1372">
                  <c:v>108.57590185185187</c:v>
                </c:pt>
                <c:pt idx="1373">
                  <c:v>88.923124074074082</c:v>
                </c:pt>
                <c:pt idx="1374">
                  <c:v>44.773140277778012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55.567862499999983</c:v>
                </c:pt>
                <c:pt idx="1383">
                  <c:v>289.26821435185178</c:v>
                </c:pt>
                <c:pt idx="1384">
                  <c:v>320.33786990740748</c:v>
                </c:pt>
                <c:pt idx="1385">
                  <c:v>225.01091851851868</c:v>
                </c:pt>
                <c:pt idx="1386">
                  <c:v>155.52382546296298</c:v>
                </c:pt>
                <c:pt idx="1387">
                  <c:v>184.09958518518505</c:v>
                </c:pt>
                <c:pt idx="1388">
                  <c:v>272.77272407407406</c:v>
                </c:pt>
                <c:pt idx="1389">
                  <c:v>363.27662546296307</c:v>
                </c:pt>
                <c:pt idx="1390">
                  <c:v>392.51310694444459</c:v>
                </c:pt>
                <c:pt idx="1391">
                  <c:v>343.16690185185178</c:v>
                </c:pt>
                <c:pt idx="1392">
                  <c:v>260.94724444444421</c:v>
                </c:pt>
                <c:pt idx="1393">
                  <c:v>184.88719583333341</c:v>
                </c:pt>
                <c:pt idx="1394">
                  <c:v>126.96929583333339</c:v>
                </c:pt>
                <c:pt idx="1395">
                  <c:v>95.524851388889061</c:v>
                </c:pt>
                <c:pt idx="1396">
                  <c:v>71.593436574074204</c:v>
                </c:pt>
                <c:pt idx="1397">
                  <c:v>43.042925462962977</c:v>
                </c:pt>
                <c:pt idx="1398">
                  <c:v>21.856651851851865</c:v>
                </c:pt>
                <c:pt idx="1399">
                  <c:v>0.36453657407408713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55.223592129629608</c:v>
                </c:pt>
                <c:pt idx="1409">
                  <c:v>90.942862500000061</c:v>
                </c:pt>
                <c:pt idx="1410">
                  <c:v>71.464125462962883</c:v>
                </c:pt>
                <c:pt idx="1411">
                  <c:v>51.724168518518582</c:v>
                </c:pt>
                <c:pt idx="1412">
                  <c:v>39.672869907407446</c:v>
                </c:pt>
                <c:pt idx="1413">
                  <c:v>55.053362499999984</c:v>
                </c:pt>
                <c:pt idx="1414">
                  <c:v>125.88831851851852</c:v>
                </c:pt>
                <c:pt idx="1415">
                  <c:v>237.16660555555558</c:v>
                </c:pt>
                <c:pt idx="1416">
                  <c:v>330.30020324074064</c:v>
                </c:pt>
                <c:pt idx="1417">
                  <c:v>361.68602222222211</c:v>
                </c:pt>
                <c:pt idx="1418">
                  <c:v>318.70395555555564</c:v>
                </c:pt>
                <c:pt idx="1419">
                  <c:v>211.79653657407425</c:v>
                </c:pt>
                <c:pt idx="1420">
                  <c:v>83.137529166666667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46.692936574074253</c:v>
                </c:pt>
                <c:pt idx="1425">
                  <c:v>153.14616851851855</c:v>
                </c:pt>
                <c:pt idx="1426">
                  <c:v>269.04625138888883</c:v>
                </c:pt>
                <c:pt idx="1427">
                  <c:v>296.4813476851852</c:v>
                </c:pt>
                <c:pt idx="1428">
                  <c:v>201.18679074074072</c:v>
                </c:pt>
                <c:pt idx="1429">
                  <c:v>88.13773657407414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25.942647685185108</c:v>
                </c:pt>
                <c:pt idx="1437">
                  <c:v>140.29843657407409</c:v>
                </c:pt>
                <c:pt idx="1438">
                  <c:v>152.99714768518521</c:v>
                </c:pt>
                <c:pt idx="1439">
                  <c:v>102.5158962962963</c:v>
                </c:pt>
                <c:pt idx="1440">
                  <c:v>39.697036574074033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60.66960000000001</c:v>
                </c:pt>
                <c:pt idx="1445">
                  <c:v>80.495306944444451</c:v>
                </c:pt>
                <c:pt idx="1446">
                  <c:v>45.237181018518442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8.3579333333333423</c:v>
                </c:pt>
                <c:pt idx="1453">
                  <c:v>55.524600000000007</c:v>
                </c:pt>
                <c:pt idx="1454">
                  <c:v>55.524600000000007</c:v>
                </c:pt>
                <c:pt idx="1455">
                  <c:v>55.524600000000007</c:v>
                </c:pt>
                <c:pt idx="1456">
                  <c:v>55.524600000000007</c:v>
                </c:pt>
                <c:pt idx="1457">
                  <c:v>55.524600000000007</c:v>
                </c:pt>
                <c:pt idx="1458">
                  <c:v>55.524600000000007</c:v>
                </c:pt>
                <c:pt idx="1459">
                  <c:v>55.524600000000007</c:v>
                </c:pt>
                <c:pt idx="1460">
                  <c:v>55.524600000000007</c:v>
                </c:pt>
                <c:pt idx="1461">
                  <c:v>55.524600000000007</c:v>
                </c:pt>
                <c:pt idx="1462">
                  <c:v>55.524600000000007</c:v>
                </c:pt>
                <c:pt idx="1463">
                  <c:v>55.524600000000007</c:v>
                </c:pt>
                <c:pt idx="1464">
                  <c:v>55.524600000000007</c:v>
                </c:pt>
                <c:pt idx="1465">
                  <c:v>55.524600000000007</c:v>
                </c:pt>
                <c:pt idx="1466">
                  <c:v>55.524600000000007</c:v>
                </c:pt>
                <c:pt idx="1467">
                  <c:v>55.524600000000007</c:v>
                </c:pt>
                <c:pt idx="1468">
                  <c:v>55.524600000000007</c:v>
                </c:pt>
                <c:pt idx="1469">
                  <c:v>55.524600000000007</c:v>
                </c:pt>
                <c:pt idx="1470">
                  <c:v>55.524600000000007</c:v>
                </c:pt>
                <c:pt idx="1471">
                  <c:v>55.524600000000007</c:v>
                </c:pt>
                <c:pt idx="1472">
                  <c:v>55.524600000000007</c:v>
                </c:pt>
                <c:pt idx="1473">
                  <c:v>55.524600000000007</c:v>
                </c:pt>
                <c:pt idx="1474">
                  <c:v>55.524600000000007</c:v>
                </c:pt>
                <c:pt idx="1475">
                  <c:v>55.524600000000007</c:v>
                </c:pt>
                <c:pt idx="1476">
                  <c:v>55.524600000000007</c:v>
                </c:pt>
                <c:pt idx="1477">
                  <c:v>55.524600000000007</c:v>
                </c:pt>
                <c:pt idx="1478">
                  <c:v>141.99682222222225</c:v>
                </c:pt>
                <c:pt idx="1479">
                  <c:v>228.54590185185185</c:v>
                </c:pt>
                <c:pt idx="1480">
                  <c:v>216.9848074074074</c:v>
                </c:pt>
                <c:pt idx="1481">
                  <c:v>193.72430694444444</c:v>
                </c:pt>
                <c:pt idx="1482">
                  <c:v>170.50175879629626</c:v>
                </c:pt>
                <c:pt idx="1483">
                  <c:v>155.13254074074075</c:v>
                </c:pt>
                <c:pt idx="1484">
                  <c:v>147.64491851851855</c:v>
                </c:pt>
                <c:pt idx="1485">
                  <c:v>155.88856990740743</c:v>
                </c:pt>
                <c:pt idx="1486">
                  <c:v>183.94490694444443</c:v>
                </c:pt>
                <c:pt idx="1487">
                  <c:v>220.10880694444444</c:v>
                </c:pt>
                <c:pt idx="1488">
                  <c:v>260.57214629629635</c:v>
                </c:pt>
                <c:pt idx="1489">
                  <c:v>301.51393888888896</c:v>
                </c:pt>
                <c:pt idx="1490">
                  <c:v>335.20646249999993</c:v>
                </c:pt>
                <c:pt idx="1491">
                  <c:v>357.70614027777771</c:v>
                </c:pt>
                <c:pt idx="1492">
                  <c:v>361.15773657407419</c:v>
                </c:pt>
                <c:pt idx="1493">
                  <c:v>349.12848101851853</c:v>
                </c:pt>
                <c:pt idx="1494">
                  <c:v>333.34144027777779</c:v>
                </c:pt>
                <c:pt idx="1495">
                  <c:v>309.67216851851845</c:v>
                </c:pt>
                <c:pt idx="1496">
                  <c:v>285.75549212962966</c:v>
                </c:pt>
                <c:pt idx="1497">
                  <c:v>261.63349212962987</c:v>
                </c:pt>
                <c:pt idx="1498">
                  <c:v>233.1553624999998</c:v>
                </c:pt>
                <c:pt idx="1499">
                  <c:v>204.17543657407396</c:v>
                </c:pt>
                <c:pt idx="1500">
                  <c:v>174.6327365740741</c:v>
                </c:pt>
                <c:pt idx="1501">
                  <c:v>160.20375138888897</c:v>
                </c:pt>
                <c:pt idx="1502">
                  <c:v>153.65620324074098</c:v>
                </c:pt>
                <c:pt idx="1503">
                  <c:v>150.72415879629619</c:v>
                </c:pt>
                <c:pt idx="1504">
                  <c:v>151.90353888888882</c:v>
                </c:pt>
                <c:pt idx="1505">
                  <c:v>145.06571111111117</c:v>
                </c:pt>
                <c:pt idx="1506">
                  <c:v>141.99662546296298</c:v>
                </c:pt>
                <c:pt idx="1507">
                  <c:v>146.79659074074081</c:v>
                </c:pt>
                <c:pt idx="1508">
                  <c:v>155.71147407407398</c:v>
                </c:pt>
                <c:pt idx="1509">
                  <c:v>168.74699212962969</c:v>
                </c:pt>
                <c:pt idx="1510">
                  <c:v>193.95242962962976</c:v>
                </c:pt>
                <c:pt idx="1511">
                  <c:v>227.78532916666666</c:v>
                </c:pt>
                <c:pt idx="1512">
                  <c:v>262.43412407407402</c:v>
                </c:pt>
                <c:pt idx="1513">
                  <c:v>294.03304768518518</c:v>
                </c:pt>
                <c:pt idx="1514">
                  <c:v>310.66482546296294</c:v>
                </c:pt>
                <c:pt idx="1515">
                  <c:v>303.89620324074076</c:v>
                </c:pt>
                <c:pt idx="1516">
                  <c:v>273.06642962963002</c:v>
                </c:pt>
                <c:pt idx="1517">
                  <c:v>241.02376990740754</c:v>
                </c:pt>
                <c:pt idx="1518">
                  <c:v>216.22720324074078</c:v>
                </c:pt>
                <c:pt idx="1519">
                  <c:v>198.41138101851857</c:v>
                </c:pt>
                <c:pt idx="1520">
                  <c:v>184.31316851851835</c:v>
                </c:pt>
                <c:pt idx="1521">
                  <c:v>169.52593888888845</c:v>
                </c:pt>
                <c:pt idx="1522">
                  <c:v>150.57774027777791</c:v>
                </c:pt>
                <c:pt idx="1523">
                  <c:v>122.8286740740741</c:v>
                </c:pt>
                <c:pt idx="1524">
                  <c:v>82.585585185185181</c:v>
                </c:pt>
                <c:pt idx="1525">
                  <c:v>28.936347685185311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35.808018055555571</c:v>
                </c:pt>
                <c:pt idx="1532">
                  <c:v>77.698012962963048</c:v>
                </c:pt>
                <c:pt idx="1533">
                  <c:v>120.55237777777764</c:v>
                </c:pt>
                <c:pt idx="1534">
                  <c:v>168.48380740740737</c:v>
                </c:pt>
                <c:pt idx="1535">
                  <c:v>225.44572407407423</c:v>
                </c:pt>
                <c:pt idx="1536">
                  <c:v>284.03498518518501</c:v>
                </c:pt>
                <c:pt idx="1537">
                  <c:v>328.24925185185197</c:v>
                </c:pt>
                <c:pt idx="1538">
                  <c:v>365.65173333333337</c:v>
                </c:pt>
                <c:pt idx="1539">
                  <c:v>392.41858518518524</c:v>
                </c:pt>
                <c:pt idx="1540">
                  <c:v>411.88725879629681</c:v>
                </c:pt>
                <c:pt idx="1541">
                  <c:v>424.33802962962932</c:v>
                </c:pt>
                <c:pt idx="1542">
                  <c:v>417.26512407407409</c:v>
                </c:pt>
                <c:pt idx="1543">
                  <c:v>390.09624027777812</c:v>
                </c:pt>
                <c:pt idx="1544">
                  <c:v>337.97805740740722</c:v>
                </c:pt>
                <c:pt idx="1545">
                  <c:v>283.5015907407406</c:v>
                </c:pt>
                <c:pt idx="1546">
                  <c:v>247.03848888888865</c:v>
                </c:pt>
                <c:pt idx="1547">
                  <c:v>225.17587222222227</c:v>
                </c:pt>
                <c:pt idx="1548">
                  <c:v>222.39881296296318</c:v>
                </c:pt>
                <c:pt idx="1549">
                  <c:v>227.77838472222226</c:v>
                </c:pt>
                <c:pt idx="1550">
                  <c:v>237.09645185185201</c:v>
                </c:pt>
                <c:pt idx="1551">
                  <c:v>247.01064027777807</c:v>
                </c:pt>
                <c:pt idx="1552">
                  <c:v>253.00983518518524</c:v>
                </c:pt>
                <c:pt idx="1553">
                  <c:v>255.39305000000002</c:v>
                </c:pt>
                <c:pt idx="1554">
                  <c:v>257.49503657407411</c:v>
                </c:pt>
                <c:pt idx="1555">
                  <c:v>267.77747361111068</c:v>
                </c:pt>
                <c:pt idx="1556">
                  <c:v>282.31742777777777</c:v>
                </c:pt>
                <c:pt idx="1557">
                  <c:v>297.50304768518566</c:v>
                </c:pt>
                <c:pt idx="1558">
                  <c:v>316.97159212962981</c:v>
                </c:pt>
                <c:pt idx="1559">
                  <c:v>337.44102962962944</c:v>
                </c:pt>
                <c:pt idx="1560">
                  <c:v>346.51404444444404</c:v>
                </c:pt>
                <c:pt idx="1561">
                  <c:v>351.73780740740756</c:v>
                </c:pt>
                <c:pt idx="1562">
                  <c:v>357.04287407407423</c:v>
                </c:pt>
                <c:pt idx="1563">
                  <c:v>366.35979999999995</c:v>
                </c:pt>
                <c:pt idx="1564">
                  <c:v>376.10245879629656</c:v>
                </c:pt>
                <c:pt idx="1565">
                  <c:v>382.00634629629661</c:v>
                </c:pt>
                <c:pt idx="1566">
                  <c:v>391.9325736111112</c:v>
                </c:pt>
                <c:pt idx="1567">
                  <c:v>394.4504180555553</c:v>
                </c:pt>
                <c:pt idx="1568">
                  <c:v>388.47704768518503</c:v>
                </c:pt>
                <c:pt idx="1569">
                  <c:v>386.14442962962988</c:v>
                </c:pt>
                <c:pt idx="1570">
                  <c:v>383.50771666666679</c:v>
                </c:pt>
                <c:pt idx="1571">
                  <c:v>380.55356990740739</c:v>
                </c:pt>
                <c:pt idx="1572">
                  <c:v>377.26960324074065</c:v>
                </c:pt>
                <c:pt idx="1573">
                  <c:v>365.78327222222197</c:v>
                </c:pt>
                <c:pt idx="1574">
                  <c:v>349.23527962962993</c:v>
                </c:pt>
                <c:pt idx="1575">
                  <c:v>335.85498518518523</c:v>
                </c:pt>
                <c:pt idx="1576">
                  <c:v>317.76984444444452</c:v>
                </c:pt>
                <c:pt idx="1577">
                  <c:v>298.50976990740747</c:v>
                </c:pt>
                <c:pt idx="1578">
                  <c:v>282.39484444444423</c:v>
                </c:pt>
                <c:pt idx="1579">
                  <c:v>273.35752916666689</c:v>
                </c:pt>
                <c:pt idx="1580">
                  <c:v>264.32307222222244</c:v>
                </c:pt>
                <c:pt idx="1581">
                  <c:v>258.44329212962941</c:v>
                </c:pt>
                <c:pt idx="1582">
                  <c:v>252.95907361111108</c:v>
                </c:pt>
                <c:pt idx="1583">
                  <c:v>238.8464402777779</c:v>
                </c:pt>
                <c:pt idx="1584">
                  <c:v>228.29198518518524</c:v>
                </c:pt>
                <c:pt idx="1585">
                  <c:v>217.37182222222219</c:v>
                </c:pt>
                <c:pt idx="1586">
                  <c:v>206.09357361111097</c:v>
                </c:pt>
                <c:pt idx="1587">
                  <c:v>198.39636990740746</c:v>
                </c:pt>
                <c:pt idx="1588">
                  <c:v>198.59203657407443</c:v>
                </c:pt>
                <c:pt idx="1589">
                  <c:v>207.04945740740766</c:v>
                </c:pt>
                <c:pt idx="1590">
                  <c:v>216.26560694444458</c:v>
                </c:pt>
                <c:pt idx="1591">
                  <c:v>225.86207361111121</c:v>
                </c:pt>
                <c:pt idx="1592">
                  <c:v>232.26606990740703</c:v>
                </c:pt>
                <c:pt idx="1593">
                  <c:v>238.67514768518538</c:v>
                </c:pt>
                <c:pt idx="1594">
                  <c:v>245.81214768518561</c:v>
                </c:pt>
                <c:pt idx="1595">
                  <c:v>237.22819583333307</c:v>
                </c:pt>
                <c:pt idx="1596">
                  <c:v>227.92521435185193</c:v>
                </c:pt>
                <c:pt idx="1597">
                  <c:v>214.69675879629659</c:v>
                </c:pt>
                <c:pt idx="1598">
                  <c:v>196.47238333333337</c:v>
                </c:pt>
                <c:pt idx="1599">
                  <c:v>185.770724074074</c:v>
                </c:pt>
                <c:pt idx="1600">
                  <c:v>174.73829212962943</c:v>
                </c:pt>
                <c:pt idx="1601">
                  <c:v>167.31421805555561</c:v>
                </c:pt>
                <c:pt idx="1602">
                  <c:v>171.71356990740753</c:v>
                </c:pt>
                <c:pt idx="1603">
                  <c:v>184.68925138888869</c:v>
                </c:pt>
                <c:pt idx="1604">
                  <c:v>194.43435138888862</c:v>
                </c:pt>
                <c:pt idx="1605">
                  <c:v>208.45983518518568</c:v>
                </c:pt>
                <c:pt idx="1606">
                  <c:v>219.57502962963002</c:v>
                </c:pt>
                <c:pt idx="1607">
                  <c:v>226.76093888888886</c:v>
                </c:pt>
                <c:pt idx="1608">
                  <c:v>234.62205000000006</c:v>
                </c:pt>
                <c:pt idx="1609">
                  <c:v>242.48316111111131</c:v>
                </c:pt>
                <c:pt idx="1610">
                  <c:v>247.08891851851843</c:v>
                </c:pt>
                <c:pt idx="1611">
                  <c:v>251.35755138888857</c:v>
                </c:pt>
                <c:pt idx="1612">
                  <c:v>264.16535555555572</c:v>
                </c:pt>
                <c:pt idx="1613">
                  <c:v>277.31631851851853</c:v>
                </c:pt>
                <c:pt idx="1614">
                  <c:v>291.15645740740734</c:v>
                </c:pt>
                <c:pt idx="1615">
                  <c:v>305.35245879629667</c:v>
                </c:pt>
                <c:pt idx="1616">
                  <c:v>324.18883518518527</c:v>
                </c:pt>
                <c:pt idx="1617">
                  <c:v>339.82162546296291</c:v>
                </c:pt>
                <c:pt idx="1618">
                  <c:v>351.91688101851855</c:v>
                </c:pt>
                <c:pt idx="1619">
                  <c:v>352.62492407407382</c:v>
                </c:pt>
                <c:pt idx="1620">
                  <c:v>344.80014768518498</c:v>
                </c:pt>
                <c:pt idx="1621">
                  <c:v>336.64809212963007</c:v>
                </c:pt>
                <c:pt idx="1622">
                  <c:v>323.86042546296329</c:v>
                </c:pt>
                <c:pt idx="1623">
                  <c:v>302.49134768518513</c:v>
                </c:pt>
                <c:pt idx="1624">
                  <c:v>275.7180847222221</c:v>
                </c:pt>
                <c:pt idx="1625">
                  <c:v>251.76427962962958</c:v>
                </c:pt>
                <c:pt idx="1626">
                  <c:v>214.91056851851891</c:v>
                </c:pt>
                <c:pt idx="1627">
                  <c:v>171.93046666666646</c:v>
                </c:pt>
                <c:pt idx="1628">
                  <c:v>135.39501296296288</c:v>
                </c:pt>
                <c:pt idx="1629">
                  <c:v>109.28811851851846</c:v>
                </c:pt>
                <c:pt idx="1630">
                  <c:v>102.58707361111102</c:v>
                </c:pt>
                <c:pt idx="1631">
                  <c:v>119.92780694444468</c:v>
                </c:pt>
                <c:pt idx="1632">
                  <c:v>150.85825740740734</c:v>
                </c:pt>
                <c:pt idx="1633">
                  <c:v>187.11825879629617</c:v>
                </c:pt>
                <c:pt idx="1634">
                  <c:v>217.55323518518554</c:v>
                </c:pt>
                <c:pt idx="1635">
                  <c:v>229.00904768518546</c:v>
                </c:pt>
                <c:pt idx="1636">
                  <c:v>229.0090476851849</c:v>
                </c:pt>
                <c:pt idx="1637">
                  <c:v>216.8818444444442</c:v>
                </c:pt>
                <c:pt idx="1638">
                  <c:v>204.08547361111158</c:v>
                </c:pt>
                <c:pt idx="1639">
                  <c:v>194.88920324074115</c:v>
                </c:pt>
                <c:pt idx="1640">
                  <c:v>193.22739999999982</c:v>
                </c:pt>
                <c:pt idx="1641">
                  <c:v>203.69534074074045</c:v>
                </c:pt>
                <c:pt idx="1642">
                  <c:v>222.68816111111136</c:v>
                </c:pt>
                <c:pt idx="1643">
                  <c:v>250.53186990740778</c:v>
                </c:pt>
                <c:pt idx="1644">
                  <c:v>275.76906666666628</c:v>
                </c:pt>
                <c:pt idx="1645">
                  <c:v>297.75059212962918</c:v>
                </c:pt>
                <c:pt idx="1646">
                  <c:v>316.82659212963</c:v>
                </c:pt>
                <c:pt idx="1647">
                  <c:v>332.34409629629653</c:v>
                </c:pt>
                <c:pt idx="1648">
                  <c:v>348.58856990740759</c:v>
                </c:pt>
                <c:pt idx="1649">
                  <c:v>357.37448101851851</c:v>
                </c:pt>
                <c:pt idx="1650">
                  <c:v>362.29208472222217</c:v>
                </c:pt>
                <c:pt idx="1651">
                  <c:v>359.41082546296337</c:v>
                </c:pt>
                <c:pt idx="1652">
                  <c:v>351.93714768518515</c:v>
                </c:pt>
                <c:pt idx="1653">
                  <c:v>348.07436851851838</c:v>
                </c:pt>
                <c:pt idx="1654">
                  <c:v>339.95089629629621</c:v>
                </c:pt>
                <c:pt idx="1655">
                  <c:v>335.0472074074072</c:v>
                </c:pt>
                <c:pt idx="1656">
                  <c:v>338.02495555555583</c:v>
                </c:pt>
                <c:pt idx="1657">
                  <c:v>341.02302962963</c:v>
                </c:pt>
                <c:pt idx="1658">
                  <c:v>344.04142962962948</c:v>
                </c:pt>
                <c:pt idx="1659">
                  <c:v>347.08015555555539</c:v>
                </c:pt>
                <c:pt idx="1660">
                  <c:v>350.13920740740724</c:v>
                </c:pt>
                <c:pt idx="1661">
                  <c:v>349.28802962962965</c:v>
                </c:pt>
                <c:pt idx="1662">
                  <c:v>351.99915879629634</c:v>
                </c:pt>
                <c:pt idx="1663">
                  <c:v>355.11664768518517</c:v>
                </c:pt>
                <c:pt idx="1664">
                  <c:v>350.00001296296352</c:v>
                </c:pt>
                <c:pt idx="1665">
                  <c:v>348.43425185185203</c:v>
                </c:pt>
                <c:pt idx="1666">
                  <c:v>342.94936851851855</c:v>
                </c:pt>
                <c:pt idx="1667">
                  <c:v>336.67876111111104</c:v>
                </c:pt>
                <c:pt idx="1668">
                  <c:v>334.3437907407403</c:v>
                </c:pt>
                <c:pt idx="1669">
                  <c:v>331.61325879629663</c:v>
                </c:pt>
                <c:pt idx="1670">
                  <c:v>328.88558518518528</c:v>
                </c:pt>
                <c:pt idx="1671">
                  <c:v>321.82798333333324</c:v>
                </c:pt>
                <c:pt idx="1672">
                  <c:v>318.29965879629651</c:v>
                </c:pt>
                <c:pt idx="1673">
                  <c:v>318.70220740740751</c:v>
                </c:pt>
                <c:pt idx="1674">
                  <c:v>315.17451805555595</c:v>
                </c:pt>
                <c:pt idx="1675">
                  <c:v>311.24396250000001</c:v>
                </c:pt>
                <c:pt idx="1676">
                  <c:v>307.31340694444413</c:v>
                </c:pt>
                <c:pt idx="1677">
                  <c:v>299.04942962962917</c:v>
                </c:pt>
                <c:pt idx="1678">
                  <c:v>290.38353888888889</c:v>
                </c:pt>
                <c:pt idx="1679">
                  <c:v>285.24819583333363</c:v>
                </c:pt>
                <c:pt idx="1680">
                  <c:v>284.0462666666669</c:v>
                </c:pt>
                <c:pt idx="1681">
                  <c:v>290.7083069444443</c:v>
                </c:pt>
                <c:pt idx="1682">
                  <c:v>302.1009185185182</c:v>
                </c:pt>
                <c:pt idx="1683">
                  <c:v>313.89258518518528</c:v>
                </c:pt>
                <c:pt idx="1684">
                  <c:v>330.4132351851855</c:v>
                </c:pt>
                <c:pt idx="1685">
                  <c:v>339.8750129629629</c:v>
                </c:pt>
                <c:pt idx="1686">
                  <c:v>341.48076111111101</c:v>
                </c:pt>
                <c:pt idx="1687">
                  <c:v>343.09159074074125</c:v>
                </c:pt>
                <c:pt idx="1688">
                  <c:v>336.84639074074062</c:v>
                </c:pt>
                <c:pt idx="1689">
                  <c:v>329.79514074074041</c:v>
                </c:pt>
                <c:pt idx="1690">
                  <c:v>326.6757166666672</c:v>
                </c:pt>
                <c:pt idx="1691">
                  <c:v>323.15120324074087</c:v>
                </c:pt>
                <c:pt idx="1692">
                  <c:v>323.55756296296261</c:v>
                </c:pt>
                <c:pt idx="1693">
                  <c:v>323.96424027777744</c:v>
                </c:pt>
                <c:pt idx="1694">
                  <c:v>324.37123518518581</c:v>
                </c:pt>
                <c:pt idx="1695">
                  <c:v>324.77854768518591</c:v>
                </c:pt>
                <c:pt idx="1696">
                  <c:v>325.18617777777746</c:v>
                </c:pt>
                <c:pt idx="1697">
                  <c:v>325.59412546296255</c:v>
                </c:pt>
                <c:pt idx="1698">
                  <c:v>322.07183518518497</c:v>
                </c:pt>
                <c:pt idx="1699">
                  <c:v>314.21072407407434</c:v>
                </c:pt>
                <c:pt idx="1700">
                  <c:v>305.94134768518586</c:v>
                </c:pt>
                <c:pt idx="1701">
                  <c:v>301.19521435185169</c:v>
                </c:pt>
                <c:pt idx="1702">
                  <c:v>300.38090694444429</c:v>
                </c:pt>
                <c:pt idx="1703">
                  <c:v>295.6373143518519</c:v>
                </c:pt>
                <c:pt idx="1704">
                  <c:v>294.42014074074075</c:v>
                </c:pt>
                <c:pt idx="1705">
                  <c:v>297.54083518518564</c:v>
                </c:pt>
                <c:pt idx="1706">
                  <c:v>296.73224444444429</c:v>
                </c:pt>
                <c:pt idx="1707">
                  <c:v>299.85547962962977</c:v>
                </c:pt>
                <c:pt idx="1708">
                  <c:v>303.38285138888881</c:v>
                </c:pt>
                <c:pt idx="1709">
                  <c:v>302.97998518518506</c:v>
                </c:pt>
                <c:pt idx="1710">
                  <c:v>310.43854768518531</c:v>
                </c:pt>
                <c:pt idx="1711">
                  <c:v>318.70220740740751</c:v>
                </c:pt>
                <c:pt idx="1712">
                  <c:v>323.03562916666658</c:v>
                </c:pt>
                <c:pt idx="1713">
                  <c:v>331.70342546296303</c:v>
                </c:pt>
                <c:pt idx="1714">
                  <c:v>336.84639074074119</c:v>
                </c:pt>
                <c:pt idx="1715">
                  <c:v>341.99221435185143</c:v>
                </c:pt>
                <c:pt idx="1716">
                  <c:v>347.54757361111109</c:v>
                </c:pt>
                <c:pt idx="1717">
                  <c:v>353.10801435185209</c:v>
                </c:pt>
                <c:pt idx="1718">
                  <c:v>359.08307222222231</c:v>
                </c:pt>
                <c:pt idx="1719">
                  <c:v>365.06606990740721</c:v>
                </c:pt>
                <c:pt idx="1720">
                  <c:v>367.5394810185183</c:v>
                </c:pt>
                <c:pt idx="1721">
                  <c:v>361.74827962962991</c:v>
                </c:pt>
                <c:pt idx="1722">
                  <c:v>351.61825740740727</c:v>
                </c:pt>
                <c:pt idx="1723">
                  <c:v>340.659318518519</c:v>
                </c:pt>
                <c:pt idx="1724">
                  <c:v>329.28449212962977</c:v>
                </c:pt>
                <c:pt idx="1725">
                  <c:v>305.28431851851764</c:v>
                </c:pt>
                <c:pt idx="1726">
                  <c:v>271.76043657407496</c:v>
                </c:pt>
                <c:pt idx="1727">
                  <c:v>232.66245740740806</c:v>
                </c:pt>
                <c:pt idx="1728">
                  <c:v>187.61673333333295</c:v>
                </c:pt>
                <c:pt idx="1729">
                  <c:v>140.62051435185151</c:v>
                </c:pt>
                <c:pt idx="1730">
                  <c:v>107.48653657407387</c:v>
                </c:pt>
                <c:pt idx="1731">
                  <c:v>89.871362962963232</c:v>
                </c:pt>
                <c:pt idx="1732">
                  <c:v>79.93770185185214</c:v>
                </c:pt>
                <c:pt idx="1733">
                  <c:v>78.449681018518348</c:v>
                </c:pt>
                <c:pt idx="1734">
                  <c:v>77.52236990740731</c:v>
                </c:pt>
                <c:pt idx="1735">
                  <c:v>73.202346296296568</c:v>
                </c:pt>
                <c:pt idx="1736">
                  <c:v>61.189218055555514</c:v>
                </c:pt>
                <c:pt idx="1737">
                  <c:v>52.934351388888828</c:v>
                </c:pt>
                <c:pt idx="1738">
                  <c:v>49.125651851852112</c:v>
                </c:pt>
                <c:pt idx="1739">
                  <c:v>49.415514351852224</c:v>
                </c:pt>
                <c:pt idx="1740">
                  <c:v>62.302140740740569</c:v>
                </c:pt>
                <c:pt idx="1741">
                  <c:v>84.127946296296201</c:v>
                </c:pt>
                <c:pt idx="1742">
                  <c:v>99.427800000000516</c:v>
                </c:pt>
                <c:pt idx="1743">
                  <c:v>107.23320324074059</c:v>
                </c:pt>
                <c:pt idx="1744">
                  <c:v>115.69379999999965</c:v>
                </c:pt>
                <c:pt idx="1745">
                  <c:v>116.62945740740743</c:v>
                </c:pt>
                <c:pt idx="1746">
                  <c:v>113.66631851851854</c:v>
                </c:pt>
                <c:pt idx="1747">
                  <c:v>118.59605000000012</c:v>
                </c:pt>
                <c:pt idx="1748">
                  <c:v>124.13492407407431</c:v>
                </c:pt>
                <c:pt idx="1749">
                  <c:v>129.6941240740739</c:v>
                </c:pt>
                <c:pt idx="1750">
                  <c:v>139.77269629629598</c:v>
                </c:pt>
                <c:pt idx="1751">
                  <c:v>142.28440694444447</c:v>
                </c:pt>
                <c:pt idx="1752">
                  <c:v>140.87350185185187</c:v>
                </c:pt>
                <c:pt idx="1753">
                  <c:v>139.47053657407406</c:v>
                </c:pt>
                <c:pt idx="1754">
                  <c:v>138.0755111111111</c:v>
                </c:pt>
                <c:pt idx="1755">
                  <c:v>136.68842546296295</c:v>
                </c:pt>
                <c:pt idx="1756">
                  <c:v>135.3092796296296</c:v>
                </c:pt>
                <c:pt idx="1757">
                  <c:v>130.00751805555581</c:v>
                </c:pt>
                <c:pt idx="1758">
                  <c:v>128.37255138888912</c:v>
                </c:pt>
                <c:pt idx="1759">
                  <c:v>127.0188129629632</c:v>
                </c:pt>
                <c:pt idx="1760">
                  <c:v>121.47425185185178</c:v>
                </c:pt>
                <c:pt idx="1761">
                  <c:v>119.87167962962954</c:v>
                </c:pt>
                <c:pt idx="1762">
                  <c:v>118.28054074074068</c:v>
                </c:pt>
                <c:pt idx="1763">
                  <c:v>116.70083518518508</c:v>
                </c:pt>
                <c:pt idx="1764">
                  <c:v>111.20200740740755</c:v>
                </c:pt>
                <c:pt idx="1765">
                  <c:v>97.595140277778</c:v>
                </c:pt>
                <c:pt idx="1766">
                  <c:v>71.700844444444357</c:v>
                </c:pt>
                <c:pt idx="1767">
                  <c:v>36.963758796296304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55.524600000000007</c:v>
                </c:pt>
                <c:pt idx="1797">
                  <c:v>55.524600000000007</c:v>
                </c:pt>
                <c:pt idx="1798">
                  <c:v>55.524600000000007</c:v>
                </c:pt>
                <c:pt idx="1799">
                  <c:v>55.524600000000007</c:v>
                </c:pt>
                <c:pt idx="1800">
                  <c:v>55.524600000000007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F58-344F-AE99-BFA4EF23D4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52867759"/>
        <c:axId val="1753009071"/>
      </c:lineChart>
      <c:catAx>
        <c:axId val="1752867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3009071"/>
        <c:crosses val="autoZero"/>
        <c:auto val="1"/>
        <c:lblAlgn val="ctr"/>
        <c:lblOffset val="100"/>
        <c:noMultiLvlLbl val="0"/>
      </c:catAx>
      <c:valAx>
        <c:axId val="1753009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2867759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Decell Force (N)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'WLTP Calcs'!$L$1:$L$2</c:f>
              <c:strCache>
                <c:ptCount val="2"/>
                <c:pt idx="0">
                  <c:v>Decell Force</c:v>
                </c:pt>
                <c:pt idx="1">
                  <c:v>N</c:v>
                </c:pt>
              </c:strCache>
            </c:strRef>
          </c:tx>
          <c:marker>
            <c:symbol val="none"/>
          </c:marker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Calcs'!$L$3:$L$1803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84.536118981481636</c:v>
                </c:pt>
                <c:pt idx="38">
                  <c:v>143.23653750000011</c:v>
                </c:pt>
                <c:pt idx="39">
                  <c:v>131.05563148148138</c:v>
                </c:pt>
                <c:pt idx="40">
                  <c:v>110.20105370370378</c:v>
                </c:pt>
                <c:pt idx="41">
                  <c:v>148.01945231481483</c:v>
                </c:pt>
                <c:pt idx="42">
                  <c:v>214.12063148148127</c:v>
                </c:pt>
                <c:pt idx="43">
                  <c:v>201.74885231481483</c:v>
                </c:pt>
                <c:pt idx="44">
                  <c:v>101.73261666666674</c:v>
                </c:pt>
                <c:pt idx="45">
                  <c:v>8.2890189814815045</c:v>
                </c:pt>
                <c:pt idx="46">
                  <c:v>0</c:v>
                </c:pt>
                <c:pt idx="47">
                  <c:v>17.04828194444444</c:v>
                </c:pt>
                <c:pt idx="48">
                  <c:v>5.9186370370370014</c:v>
                </c:pt>
                <c:pt idx="49">
                  <c:v>0</c:v>
                </c:pt>
                <c:pt idx="50">
                  <c:v>0</c:v>
                </c:pt>
                <c:pt idx="51">
                  <c:v>22.209350000000043</c:v>
                </c:pt>
                <c:pt idx="52">
                  <c:v>109.57511898148145</c:v>
                </c:pt>
                <c:pt idx="53">
                  <c:v>83.250296759259228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32.026950000000099</c:v>
                </c:pt>
                <c:pt idx="89">
                  <c:v>199.524463425926</c:v>
                </c:pt>
                <c:pt idx="90">
                  <c:v>321.76547083333327</c:v>
                </c:pt>
                <c:pt idx="91">
                  <c:v>341.63688148148145</c:v>
                </c:pt>
                <c:pt idx="92">
                  <c:v>246.46952037037039</c:v>
                </c:pt>
                <c:pt idx="93">
                  <c:v>137.80120925925922</c:v>
                </c:pt>
                <c:pt idx="94">
                  <c:v>142.64706666666666</c:v>
                </c:pt>
                <c:pt idx="95">
                  <c:v>186.85485231481482</c:v>
                </c:pt>
                <c:pt idx="96">
                  <c:v>160.12176481481481</c:v>
                </c:pt>
                <c:pt idx="97">
                  <c:v>85.769599999999954</c:v>
                </c:pt>
                <c:pt idx="98">
                  <c:v>85.898542592592591</c:v>
                </c:pt>
                <c:pt idx="99">
                  <c:v>30.947622222222222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32.944127777777837</c:v>
                </c:pt>
                <c:pt idx="152">
                  <c:v>200.00479259259248</c:v>
                </c:pt>
                <c:pt idx="153">
                  <c:v>325.48972037037026</c:v>
                </c:pt>
                <c:pt idx="154">
                  <c:v>305.26445231481483</c:v>
                </c:pt>
                <c:pt idx="155">
                  <c:v>149.98589675925928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36.249720370370298</c:v>
                </c:pt>
                <c:pt idx="172">
                  <c:v>176.46709305555549</c:v>
                </c:pt>
                <c:pt idx="173">
                  <c:v>243.65952037037039</c:v>
                </c:pt>
                <c:pt idx="174">
                  <c:v>156.85490787037031</c:v>
                </c:pt>
                <c:pt idx="175">
                  <c:v>12.922118981481475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53.604785648148052</c:v>
                </c:pt>
                <c:pt idx="184">
                  <c:v>118.39414861111108</c:v>
                </c:pt>
                <c:pt idx="185">
                  <c:v>136.08941481481486</c:v>
                </c:pt>
                <c:pt idx="186">
                  <c:v>122.20859444444453</c:v>
                </c:pt>
                <c:pt idx="187">
                  <c:v>92.094704166666602</c:v>
                </c:pt>
                <c:pt idx="188">
                  <c:v>65.609815277777741</c:v>
                </c:pt>
                <c:pt idx="189">
                  <c:v>42.755674537037081</c:v>
                </c:pt>
                <c:pt idx="190">
                  <c:v>19.747818981481473</c:v>
                </c:pt>
                <c:pt idx="191">
                  <c:v>4.3838412037036818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26.322370833333494</c:v>
                </c:pt>
                <c:pt idx="234">
                  <c:v>53.329352314814741</c:v>
                </c:pt>
                <c:pt idx="235">
                  <c:v>25.019705555555589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70.699185648148188</c:v>
                </c:pt>
                <c:pt idx="240">
                  <c:v>125.56178564814807</c:v>
                </c:pt>
                <c:pt idx="241">
                  <c:v>105.79337453703694</c:v>
                </c:pt>
                <c:pt idx="242">
                  <c:v>96.574207870370358</c:v>
                </c:pt>
                <c:pt idx="243">
                  <c:v>115.3334092592592</c:v>
                </c:pt>
                <c:pt idx="244">
                  <c:v>110.20105370370378</c:v>
                </c:pt>
                <c:pt idx="245">
                  <c:v>148.01945231481483</c:v>
                </c:pt>
                <c:pt idx="246">
                  <c:v>214.12063148148127</c:v>
                </c:pt>
                <c:pt idx="247">
                  <c:v>201.74885231481483</c:v>
                </c:pt>
                <c:pt idx="248">
                  <c:v>101.73261666666674</c:v>
                </c:pt>
                <c:pt idx="249">
                  <c:v>8.2890189814815045</c:v>
                </c:pt>
                <c:pt idx="250">
                  <c:v>0</c:v>
                </c:pt>
                <c:pt idx="251">
                  <c:v>17.04828194444444</c:v>
                </c:pt>
                <c:pt idx="252">
                  <c:v>5.9186370370370014</c:v>
                </c:pt>
                <c:pt idx="253">
                  <c:v>0</c:v>
                </c:pt>
                <c:pt idx="254">
                  <c:v>0</c:v>
                </c:pt>
                <c:pt idx="255">
                  <c:v>22.209350000000043</c:v>
                </c:pt>
                <c:pt idx="256">
                  <c:v>54.547341203703638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91.025230092592565</c:v>
                </c:pt>
                <c:pt idx="275">
                  <c:v>142.08320000000009</c:v>
                </c:pt>
                <c:pt idx="276">
                  <c:v>173.1007703703703</c:v>
                </c:pt>
                <c:pt idx="277">
                  <c:v>204.753525925926</c:v>
                </c:pt>
                <c:pt idx="278">
                  <c:v>279.13281527777769</c:v>
                </c:pt>
                <c:pt idx="279">
                  <c:v>307.55244861111106</c:v>
                </c:pt>
                <c:pt idx="280">
                  <c:v>145.52260925925924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10.868237037037019</c:v>
                </c:pt>
                <c:pt idx="305">
                  <c:v>32.619507870370356</c:v>
                </c:pt>
                <c:pt idx="306">
                  <c:v>14.99376481481481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20.527498148148126</c:v>
                </c:pt>
                <c:pt idx="314">
                  <c:v>41.812066666666652</c:v>
                </c:pt>
                <c:pt idx="315">
                  <c:v>43.600748148148128</c:v>
                </c:pt>
                <c:pt idx="316">
                  <c:v>33.307483333333295</c:v>
                </c:pt>
                <c:pt idx="317">
                  <c:v>46.434785648148136</c:v>
                </c:pt>
                <c:pt idx="318">
                  <c:v>75.614288888888851</c:v>
                </c:pt>
                <c:pt idx="319">
                  <c:v>85.317437037036953</c:v>
                </c:pt>
                <c:pt idx="320">
                  <c:v>27.991370833333278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57.701730092592626</c:v>
                </c:pt>
                <c:pt idx="329">
                  <c:v>165.77420787037039</c:v>
                </c:pt>
                <c:pt idx="330">
                  <c:v>81.112263425925974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50.901407870370349</c:v>
                </c:pt>
                <c:pt idx="360">
                  <c:v>79.981187037037003</c:v>
                </c:pt>
                <c:pt idx="361">
                  <c:v>57.775570370370417</c:v>
                </c:pt>
                <c:pt idx="362">
                  <c:v>19.401037499999902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61.258320370370328</c:v>
                </c:pt>
                <c:pt idx="373">
                  <c:v>177.03485972222228</c:v>
                </c:pt>
                <c:pt idx="374">
                  <c:v>210.70880416666671</c:v>
                </c:pt>
                <c:pt idx="375">
                  <c:v>169.15482222222215</c:v>
                </c:pt>
                <c:pt idx="376">
                  <c:v>107.31001898148152</c:v>
                </c:pt>
                <c:pt idx="377">
                  <c:v>60.739949999999979</c:v>
                </c:pt>
                <c:pt idx="378">
                  <c:v>29.689796759259224</c:v>
                </c:pt>
                <c:pt idx="379">
                  <c:v>10.278548148148147</c:v>
                </c:pt>
                <c:pt idx="380">
                  <c:v>18.332755555555565</c:v>
                </c:pt>
                <c:pt idx="381">
                  <c:v>34.287296759259249</c:v>
                </c:pt>
                <c:pt idx="382">
                  <c:v>38.427463425925907</c:v>
                </c:pt>
                <c:pt idx="383">
                  <c:v>46.452452314814821</c:v>
                </c:pt>
                <c:pt idx="384">
                  <c:v>54.446952314814808</c:v>
                </c:pt>
                <c:pt idx="385">
                  <c:v>34.865315277777768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25.032648611111128</c:v>
                </c:pt>
                <c:pt idx="403">
                  <c:v>65.562841203703599</c:v>
                </c:pt>
                <c:pt idx="404">
                  <c:v>58.913822222222265</c:v>
                </c:pt>
                <c:pt idx="405">
                  <c:v>51.981987037037115</c:v>
                </c:pt>
                <c:pt idx="406">
                  <c:v>64.700230092592548</c:v>
                </c:pt>
                <c:pt idx="407">
                  <c:v>73.525075925925861</c:v>
                </c:pt>
                <c:pt idx="408">
                  <c:v>50.813693055555561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26.028748148148125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4.2869055555556344</c:v>
                </c:pt>
                <c:pt idx="436">
                  <c:v>84.227459259259334</c:v>
                </c:pt>
                <c:pt idx="437">
                  <c:v>176.84941527777772</c:v>
                </c:pt>
                <c:pt idx="438">
                  <c:v>270.17229814814812</c:v>
                </c:pt>
                <c:pt idx="439">
                  <c:v>336.20154259259255</c:v>
                </c:pt>
                <c:pt idx="440">
                  <c:v>354.5412041666666</c:v>
                </c:pt>
                <c:pt idx="441">
                  <c:v>301.21445231481482</c:v>
                </c:pt>
                <c:pt idx="442">
                  <c:v>195.80165370370372</c:v>
                </c:pt>
                <c:pt idx="443">
                  <c:v>85.948563425925883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0.15985972222213007</c:v>
                </c:pt>
                <c:pt idx="521">
                  <c:v>20.47323009259263</c:v>
                </c:pt>
                <c:pt idx="522">
                  <c:v>36.885422222222218</c:v>
                </c:pt>
                <c:pt idx="523">
                  <c:v>84.874653703703657</c:v>
                </c:pt>
                <c:pt idx="524">
                  <c:v>172.56309675925922</c:v>
                </c:pt>
                <c:pt idx="525">
                  <c:v>252.74057453703705</c:v>
                </c:pt>
                <c:pt idx="526">
                  <c:v>254.07208148148146</c:v>
                </c:pt>
                <c:pt idx="527">
                  <c:v>164.33243703703698</c:v>
                </c:pt>
                <c:pt idx="528">
                  <c:v>62.32854814814813</c:v>
                </c:pt>
                <c:pt idx="529">
                  <c:v>23.070631481481485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14.242192592592588</c:v>
                </c:pt>
                <c:pt idx="545">
                  <c:v>74.148063425925912</c:v>
                </c:pt>
                <c:pt idx="546">
                  <c:v>87.420981944444478</c:v>
                </c:pt>
                <c:pt idx="547">
                  <c:v>53.026707870370444</c:v>
                </c:pt>
                <c:pt idx="548">
                  <c:v>26.24979259259257</c:v>
                </c:pt>
                <c:pt idx="549">
                  <c:v>11.006341203703656</c:v>
                </c:pt>
                <c:pt idx="550">
                  <c:v>3.5982759259259751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2.7750759259259041</c:v>
                </c:pt>
                <c:pt idx="564">
                  <c:v>211.91772037037038</c:v>
                </c:pt>
                <c:pt idx="565">
                  <c:v>359.49440787037037</c:v>
                </c:pt>
                <c:pt idx="566">
                  <c:v>341.09564444444442</c:v>
                </c:pt>
                <c:pt idx="567">
                  <c:v>133.14206666666666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51.118431481481394</c:v>
                </c:pt>
                <c:pt idx="653">
                  <c:v>62.524352314814863</c:v>
                </c:pt>
                <c:pt idx="654">
                  <c:v>97.214593055555483</c:v>
                </c:pt>
                <c:pt idx="655">
                  <c:v>180.30645925925916</c:v>
                </c:pt>
                <c:pt idx="656">
                  <c:v>229.28464444444444</c:v>
                </c:pt>
                <c:pt idx="657">
                  <c:v>183.42134814814824</c:v>
                </c:pt>
                <c:pt idx="658">
                  <c:v>115.91698564814838</c:v>
                </c:pt>
                <c:pt idx="659">
                  <c:v>141.97373009259258</c:v>
                </c:pt>
                <c:pt idx="660">
                  <c:v>255.45118703703696</c:v>
                </c:pt>
                <c:pt idx="661">
                  <c:v>338.58799259259257</c:v>
                </c:pt>
                <c:pt idx="662">
                  <c:v>354.31002638888884</c:v>
                </c:pt>
                <c:pt idx="663">
                  <c:v>239.43160925925923</c:v>
                </c:pt>
                <c:pt idx="664">
                  <c:v>75.389185648148171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108.9891499999999</c:v>
                </c:pt>
                <c:pt idx="679">
                  <c:v>207.23697083333326</c:v>
                </c:pt>
                <c:pt idx="680">
                  <c:v>266.44506111111116</c:v>
                </c:pt>
                <c:pt idx="681">
                  <c:v>286.56324120370368</c:v>
                </c:pt>
                <c:pt idx="682">
                  <c:v>172.05386666666664</c:v>
                </c:pt>
                <c:pt idx="683">
                  <c:v>90.697296759259316</c:v>
                </c:pt>
                <c:pt idx="684">
                  <c:v>25.27525972222233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120.40282222222227</c:v>
                </c:pt>
                <c:pt idx="697">
                  <c:v>191.1742300925925</c:v>
                </c:pt>
                <c:pt idx="698">
                  <c:v>138.29417222222219</c:v>
                </c:pt>
                <c:pt idx="699">
                  <c:v>93.224093055555542</c:v>
                </c:pt>
                <c:pt idx="700">
                  <c:v>11.609320370370455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56.103574537037019</c:v>
                </c:pt>
                <c:pt idx="706">
                  <c:v>128.05407453703697</c:v>
                </c:pt>
                <c:pt idx="707">
                  <c:v>141.31301898148138</c:v>
                </c:pt>
                <c:pt idx="708">
                  <c:v>63.720903703703669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67.046792592592624</c:v>
                </c:pt>
                <c:pt idx="715">
                  <c:v>225.97115231481473</c:v>
                </c:pt>
                <c:pt idx="716">
                  <c:v>196.89340787037037</c:v>
                </c:pt>
                <c:pt idx="717">
                  <c:v>16.869288888888903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63.726063425925858</c:v>
                </c:pt>
                <c:pt idx="757">
                  <c:v>189.28911898148141</c:v>
                </c:pt>
                <c:pt idx="758">
                  <c:v>297.28280416666666</c:v>
                </c:pt>
                <c:pt idx="759">
                  <c:v>330.85763009259244</c:v>
                </c:pt>
                <c:pt idx="760">
                  <c:v>339.89840925925927</c:v>
                </c:pt>
                <c:pt idx="761">
                  <c:v>352.19485972222225</c:v>
                </c:pt>
                <c:pt idx="762">
                  <c:v>308.57141481481477</c:v>
                </c:pt>
                <c:pt idx="763">
                  <c:v>192.78373009259252</c:v>
                </c:pt>
                <c:pt idx="764">
                  <c:v>1.1470666666666531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112.34754120370333</c:v>
                </c:pt>
                <c:pt idx="795">
                  <c:v>237.69841527777771</c:v>
                </c:pt>
                <c:pt idx="796">
                  <c:v>305.9134611111113</c:v>
                </c:pt>
                <c:pt idx="797">
                  <c:v>287.14400787037044</c:v>
                </c:pt>
                <c:pt idx="798">
                  <c:v>187.6007967592592</c:v>
                </c:pt>
                <c:pt idx="799">
                  <c:v>53.63158194444442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12.74069305555544</c:v>
                </c:pt>
                <c:pt idx="810">
                  <c:v>58.542952314814727</c:v>
                </c:pt>
                <c:pt idx="811">
                  <c:v>144.63101666666665</c:v>
                </c:pt>
                <c:pt idx="812">
                  <c:v>216.80300787037015</c:v>
                </c:pt>
                <c:pt idx="813">
                  <c:v>241.75323009259267</c:v>
                </c:pt>
                <c:pt idx="814">
                  <c:v>262.49087453703709</c:v>
                </c:pt>
                <c:pt idx="815">
                  <c:v>290.72757453703701</c:v>
                </c:pt>
                <c:pt idx="816">
                  <c:v>295.10273009259265</c:v>
                </c:pt>
                <c:pt idx="817">
                  <c:v>263.09548194444443</c:v>
                </c:pt>
                <c:pt idx="818">
                  <c:v>131.92762222222217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135.5039708333332</c:v>
                </c:pt>
                <c:pt idx="903">
                  <c:v>305.9134611111113</c:v>
                </c:pt>
                <c:pt idx="904">
                  <c:v>287.14400787037044</c:v>
                </c:pt>
                <c:pt idx="905">
                  <c:v>187.6007967592592</c:v>
                </c:pt>
                <c:pt idx="906">
                  <c:v>53.63158194444442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29.90357453703696</c:v>
                </c:pt>
                <c:pt idx="952">
                  <c:v>163.72028564814826</c:v>
                </c:pt>
                <c:pt idx="953">
                  <c:v>284.60974814814819</c:v>
                </c:pt>
                <c:pt idx="954">
                  <c:v>331.61613009259258</c:v>
                </c:pt>
                <c:pt idx="955">
                  <c:v>338.42483888888887</c:v>
                </c:pt>
                <c:pt idx="956">
                  <c:v>344.34143009259247</c:v>
                </c:pt>
                <c:pt idx="957">
                  <c:v>223.58812592592579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1.5981856481481316</c:v>
                </c:pt>
                <c:pt idx="971">
                  <c:v>102.56431111111108</c:v>
                </c:pt>
                <c:pt idx="972">
                  <c:v>249.04781527777783</c:v>
                </c:pt>
                <c:pt idx="973">
                  <c:v>334.93894259259258</c:v>
                </c:pt>
                <c:pt idx="974">
                  <c:v>341.32684120370374</c:v>
                </c:pt>
                <c:pt idx="975">
                  <c:v>346.82262222222209</c:v>
                </c:pt>
                <c:pt idx="976">
                  <c:v>355.35684120370365</c:v>
                </c:pt>
                <c:pt idx="977">
                  <c:v>280.51873009259253</c:v>
                </c:pt>
                <c:pt idx="978">
                  <c:v>180.17410370370374</c:v>
                </c:pt>
                <c:pt idx="979">
                  <c:v>150.02797777777778</c:v>
                </c:pt>
                <c:pt idx="980">
                  <c:v>115.60178564814809</c:v>
                </c:pt>
                <c:pt idx="981">
                  <c:v>80.815125925925869</c:v>
                </c:pt>
                <c:pt idx="982">
                  <c:v>73.36053333333335</c:v>
                </c:pt>
                <c:pt idx="983">
                  <c:v>101.21726342592594</c:v>
                </c:pt>
                <c:pt idx="984">
                  <c:v>117.25723703703703</c:v>
                </c:pt>
                <c:pt idx="985">
                  <c:v>70.233963425925921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41.226415277777747</c:v>
                </c:pt>
                <c:pt idx="1052">
                  <c:v>71.742348148148224</c:v>
                </c:pt>
                <c:pt idx="1053">
                  <c:v>106.66744861111108</c:v>
                </c:pt>
                <c:pt idx="1054">
                  <c:v>157.70572777777789</c:v>
                </c:pt>
                <c:pt idx="1055">
                  <c:v>225.26878564814797</c:v>
                </c:pt>
                <c:pt idx="1056">
                  <c:v>301.22873333333325</c:v>
                </c:pt>
                <c:pt idx="1057">
                  <c:v>346.14789675925925</c:v>
                </c:pt>
                <c:pt idx="1058">
                  <c:v>315.49438703703697</c:v>
                </c:pt>
                <c:pt idx="1059">
                  <c:v>279.4308166666666</c:v>
                </c:pt>
                <c:pt idx="1060">
                  <c:v>238.76895231481478</c:v>
                </c:pt>
                <c:pt idx="1061">
                  <c:v>126.36016481481478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11.358648611111207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8.6197300925926896</c:v>
                </c:pt>
                <c:pt idx="1100">
                  <c:v>20.37452638888881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61.853903703704006</c:v>
                </c:pt>
                <c:pt idx="1125">
                  <c:v>177.59674861111131</c:v>
                </c:pt>
                <c:pt idx="1126">
                  <c:v>280.22639444444434</c:v>
                </c:pt>
                <c:pt idx="1127">
                  <c:v>320.61726342592567</c:v>
                </c:pt>
                <c:pt idx="1128">
                  <c:v>320.81045925925918</c:v>
                </c:pt>
                <c:pt idx="1129">
                  <c:v>272.69079675925923</c:v>
                </c:pt>
                <c:pt idx="1130">
                  <c:v>206.66609814814825</c:v>
                </c:pt>
                <c:pt idx="1131">
                  <c:v>178.84268564814823</c:v>
                </c:pt>
                <c:pt idx="1132">
                  <c:v>177.99865370370355</c:v>
                </c:pt>
                <c:pt idx="1133">
                  <c:v>200.51738703703705</c:v>
                </c:pt>
                <c:pt idx="1134">
                  <c:v>219.075075925926</c:v>
                </c:pt>
                <c:pt idx="1135">
                  <c:v>201.84616481481476</c:v>
                </c:pt>
                <c:pt idx="1136">
                  <c:v>128.92300787037033</c:v>
                </c:pt>
                <c:pt idx="1137">
                  <c:v>23.632164814814857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1.5282370370370018</c:v>
                </c:pt>
                <c:pt idx="1147">
                  <c:v>227.15389675925934</c:v>
                </c:pt>
                <c:pt idx="1148">
                  <c:v>289.48712777777769</c:v>
                </c:pt>
                <c:pt idx="1149">
                  <c:v>153.70128333333327</c:v>
                </c:pt>
                <c:pt idx="1150">
                  <c:v>12.93873333333336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3.4265745370367853</c:v>
                </c:pt>
                <c:pt idx="1357">
                  <c:v>19.511616666666328</c:v>
                </c:pt>
                <c:pt idx="1358">
                  <c:v>31.768209259259578</c:v>
                </c:pt>
                <c:pt idx="1359">
                  <c:v>48.038407870370605</c:v>
                </c:pt>
                <c:pt idx="1360">
                  <c:v>56.713320370370084</c:v>
                </c:pt>
                <c:pt idx="1361">
                  <c:v>25.719192592592364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24.878177777777736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12.237209259259231</c:v>
                </c:pt>
                <c:pt idx="1376">
                  <c:v>109.90447083333355</c:v>
                </c:pt>
                <c:pt idx="1377">
                  <c:v>249.38468148148138</c:v>
                </c:pt>
                <c:pt idx="1378">
                  <c:v>328.23948564814793</c:v>
                </c:pt>
                <c:pt idx="1379">
                  <c:v>335.4521722222222</c:v>
                </c:pt>
                <c:pt idx="1380">
                  <c:v>341.77274120370373</c:v>
                </c:pt>
                <c:pt idx="1381">
                  <c:v>229.28452592592578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21.573637499999975</c:v>
                </c:pt>
                <c:pt idx="1401">
                  <c:v>35.900963425926093</c:v>
                </c:pt>
                <c:pt idx="1402">
                  <c:v>62.089349999999925</c:v>
                </c:pt>
                <c:pt idx="1403">
                  <c:v>132.1437925925926</c:v>
                </c:pt>
                <c:pt idx="1404">
                  <c:v>258.68820925925934</c:v>
                </c:pt>
                <c:pt idx="1405">
                  <c:v>339.95865231481469</c:v>
                </c:pt>
                <c:pt idx="1406">
                  <c:v>278.83697777777769</c:v>
                </c:pt>
                <c:pt idx="1407">
                  <c:v>101.39282222222225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51.55068564814836</c:v>
                </c:pt>
                <c:pt idx="1422">
                  <c:v>141.29284120370374</c:v>
                </c:pt>
                <c:pt idx="1423">
                  <c:v>81.910174537037037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10.930296759259207</c:v>
                </c:pt>
                <c:pt idx="1431">
                  <c:v>127.26024120370359</c:v>
                </c:pt>
                <c:pt idx="1432">
                  <c:v>269.0925722222222</c:v>
                </c:pt>
                <c:pt idx="1433">
                  <c:v>345.55717453703704</c:v>
                </c:pt>
                <c:pt idx="1434">
                  <c:v>354.31021481481474</c:v>
                </c:pt>
                <c:pt idx="1435">
                  <c:v>208.94505370370359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35.467053703703698</c:v>
                </c:pt>
                <c:pt idx="1442">
                  <c:v>60.222303703703602</c:v>
                </c:pt>
                <c:pt idx="1443">
                  <c:v>2.0463597222222702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76.956852314814782</c:v>
                </c:pt>
                <c:pt idx="1448">
                  <c:v>255.34692777777769</c:v>
                </c:pt>
                <c:pt idx="1449">
                  <c:v>351.69681527777777</c:v>
                </c:pt>
                <c:pt idx="1450">
                  <c:v>286.09772037037038</c:v>
                </c:pt>
                <c:pt idx="1451">
                  <c:v>125.25808888888888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18.168200000000198</c:v>
                </c:pt>
                <c:pt idx="1527">
                  <c:v>50.552053703703464</c:v>
                </c:pt>
                <c:pt idx="1528">
                  <c:v>55.689431481481222</c:v>
                </c:pt>
                <c:pt idx="1529">
                  <c:v>36.654659259259248</c:v>
                </c:pt>
                <c:pt idx="1530">
                  <c:v>4.8868759259259562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6.5665722222221774</c:v>
                </c:pt>
                <c:pt idx="1769">
                  <c:v>55.372463425926242</c:v>
                </c:pt>
                <c:pt idx="1770">
                  <c:v>97.30130416666664</c:v>
                </c:pt>
                <c:pt idx="1771">
                  <c:v>120.20874120370338</c:v>
                </c:pt>
                <c:pt idx="1772">
                  <c:v>127.06874120370334</c:v>
                </c:pt>
                <c:pt idx="1773">
                  <c:v>125.74241527777785</c:v>
                </c:pt>
                <c:pt idx="1774">
                  <c:v>111.92063750000007</c:v>
                </c:pt>
                <c:pt idx="1775">
                  <c:v>93.340816666666697</c:v>
                </c:pt>
                <c:pt idx="1776">
                  <c:v>85.80234999999989</c:v>
                </c:pt>
                <c:pt idx="1777">
                  <c:v>93.803172222222159</c:v>
                </c:pt>
                <c:pt idx="1778">
                  <c:v>117.50128564814834</c:v>
                </c:pt>
                <c:pt idx="1779">
                  <c:v>153.38964444444451</c:v>
                </c:pt>
                <c:pt idx="1780">
                  <c:v>185.63550416666658</c:v>
                </c:pt>
                <c:pt idx="1781">
                  <c:v>198.26431527777783</c:v>
                </c:pt>
                <c:pt idx="1782">
                  <c:v>186.78274814814796</c:v>
                </c:pt>
                <c:pt idx="1783">
                  <c:v>158.87501481481473</c:v>
                </c:pt>
                <c:pt idx="1784">
                  <c:v>122.30059675925931</c:v>
                </c:pt>
                <c:pt idx="1785">
                  <c:v>96.840896759259223</c:v>
                </c:pt>
                <c:pt idx="1786">
                  <c:v>86.783285648148208</c:v>
                </c:pt>
                <c:pt idx="1787">
                  <c:v>84.382414814814851</c:v>
                </c:pt>
                <c:pt idx="1788">
                  <c:v>89.728004166666594</c:v>
                </c:pt>
                <c:pt idx="1789">
                  <c:v>106.81587453703706</c:v>
                </c:pt>
                <c:pt idx="1790">
                  <c:v>135.74320925925923</c:v>
                </c:pt>
                <c:pt idx="1791">
                  <c:v>172.56309675925917</c:v>
                </c:pt>
                <c:pt idx="1792">
                  <c:v>209.35074861111116</c:v>
                </c:pt>
                <c:pt idx="1793">
                  <c:v>222.34291527777776</c:v>
                </c:pt>
                <c:pt idx="1794">
                  <c:v>286.0043481481481</c:v>
                </c:pt>
                <c:pt idx="1795">
                  <c:v>148.86428888888889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6EE-E042-B77C-25304F7D1B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52867759"/>
        <c:axId val="1753009071"/>
      </c:lineChart>
      <c:catAx>
        <c:axId val="1752867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3009071"/>
        <c:crosses val="autoZero"/>
        <c:auto val="1"/>
        <c:lblAlgn val="ctr"/>
        <c:lblOffset val="100"/>
        <c:noMultiLvlLbl val="0"/>
      </c:catAx>
      <c:valAx>
        <c:axId val="17530090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2867759"/>
        <c:crosses val="autoZero"/>
        <c:crossBetween val="between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 (kW)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Calcs'!$M$1:$M$2</c:f>
              <c:strCache>
                <c:ptCount val="2"/>
                <c:pt idx="0">
                  <c:v>Power</c:v>
                </c:pt>
                <c:pt idx="1">
                  <c:v>kW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Calcs'!$M$3:$M$1803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7.9193077031893006E-3</c:v>
                </c:pt>
                <c:pt idx="13">
                  <c:v>0.15194050407664608</c:v>
                </c:pt>
                <c:pt idx="14">
                  <c:v>0.71361343541666689</c:v>
                </c:pt>
                <c:pt idx="15">
                  <c:v>1.2409122210069443</c:v>
                </c:pt>
                <c:pt idx="16">
                  <c:v>1.5158768169238679</c:v>
                </c:pt>
                <c:pt idx="17">
                  <c:v>2.348585758384774</c:v>
                </c:pt>
                <c:pt idx="18">
                  <c:v>3.1876542327867803</c:v>
                </c:pt>
                <c:pt idx="19">
                  <c:v>2.6228139400720165</c:v>
                </c:pt>
                <c:pt idx="20">
                  <c:v>1.337047780832048</c:v>
                </c:pt>
                <c:pt idx="21">
                  <c:v>0.85092253409207852</c:v>
                </c:pt>
                <c:pt idx="22">
                  <c:v>0.81814631623585377</c:v>
                </c:pt>
                <c:pt idx="23">
                  <c:v>0.87717977777777811</c:v>
                </c:pt>
                <c:pt idx="24">
                  <c:v>1.3850857119212965</c:v>
                </c:pt>
                <c:pt idx="25">
                  <c:v>1.8302002062757192</c:v>
                </c:pt>
                <c:pt idx="26">
                  <c:v>2.13206767182999</c:v>
                </c:pt>
                <c:pt idx="27">
                  <c:v>2.9797779792888393</c:v>
                </c:pt>
                <c:pt idx="28">
                  <c:v>3.382900058564815</c:v>
                </c:pt>
                <c:pt idx="29">
                  <c:v>3.4798197459426419</c:v>
                </c:pt>
                <c:pt idx="30">
                  <c:v>2.9444024190072007</c:v>
                </c:pt>
                <c:pt idx="31">
                  <c:v>2.202755657471708</c:v>
                </c:pt>
                <c:pt idx="32">
                  <c:v>1.8879110940329207</c:v>
                </c:pt>
                <c:pt idx="33">
                  <c:v>1.736934355896349</c:v>
                </c:pt>
                <c:pt idx="34">
                  <c:v>1.4496947902777786</c:v>
                </c:pt>
                <c:pt idx="35">
                  <c:v>0.9484967150205792</c:v>
                </c:pt>
                <c:pt idx="36">
                  <c:v>-6.8676767463989832E-2</c:v>
                </c:pt>
                <c:pt idx="37">
                  <c:v>-1.6088110821823582</c:v>
                </c:pt>
                <c:pt idx="38">
                  <c:v>-2.3383121842013903</c:v>
                </c:pt>
                <c:pt idx="39">
                  <c:v>-1.9943104371784965</c:v>
                </c:pt>
                <c:pt idx="40">
                  <c:v>-1.5959828290766471</c:v>
                </c:pt>
                <c:pt idx="41">
                  <c:v>-1.9251701417566875</c:v>
                </c:pt>
                <c:pt idx="42">
                  <c:v>-2.4141346563785984</c:v>
                </c:pt>
                <c:pt idx="43">
                  <c:v>-1.9700731220807617</c:v>
                </c:pt>
                <c:pt idx="44">
                  <c:v>-0.93514763541666746</c:v>
                </c:pt>
                <c:pt idx="45">
                  <c:v>-0.17231052304526767</c:v>
                </c:pt>
                <c:pt idx="46">
                  <c:v>-5.4016705092592168E-2</c:v>
                </c:pt>
                <c:pt idx="47">
                  <c:v>-0.22108857002314808</c:v>
                </c:pt>
                <c:pt idx="48">
                  <c:v>-0.13350986877571988</c:v>
                </c:pt>
                <c:pt idx="49">
                  <c:v>0.14755284133230512</c:v>
                </c:pt>
                <c:pt idx="50">
                  <c:v>0.19817365838477316</c:v>
                </c:pt>
                <c:pt idx="51">
                  <c:v>-0.22796814409722249</c:v>
                </c:pt>
                <c:pt idx="52">
                  <c:v>-0.70072793114068899</c:v>
                </c:pt>
                <c:pt idx="53">
                  <c:v>-0.4586194347350821</c:v>
                </c:pt>
                <c:pt idx="54">
                  <c:v>5.1794294302984325E-3</c:v>
                </c:pt>
                <c:pt idx="55">
                  <c:v>0.17564102546296309</c:v>
                </c:pt>
                <c:pt idx="56">
                  <c:v>0.19270422222222228</c:v>
                </c:pt>
                <c:pt idx="57">
                  <c:v>0.24389381250000014</c:v>
                </c:pt>
                <c:pt idx="58">
                  <c:v>0.30285600972222215</c:v>
                </c:pt>
                <c:pt idx="59">
                  <c:v>0.63315233333333309</c:v>
                </c:pt>
                <c:pt idx="60">
                  <c:v>0.80510235190972224</c:v>
                </c:pt>
                <c:pt idx="61">
                  <c:v>0.51284482604166703</c:v>
                </c:pt>
                <c:pt idx="62">
                  <c:v>0.4664431085069442</c:v>
                </c:pt>
                <c:pt idx="63">
                  <c:v>0.54503801250000028</c:v>
                </c:pt>
                <c:pt idx="64">
                  <c:v>0.67483870798611167</c:v>
                </c:pt>
                <c:pt idx="65">
                  <c:v>0.55251937775205773</c:v>
                </c:pt>
                <c:pt idx="66">
                  <c:v>0.45974341702674854</c:v>
                </c:pt>
                <c:pt idx="67">
                  <c:v>0.88686929742798326</c:v>
                </c:pt>
                <c:pt idx="68">
                  <c:v>1.7355285942001033</c:v>
                </c:pt>
                <c:pt idx="69">
                  <c:v>2.4582147190329215</c:v>
                </c:pt>
                <c:pt idx="70">
                  <c:v>2.9777708867026753</c:v>
                </c:pt>
                <c:pt idx="71">
                  <c:v>3.161141344534466</c:v>
                </c:pt>
                <c:pt idx="72">
                  <c:v>2.7879606069701639</c:v>
                </c:pt>
                <c:pt idx="73">
                  <c:v>2.1286503119855955</c:v>
                </c:pt>
                <c:pt idx="74">
                  <c:v>1.7544502707690326</c:v>
                </c:pt>
                <c:pt idx="75">
                  <c:v>1.75756081108539</c:v>
                </c:pt>
                <c:pt idx="76">
                  <c:v>1.9243809539223258</c:v>
                </c:pt>
                <c:pt idx="77">
                  <c:v>1.8856701383423344</c:v>
                </c:pt>
                <c:pt idx="78">
                  <c:v>1.4327046372685186</c:v>
                </c:pt>
                <c:pt idx="79">
                  <c:v>0.7125790678690862</c:v>
                </c:pt>
                <c:pt idx="80">
                  <c:v>0.30861920254629643</c:v>
                </c:pt>
                <c:pt idx="81">
                  <c:v>-8.5129087352110416E-2</c:v>
                </c:pt>
                <c:pt idx="82">
                  <c:v>8.6347893068418613E-3</c:v>
                </c:pt>
                <c:pt idx="83">
                  <c:v>0.47843115985082613</c:v>
                </c:pt>
                <c:pt idx="84">
                  <c:v>0.21004801588863106</c:v>
                </c:pt>
                <c:pt idx="85">
                  <c:v>4.3129851877569292E-2</c:v>
                </c:pt>
                <c:pt idx="86">
                  <c:v>8.5951384844394449E-2</c:v>
                </c:pt>
                <c:pt idx="87">
                  <c:v>0.175176994534468</c:v>
                </c:pt>
                <c:pt idx="88">
                  <c:v>-0.60908151562500135</c:v>
                </c:pt>
                <c:pt idx="89">
                  <c:v>-2.4946181294431589</c:v>
                </c:pt>
                <c:pt idx="90">
                  <c:v>-3.3322487272569439</c:v>
                </c:pt>
                <c:pt idx="91">
                  <c:v>-2.8358149057355964</c:v>
                </c:pt>
                <c:pt idx="92">
                  <c:v>-1.6016124584619342</c:v>
                </c:pt>
                <c:pt idx="93">
                  <c:v>-0.77792878798868315</c:v>
                </c:pt>
                <c:pt idx="94">
                  <c:v>-0.6775188124999999</c:v>
                </c:pt>
                <c:pt idx="95">
                  <c:v>-0.65857677641460899</c:v>
                </c:pt>
                <c:pt idx="96">
                  <c:v>-0.36327970654578184</c:v>
                </c:pt>
                <c:pt idx="97">
                  <c:v>-0.12855212499999996</c:v>
                </c:pt>
                <c:pt idx="98">
                  <c:v>-7.8638430195473244E-2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8.4880809284979437E-3</c:v>
                </c:pt>
                <c:pt idx="139">
                  <c:v>0.18873360149819959</c:v>
                </c:pt>
                <c:pt idx="140">
                  <c:v>0.94511615028292162</c:v>
                </c:pt>
                <c:pt idx="141">
                  <c:v>1.9010912126736106</c:v>
                </c:pt>
                <c:pt idx="142">
                  <c:v>1.9514206713991766</c:v>
                </c:pt>
                <c:pt idx="143">
                  <c:v>1.2618927744791668</c:v>
                </c:pt>
                <c:pt idx="144">
                  <c:v>0.87932192827289146</c:v>
                </c:pt>
                <c:pt idx="145">
                  <c:v>1.2182130986625523</c:v>
                </c:pt>
                <c:pt idx="146">
                  <c:v>1.8952600189814812</c:v>
                </c:pt>
                <c:pt idx="147">
                  <c:v>2.2337782647247937</c:v>
                </c:pt>
                <c:pt idx="148">
                  <c:v>2.0177089657921816</c:v>
                </c:pt>
                <c:pt idx="149">
                  <c:v>1.4321168144804532</c:v>
                </c:pt>
                <c:pt idx="150">
                  <c:v>0.66109863269032909</c:v>
                </c:pt>
                <c:pt idx="151">
                  <c:v>-0.52138138078703777</c:v>
                </c:pt>
                <c:pt idx="152">
                  <c:v>-2.1217226168724266</c:v>
                </c:pt>
                <c:pt idx="153">
                  <c:v>-2.781944891422325</c:v>
                </c:pt>
                <c:pt idx="154">
                  <c:v>-1.9980826031957306</c:v>
                </c:pt>
                <c:pt idx="155">
                  <c:v>-0.78681056512988701</c:v>
                </c:pt>
                <c:pt idx="156">
                  <c:v>7.3261844907407281E-2</c:v>
                </c:pt>
                <c:pt idx="157">
                  <c:v>0.5794032635416666</c:v>
                </c:pt>
                <c:pt idx="158">
                  <c:v>1.1521021657407409</c:v>
                </c:pt>
                <c:pt idx="159">
                  <c:v>1.7551643073045271</c:v>
                </c:pt>
                <c:pt idx="160">
                  <c:v>2.1178453712962964</c:v>
                </c:pt>
                <c:pt idx="161">
                  <c:v>2.2141823437499992</c:v>
                </c:pt>
                <c:pt idx="162">
                  <c:v>1.9893301423611125</c:v>
                </c:pt>
                <c:pt idx="163">
                  <c:v>2.0882422796296298</c:v>
                </c:pt>
                <c:pt idx="164">
                  <c:v>2.0363801952482001</c:v>
                </c:pt>
                <c:pt idx="165">
                  <c:v>1.7621300714763382</c:v>
                </c:pt>
                <c:pt idx="166">
                  <c:v>1.5995186463541677</c:v>
                </c:pt>
                <c:pt idx="167">
                  <c:v>2.1369317671553509</c:v>
                </c:pt>
                <c:pt idx="168">
                  <c:v>2.7373715835390953</c:v>
                </c:pt>
                <c:pt idx="169">
                  <c:v>2.2819133009259245</c:v>
                </c:pt>
                <c:pt idx="170">
                  <c:v>0.93620075643003897</c:v>
                </c:pt>
                <c:pt idx="171">
                  <c:v>-0.73463387439557515</c:v>
                </c:pt>
                <c:pt idx="172">
                  <c:v>-2.4621179239583322</c:v>
                </c:pt>
                <c:pt idx="173">
                  <c:v>-2.9168571507201646</c:v>
                </c:pt>
                <c:pt idx="174">
                  <c:v>-1.6906930130079725</c:v>
                </c:pt>
                <c:pt idx="175">
                  <c:v>-0.25785049088220158</c:v>
                </c:pt>
                <c:pt idx="176">
                  <c:v>0.67102534963991711</c:v>
                </c:pt>
                <c:pt idx="177">
                  <c:v>1.4704632055105451</c:v>
                </c:pt>
                <c:pt idx="178">
                  <c:v>1.8280249923482512</c:v>
                </c:pt>
                <c:pt idx="179">
                  <c:v>1.3075554781378604</c:v>
                </c:pt>
                <c:pt idx="180">
                  <c:v>0.69719982556584414</c:v>
                </c:pt>
                <c:pt idx="181">
                  <c:v>0.40044620595421732</c:v>
                </c:pt>
                <c:pt idx="182">
                  <c:v>6.1942114711934435E-2</c:v>
                </c:pt>
                <c:pt idx="183">
                  <c:v>-0.71100050000642923</c:v>
                </c:pt>
                <c:pt idx="184">
                  <c:v>-1.2633060605902777</c:v>
                </c:pt>
                <c:pt idx="185">
                  <c:v>-1.2894646135545271</c:v>
                </c:pt>
                <c:pt idx="186">
                  <c:v>-1.0387040862268526</c:v>
                </c:pt>
                <c:pt idx="187">
                  <c:v>-0.72682280781249953</c:v>
                </c:pt>
                <c:pt idx="188">
                  <c:v>-0.49228395034722194</c:v>
                </c:pt>
                <c:pt idx="189">
                  <c:v>-0.32121399655349825</c:v>
                </c:pt>
                <c:pt idx="190">
                  <c:v>-0.17527232838220161</c:v>
                </c:pt>
                <c:pt idx="191">
                  <c:v>-8.9043518222736498E-2</c:v>
                </c:pt>
                <c:pt idx="192">
                  <c:v>-1.1683025347222068E-2</c:v>
                </c:pt>
                <c:pt idx="193">
                  <c:v>7.698985741383732E-2</c:v>
                </c:pt>
                <c:pt idx="194">
                  <c:v>0.10943850361368312</c:v>
                </c:pt>
                <c:pt idx="195">
                  <c:v>0.15857782870370388</c:v>
                </c:pt>
                <c:pt idx="196">
                  <c:v>0.19270422222222228</c:v>
                </c:pt>
                <c:pt idx="197">
                  <c:v>0.19270422222222228</c:v>
                </c:pt>
                <c:pt idx="198">
                  <c:v>0.27802020601851857</c:v>
                </c:pt>
                <c:pt idx="199">
                  <c:v>0.37915063335905352</c:v>
                </c:pt>
                <c:pt idx="200">
                  <c:v>0.48747343242026747</c:v>
                </c:pt>
                <c:pt idx="201">
                  <c:v>0.62617406430041156</c:v>
                </c:pt>
                <c:pt idx="202">
                  <c:v>0.77946455150462957</c:v>
                </c:pt>
                <c:pt idx="203">
                  <c:v>1.2127783721064818</c:v>
                </c:pt>
                <c:pt idx="204">
                  <c:v>1.593087830954218</c:v>
                </c:pt>
                <c:pt idx="205">
                  <c:v>1.8159659362139922</c:v>
                </c:pt>
                <c:pt idx="206">
                  <c:v>2.3555396953832299</c:v>
                </c:pt>
                <c:pt idx="207">
                  <c:v>2.7192528713220163</c:v>
                </c:pt>
                <c:pt idx="208">
                  <c:v>2.7174823218621404</c:v>
                </c:pt>
                <c:pt idx="209">
                  <c:v>3.1861959670781901</c:v>
                </c:pt>
                <c:pt idx="210">
                  <c:v>3.4881522409465022</c:v>
                </c:pt>
                <c:pt idx="211">
                  <c:v>2.9438926070601856</c:v>
                </c:pt>
                <c:pt idx="212">
                  <c:v>2.5424972445473251</c:v>
                </c:pt>
                <c:pt idx="213">
                  <c:v>2.299794515624999</c:v>
                </c:pt>
                <c:pt idx="214">
                  <c:v>2.4971346004115245</c:v>
                </c:pt>
                <c:pt idx="215">
                  <c:v>3.1016120731738677</c:v>
                </c:pt>
                <c:pt idx="216">
                  <c:v>3.6554901388888887</c:v>
                </c:pt>
                <c:pt idx="217">
                  <c:v>3.8662622478009259</c:v>
                </c:pt>
                <c:pt idx="218">
                  <c:v>3.7133174108153293</c:v>
                </c:pt>
                <c:pt idx="219">
                  <c:v>3.3664885771090525</c:v>
                </c:pt>
                <c:pt idx="220">
                  <c:v>2.9588102011445487</c:v>
                </c:pt>
                <c:pt idx="221">
                  <c:v>2.4325939964956316</c:v>
                </c:pt>
                <c:pt idx="222">
                  <c:v>2.0834468621527757</c:v>
                </c:pt>
                <c:pt idx="223">
                  <c:v>2.0331305266525179</c:v>
                </c:pt>
                <c:pt idx="224">
                  <c:v>2.0521703396733559</c:v>
                </c:pt>
                <c:pt idx="225">
                  <c:v>2.3089625389146096</c:v>
                </c:pt>
                <c:pt idx="226">
                  <c:v>2.4282536423096666</c:v>
                </c:pt>
                <c:pt idx="227">
                  <c:v>2.3852046208076132</c:v>
                </c:pt>
                <c:pt idx="228">
                  <c:v>2.3410995593750044</c:v>
                </c:pt>
                <c:pt idx="229">
                  <c:v>2.2091622188400231</c:v>
                </c:pt>
                <c:pt idx="230">
                  <c:v>1.9080242220614692</c:v>
                </c:pt>
                <c:pt idx="231">
                  <c:v>1.4259889136123995</c:v>
                </c:pt>
                <c:pt idx="232">
                  <c:v>0.37117154125514329</c:v>
                </c:pt>
                <c:pt idx="233">
                  <c:v>-0.99948020260416992</c:v>
                </c:pt>
                <c:pt idx="234">
                  <c:v>-1.464699428054268</c:v>
                </c:pt>
                <c:pt idx="235">
                  <c:v>-0.87635302025463024</c:v>
                </c:pt>
                <c:pt idx="236">
                  <c:v>3.8255449305557791E-2</c:v>
                </c:pt>
                <c:pt idx="237">
                  <c:v>0.30473988379629741</c:v>
                </c:pt>
                <c:pt idx="238">
                  <c:v>-0.33627879632201918</c:v>
                </c:pt>
                <c:pt idx="239">
                  <c:v>-1.5558257898984063</c:v>
                </c:pt>
                <c:pt idx="240">
                  <c:v>-2.3348016362397104</c:v>
                </c:pt>
                <c:pt idx="241">
                  <c:v>-1.8771457666538052</c:v>
                </c:pt>
                <c:pt idx="242">
                  <c:v>-1.6464078840985079</c:v>
                </c:pt>
                <c:pt idx="243">
                  <c:v>-1.7838643438142998</c:v>
                </c:pt>
                <c:pt idx="244">
                  <c:v>-1.5959828290766471</c:v>
                </c:pt>
                <c:pt idx="245">
                  <c:v>-1.9251701417566875</c:v>
                </c:pt>
                <c:pt idx="246">
                  <c:v>-2.4141346563785984</c:v>
                </c:pt>
                <c:pt idx="247">
                  <c:v>-1.9700731220807617</c:v>
                </c:pt>
                <c:pt idx="248">
                  <c:v>-0.93514763541666746</c:v>
                </c:pt>
                <c:pt idx="249">
                  <c:v>-0.17231052304526767</c:v>
                </c:pt>
                <c:pt idx="250">
                  <c:v>-5.4016705092592168E-2</c:v>
                </c:pt>
                <c:pt idx="251">
                  <c:v>-0.22108857002314808</c:v>
                </c:pt>
                <c:pt idx="252">
                  <c:v>-0.13350986877571988</c:v>
                </c:pt>
                <c:pt idx="253">
                  <c:v>0.14755284133230512</c:v>
                </c:pt>
                <c:pt idx="254">
                  <c:v>0.19817365838477316</c:v>
                </c:pt>
                <c:pt idx="255">
                  <c:v>-0.22796814409722249</c:v>
                </c:pt>
                <c:pt idx="256">
                  <c:v>-0.3881870438335901</c:v>
                </c:pt>
                <c:pt idx="257">
                  <c:v>0.17523417171424921</c:v>
                </c:pt>
                <c:pt idx="258">
                  <c:v>0.99815621849279801</c:v>
                </c:pt>
                <c:pt idx="259">
                  <c:v>1.6249145728266461</c:v>
                </c:pt>
                <c:pt idx="260">
                  <c:v>1.9087508408050415</c:v>
                </c:pt>
                <c:pt idx="261">
                  <c:v>2.0953374012860073</c:v>
                </c:pt>
                <c:pt idx="262">
                  <c:v>2.4811614043659982</c:v>
                </c:pt>
                <c:pt idx="263">
                  <c:v>3.3219748229809678</c:v>
                </c:pt>
                <c:pt idx="264">
                  <c:v>4.0724344090792188</c:v>
                </c:pt>
                <c:pt idx="265">
                  <c:v>4.1008740512667181</c:v>
                </c:pt>
                <c:pt idx="266">
                  <c:v>3.4695764021990718</c:v>
                </c:pt>
                <c:pt idx="267">
                  <c:v>3.1914425124999992</c:v>
                </c:pt>
                <c:pt idx="268">
                  <c:v>3.2059665038194449</c:v>
                </c:pt>
                <c:pt idx="269">
                  <c:v>2.9649066624999998</c:v>
                </c:pt>
                <c:pt idx="270">
                  <c:v>2.1787621635416672</c:v>
                </c:pt>
                <c:pt idx="271">
                  <c:v>0.94260413438786206</c:v>
                </c:pt>
                <c:pt idx="272">
                  <c:v>0.66767714398147993</c:v>
                </c:pt>
                <c:pt idx="273">
                  <c:v>-0.11512733721064682</c:v>
                </c:pt>
                <c:pt idx="274">
                  <c:v>-1.7541105508809156</c:v>
                </c:pt>
                <c:pt idx="275">
                  <c:v>-2.3779849097222239</c:v>
                </c:pt>
                <c:pt idx="276">
                  <c:v>-2.6300073662551426</c:v>
                </c:pt>
                <c:pt idx="277">
                  <c:v>-2.7627994256687249</c:v>
                </c:pt>
                <c:pt idx="278">
                  <c:v>-3.303731216956018</c:v>
                </c:pt>
                <c:pt idx="279">
                  <c:v>-2.9781930141782404</c:v>
                </c:pt>
                <c:pt idx="280">
                  <c:v>-1.2394641823173871</c:v>
                </c:pt>
                <c:pt idx="281">
                  <c:v>0.7787577476980454</c:v>
                </c:pt>
                <c:pt idx="282">
                  <c:v>2.4901549968492804</c:v>
                </c:pt>
                <c:pt idx="283">
                  <c:v>3.2543947316229427</c:v>
                </c:pt>
                <c:pt idx="284">
                  <c:v>3.8079631698945473</c:v>
                </c:pt>
                <c:pt idx="285">
                  <c:v>4.1919759157278804</c:v>
                </c:pt>
                <c:pt idx="286">
                  <c:v>4.3174942994084367</c:v>
                </c:pt>
                <c:pt idx="287">
                  <c:v>4.7447194392232523</c:v>
                </c:pt>
                <c:pt idx="288">
                  <c:v>5.183674940843618</c:v>
                </c:pt>
                <c:pt idx="289">
                  <c:v>4.6937078401877601</c:v>
                </c:pt>
                <c:pt idx="290">
                  <c:v>3.0331450456018518</c:v>
                </c:pt>
                <c:pt idx="291">
                  <c:v>1.3128762472222226</c:v>
                </c:pt>
                <c:pt idx="292">
                  <c:v>9.4862563657410484E-2</c:v>
                </c:pt>
                <c:pt idx="293">
                  <c:v>-6.6756809149952065E-2</c:v>
                </c:pt>
                <c:pt idx="294">
                  <c:v>0.32197463715920521</c:v>
                </c:pt>
                <c:pt idx="295">
                  <c:v>0.77468359583333712</c:v>
                </c:pt>
                <c:pt idx="296">
                  <c:v>1.1695278886445475</c:v>
                </c:pt>
                <c:pt idx="297">
                  <c:v>1.4401482694444434</c:v>
                </c:pt>
                <c:pt idx="298">
                  <c:v>1.5222055929976854</c:v>
                </c:pt>
                <c:pt idx="299">
                  <c:v>1.330836145550409</c:v>
                </c:pt>
                <c:pt idx="300">
                  <c:v>1.0618064099794269</c:v>
                </c:pt>
                <c:pt idx="301">
                  <c:v>0.71852902563657717</c:v>
                </c:pt>
                <c:pt idx="302">
                  <c:v>0.3036986872042155</c:v>
                </c:pt>
                <c:pt idx="303">
                  <c:v>-4.2071322813788767E-2</c:v>
                </c:pt>
                <c:pt idx="304">
                  <c:v>-0.50497469670781869</c:v>
                </c:pt>
                <c:pt idx="305">
                  <c:v>-0.82115577811213936</c:v>
                </c:pt>
                <c:pt idx="306">
                  <c:v>-0.51906138825874448</c:v>
                </c:pt>
                <c:pt idx="307">
                  <c:v>5.8639587500000333E-2</c:v>
                </c:pt>
                <c:pt idx="308">
                  <c:v>0.50914386943801693</c:v>
                </c:pt>
                <c:pt idx="309">
                  <c:v>0.5607923632973284</c:v>
                </c:pt>
                <c:pt idx="310">
                  <c:v>0.38025646118184248</c:v>
                </c:pt>
                <c:pt idx="311">
                  <c:v>0.20142664917695338</c:v>
                </c:pt>
                <c:pt idx="312">
                  <c:v>-0.1398735102880681</c:v>
                </c:pt>
                <c:pt idx="313">
                  <c:v>-0.52191268813014391</c:v>
                </c:pt>
                <c:pt idx="314">
                  <c:v>-0.77464170833333301</c:v>
                </c:pt>
                <c:pt idx="315">
                  <c:v>-0.7573050332304524</c:v>
                </c:pt>
                <c:pt idx="316">
                  <c:v>-0.59944845659722179</c:v>
                </c:pt>
                <c:pt idx="317">
                  <c:v>-0.72282066864711914</c:v>
                </c:pt>
                <c:pt idx="318">
                  <c:v>-0.99654347800925858</c:v>
                </c:pt>
                <c:pt idx="319">
                  <c:v>-1.0240624524176949</c:v>
                </c:pt>
                <c:pt idx="320">
                  <c:v>-0.40971964270833289</c:v>
                </c:pt>
                <c:pt idx="321">
                  <c:v>3.2028200823044396E-2</c:v>
                </c:pt>
                <c:pt idx="322">
                  <c:v>0.20430046047453612</c:v>
                </c:pt>
                <c:pt idx="323">
                  <c:v>0.23970659375000078</c:v>
                </c:pt>
                <c:pt idx="324">
                  <c:v>9.2554462500000059E-2</c:v>
                </c:pt>
                <c:pt idx="325">
                  <c:v>0.2929035762217071</c:v>
                </c:pt>
                <c:pt idx="326">
                  <c:v>0.32688777643390016</c:v>
                </c:pt>
                <c:pt idx="327">
                  <c:v>0.22062829963991848</c:v>
                </c:pt>
                <c:pt idx="328">
                  <c:v>-0.61189837198431096</c:v>
                </c:pt>
                <c:pt idx="329">
                  <c:v>-1.3364952749485597</c:v>
                </c:pt>
                <c:pt idx="330">
                  <c:v>-0.60226633262602913</c:v>
                </c:pt>
                <c:pt idx="331">
                  <c:v>8.9702894071501948E-2</c:v>
                </c:pt>
                <c:pt idx="332">
                  <c:v>4.0653736059671278E-2</c:v>
                </c:pt>
                <c:pt idx="333">
                  <c:v>1.4268394386574195E-2</c:v>
                </c:pt>
                <c:pt idx="334">
                  <c:v>5.7713220138888827E-2</c:v>
                </c:pt>
                <c:pt idx="335">
                  <c:v>1.1620697337963056E-2</c:v>
                </c:pt>
                <c:pt idx="336">
                  <c:v>9.2762054044496042E-2</c:v>
                </c:pt>
                <c:pt idx="337">
                  <c:v>0.23345475114454739</c:v>
                </c:pt>
                <c:pt idx="338">
                  <c:v>0.46388658355838469</c:v>
                </c:pt>
                <c:pt idx="339">
                  <c:v>0.97625844931841577</c:v>
                </c:pt>
                <c:pt idx="340">
                  <c:v>1.7421085784850825</c:v>
                </c:pt>
                <c:pt idx="341">
                  <c:v>2.2570481779642493</c:v>
                </c:pt>
                <c:pt idx="342">
                  <c:v>1.7699244165059151</c:v>
                </c:pt>
                <c:pt idx="343">
                  <c:v>0.88108942258230438</c:v>
                </c:pt>
                <c:pt idx="344">
                  <c:v>0.64152217163708858</c:v>
                </c:pt>
                <c:pt idx="345">
                  <c:v>0.86529205584490676</c:v>
                </c:pt>
                <c:pt idx="346">
                  <c:v>0.90127118379629678</c:v>
                </c:pt>
                <c:pt idx="347">
                  <c:v>0.75804904574331389</c:v>
                </c:pt>
                <c:pt idx="348">
                  <c:v>0.92964523598893956</c:v>
                </c:pt>
                <c:pt idx="349">
                  <c:v>0.9148576819187243</c:v>
                </c:pt>
                <c:pt idx="350">
                  <c:v>0.73105357685828198</c:v>
                </c:pt>
                <c:pt idx="351">
                  <c:v>0.53386294722222238</c:v>
                </c:pt>
                <c:pt idx="352">
                  <c:v>0.45135934331275757</c:v>
                </c:pt>
                <c:pt idx="353">
                  <c:v>0.44906020113168615</c:v>
                </c:pt>
                <c:pt idx="354">
                  <c:v>0.48644040190972171</c:v>
                </c:pt>
                <c:pt idx="355">
                  <c:v>0.60545619930555661</c:v>
                </c:pt>
                <c:pt idx="356">
                  <c:v>0.65114093870241807</c:v>
                </c:pt>
                <c:pt idx="357">
                  <c:v>0.49376443483796256</c:v>
                </c:pt>
                <c:pt idx="358">
                  <c:v>1.1104817644032608E-2</c:v>
                </c:pt>
                <c:pt idx="359">
                  <c:v>-0.64674707605452642</c:v>
                </c:pt>
                <c:pt idx="360">
                  <c:v>-0.86077857992541107</c:v>
                </c:pt>
                <c:pt idx="361">
                  <c:v>-0.60974805828189338</c:v>
                </c:pt>
                <c:pt idx="362">
                  <c:v>-0.26984152170138814</c:v>
                </c:pt>
                <c:pt idx="363">
                  <c:v>6.8391053369343769E-3</c:v>
                </c:pt>
                <c:pt idx="364">
                  <c:v>0.24065490173611051</c:v>
                </c:pt>
                <c:pt idx="365">
                  <c:v>0.38782497378472269</c:v>
                </c:pt>
                <c:pt idx="366">
                  <c:v>0.50838411347736634</c:v>
                </c:pt>
                <c:pt idx="367">
                  <c:v>0.76089160326646132</c:v>
                </c:pt>
                <c:pt idx="368">
                  <c:v>1.1112397357703192</c:v>
                </c:pt>
                <c:pt idx="369">
                  <c:v>1.1548371571502054</c:v>
                </c:pt>
                <c:pt idx="370">
                  <c:v>0.78361393125000001</c:v>
                </c:pt>
                <c:pt idx="371">
                  <c:v>0.26855778816229431</c:v>
                </c:pt>
                <c:pt idx="372">
                  <c:v>-0.65639891923868277</c:v>
                </c:pt>
                <c:pt idx="373">
                  <c:v>-1.476370873206019</c:v>
                </c:pt>
                <c:pt idx="374">
                  <c:v>-1.4391508317708337</c:v>
                </c:pt>
                <c:pt idx="375">
                  <c:v>-0.95232889444444413</c:v>
                </c:pt>
                <c:pt idx="376">
                  <c:v>-0.51970924480452696</c:v>
                </c:pt>
                <c:pt idx="377">
                  <c:v>-0.27311082013888882</c:v>
                </c:pt>
                <c:pt idx="378">
                  <c:v>-0.13803571972736617</c:v>
                </c:pt>
                <c:pt idx="379">
                  <c:v>-6.773646039094651E-2</c:v>
                </c:pt>
                <c:pt idx="380">
                  <c:v>-8.1824843055555596E-2</c:v>
                </c:pt>
                <c:pt idx="381">
                  <c:v>-0.10441264371784977</c:v>
                </c:pt>
                <c:pt idx="382">
                  <c:v>-9.1125227533436146E-2</c:v>
                </c:pt>
                <c:pt idx="383">
                  <c:v>-7.9499579886831276E-2</c:v>
                </c:pt>
                <c:pt idx="384">
                  <c:v>-5.6044770537551428E-2</c:v>
                </c:pt>
                <c:pt idx="385">
                  <c:v>-1.5549648784722219E-2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2.264259854038066E-2</c:v>
                </c:pt>
                <c:pt idx="393">
                  <c:v>0.16083075596064816</c:v>
                </c:pt>
                <c:pt idx="394">
                  <c:v>0.49768790185185191</c:v>
                </c:pt>
                <c:pt idx="395">
                  <c:v>1.0156905390496402</c:v>
                </c:pt>
                <c:pt idx="396">
                  <c:v>1.6495688139467592</c:v>
                </c:pt>
                <c:pt idx="397">
                  <c:v>2.3061589984310702</c:v>
                </c:pt>
                <c:pt idx="398">
                  <c:v>2.621219173058126</c:v>
                </c:pt>
                <c:pt idx="399">
                  <c:v>2.0530703273791162</c:v>
                </c:pt>
                <c:pt idx="400">
                  <c:v>0.9784668477366264</c:v>
                </c:pt>
                <c:pt idx="401">
                  <c:v>0.2140356329218098</c:v>
                </c:pt>
                <c:pt idx="402">
                  <c:v>-0.36219767193287061</c:v>
                </c:pt>
                <c:pt idx="403">
                  <c:v>-0.67816045273276648</c:v>
                </c:pt>
                <c:pt idx="404">
                  <c:v>-0.57452597916666703</c:v>
                </c:pt>
                <c:pt idx="405">
                  <c:v>-0.48505635893775784</c:v>
                </c:pt>
                <c:pt idx="406">
                  <c:v>-0.53362081680812723</c:v>
                </c:pt>
                <c:pt idx="407">
                  <c:v>-0.53800652713477326</c:v>
                </c:pt>
                <c:pt idx="408">
                  <c:v>-0.35737820868055564</c:v>
                </c:pt>
                <c:pt idx="409">
                  <c:v>-5.1036606044238715E-2</c:v>
                </c:pt>
                <c:pt idx="410">
                  <c:v>0.18670319835390964</c:v>
                </c:pt>
                <c:pt idx="411">
                  <c:v>0.28775399524176942</c:v>
                </c:pt>
                <c:pt idx="412">
                  <c:v>0.3326009344264404</c:v>
                </c:pt>
                <c:pt idx="413">
                  <c:v>0.38141446588863187</c:v>
                </c:pt>
                <c:pt idx="414">
                  <c:v>0.5410167772633746</c:v>
                </c:pt>
                <c:pt idx="415">
                  <c:v>0.82818287980324046</c:v>
                </c:pt>
                <c:pt idx="416">
                  <c:v>0.98437198564814787</c:v>
                </c:pt>
                <c:pt idx="417">
                  <c:v>0.76929644906764483</c:v>
                </c:pt>
                <c:pt idx="418">
                  <c:v>0.35248310783822062</c:v>
                </c:pt>
                <c:pt idx="419">
                  <c:v>-8.1713620961934033E-2</c:v>
                </c:pt>
                <c:pt idx="420">
                  <c:v>-0.25507105329218088</c:v>
                </c:pt>
                <c:pt idx="421">
                  <c:v>-5.4249886599794676E-2</c:v>
                </c:pt>
                <c:pt idx="422">
                  <c:v>0.22254359374999935</c:v>
                </c:pt>
                <c:pt idx="423">
                  <c:v>0.5055991326646091</c:v>
                </c:pt>
                <c:pt idx="424">
                  <c:v>0.94807510059156441</c:v>
                </c:pt>
                <c:pt idx="425">
                  <c:v>1.7919059477880666</c:v>
                </c:pt>
                <c:pt idx="426">
                  <c:v>3.0667501844264402</c:v>
                </c:pt>
                <c:pt idx="427">
                  <c:v>4.0198289079989706</c:v>
                </c:pt>
                <c:pt idx="428">
                  <c:v>3.3225548295267484</c:v>
                </c:pt>
                <c:pt idx="429">
                  <c:v>1.5818564829603905</c:v>
                </c:pt>
                <c:pt idx="430">
                  <c:v>0.39671221283436159</c:v>
                </c:pt>
                <c:pt idx="431">
                  <c:v>-8.4685989300412073E-2</c:v>
                </c:pt>
                <c:pt idx="432">
                  <c:v>-4.5196234651490079E-2</c:v>
                </c:pt>
                <c:pt idx="433">
                  <c:v>0.26196397740483673</c:v>
                </c:pt>
                <c:pt idx="434">
                  <c:v>0.3028001686406897</c:v>
                </c:pt>
                <c:pt idx="435">
                  <c:v>-0.22836585798611186</c:v>
                </c:pt>
                <c:pt idx="436">
                  <c:v>-1.0591099123713998</c:v>
                </c:pt>
                <c:pt idx="437">
                  <c:v>-1.8581006932870365</c:v>
                </c:pt>
                <c:pt idx="438">
                  <c:v>-2.3714699015560701</c:v>
                </c:pt>
                <c:pt idx="439">
                  <c:v>-2.3064975938400201</c:v>
                </c:pt>
                <c:pt idx="440">
                  <c:v>-1.7175761213541665</c:v>
                </c:pt>
                <c:pt idx="441">
                  <c:v>-0.87557377661394042</c:v>
                </c:pt>
                <c:pt idx="442">
                  <c:v>-0.28696278014403293</c:v>
                </c:pt>
                <c:pt idx="443">
                  <c:v>-4.6486226376028797E-2</c:v>
                </c:pt>
                <c:pt idx="444">
                  <c:v>-6.1229067644032913E-4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2.5486464666923871E-2</c:v>
                </c:pt>
                <c:pt idx="513">
                  <c:v>0.25547246415252056</c:v>
                </c:pt>
                <c:pt idx="514">
                  <c:v>0.97584576145833324</c:v>
                </c:pt>
                <c:pt idx="515">
                  <c:v>1.900683362628601</c:v>
                </c:pt>
                <c:pt idx="516">
                  <c:v>2.3583275430555553</c:v>
                </c:pt>
                <c:pt idx="517">
                  <c:v>1.8408141549318409</c:v>
                </c:pt>
                <c:pt idx="518">
                  <c:v>0.82007017129629578</c:v>
                </c:pt>
                <c:pt idx="519">
                  <c:v>0.19726348958333398</c:v>
                </c:pt>
                <c:pt idx="520">
                  <c:v>-0.11344803206018444</c:v>
                </c:pt>
                <c:pt idx="521">
                  <c:v>-0.25617304752443448</c:v>
                </c:pt>
                <c:pt idx="522">
                  <c:v>-0.35517604814814802</c:v>
                </c:pt>
                <c:pt idx="523">
                  <c:v>-0.63706982298096682</c:v>
                </c:pt>
                <c:pt idx="524">
                  <c:v>-1.0448674930877055</c:v>
                </c:pt>
                <c:pt idx="525">
                  <c:v>-1.1457863725630144</c:v>
                </c:pt>
                <c:pt idx="526">
                  <c:v>-0.73457368443930049</c:v>
                </c:pt>
                <c:pt idx="527">
                  <c:v>-0.25653670164609049</c:v>
                </c:pt>
                <c:pt idx="528">
                  <c:v>-5.4433695730452654E-2</c:v>
                </c:pt>
                <c:pt idx="529">
                  <c:v>-1.3010750257201642E-2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6.4973746399176954E-3</c:v>
                </c:pt>
                <c:pt idx="534">
                  <c:v>6.9705412499999994E-2</c:v>
                </c:pt>
                <c:pt idx="535">
                  <c:v>0.2315071720164609</c:v>
                </c:pt>
                <c:pt idx="536">
                  <c:v>0.4505250194958848</c:v>
                </c:pt>
                <c:pt idx="537">
                  <c:v>1.0383731760545267</c:v>
                </c:pt>
                <c:pt idx="538">
                  <c:v>2.169620246270576</c:v>
                </c:pt>
                <c:pt idx="539">
                  <c:v>3.0192380034207829</c:v>
                </c:pt>
                <c:pt idx="540">
                  <c:v>2.2829139265624994</c:v>
                </c:pt>
                <c:pt idx="541">
                  <c:v>0.93046762911522596</c:v>
                </c:pt>
                <c:pt idx="542">
                  <c:v>0.37306986831275751</c:v>
                </c:pt>
                <c:pt idx="543">
                  <c:v>0.12710743593750054</c:v>
                </c:pt>
                <c:pt idx="544">
                  <c:v>-0.24917838446502052</c:v>
                </c:pt>
                <c:pt idx="545">
                  <c:v>-0.71695853457433112</c:v>
                </c:pt>
                <c:pt idx="546">
                  <c:v>-0.74024008587962997</c:v>
                </c:pt>
                <c:pt idx="547">
                  <c:v>-0.44960348845807663</c:v>
                </c:pt>
                <c:pt idx="548">
                  <c:v>-0.25033008513374461</c:v>
                </c:pt>
                <c:pt idx="549">
                  <c:v>-0.14668915010288036</c:v>
                </c:pt>
                <c:pt idx="550">
                  <c:v>-9.6732240226337723E-2</c:v>
                </c:pt>
                <c:pt idx="551">
                  <c:v>1.0810542766203808E-2</c:v>
                </c:pt>
                <c:pt idx="552">
                  <c:v>3.011832309670787E-2</c:v>
                </c:pt>
                <c:pt idx="553">
                  <c:v>2.7839379578189327E-2</c:v>
                </c:pt>
                <c:pt idx="554">
                  <c:v>0.10203979272119353</c:v>
                </c:pt>
                <c:pt idx="555">
                  <c:v>0.17470955164609037</c:v>
                </c:pt>
                <c:pt idx="556">
                  <c:v>0.2492188441615229</c:v>
                </c:pt>
                <c:pt idx="557">
                  <c:v>0.34789201936085412</c:v>
                </c:pt>
                <c:pt idx="558">
                  <c:v>0.4599088624999999</c:v>
                </c:pt>
                <c:pt idx="559">
                  <c:v>0.79377505423739692</c:v>
                </c:pt>
                <c:pt idx="560">
                  <c:v>0.86084993894675943</c:v>
                </c:pt>
                <c:pt idx="561">
                  <c:v>0.4047350938143004</c:v>
                </c:pt>
                <c:pt idx="562">
                  <c:v>0.28387078343621402</c:v>
                </c:pt>
                <c:pt idx="563">
                  <c:v>-0.10289500977366239</c:v>
                </c:pt>
                <c:pt idx="564">
                  <c:v>-1.2573140064686217</c:v>
                </c:pt>
                <c:pt idx="565">
                  <c:v>-1.3619995213477369</c:v>
                </c:pt>
                <c:pt idx="566">
                  <c:v>-0.61483252685185175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4.5288505336934161E-2</c:v>
                </c:pt>
                <c:pt idx="602">
                  <c:v>0.14590045879629629</c:v>
                </c:pt>
                <c:pt idx="603">
                  <c:v>0.55229013148148143</c:v>
                </c:pt>
                <c:pt idx="604">
                  <c:v>1.3599994002057609</c:v>
                </c:pt>
                <c:pt idx="605">
                  <c:v>2.3921287832690332</c:v>
                </c:pt>
                <c:pt idx="606">
                  <c:v>3.521058310763888</c:v>
                </c:pt>
                <c:pt idx="607">
                  <c:v>4.3461841947337962</c:v>
                </c:pt>
                <c:pt idx="608">
                  <c:v>4.6288817663644535</c:v>
                </c:pt>
                <c:pt idx="609">
                  <c:v>4.8297476377314803</c:v>
                </c:pt>
                <c:pt idx="610">
                  <c:v>5.3249347505915638</c:v>
                </c:pt>
                <c:pt idx="611">
                  <c:v>5.6460036403935199</c:v>
                </c:pt>
                <c:pt idx="612">
                  <c:v>4.7190938899176942</c:v>
                </c:pt>
                <c:pt idx="613">
                  <c:v>2.8216066646412061</c:v>
                </c:pt>
                <c:pt idx="614">
                  <c:v>1.3990979285236647</c:v>
                </c:pt>
                <c:pt idx="615">
                  <c:v>1.0443745036329706</c:v>
                </c:pt>
                <c:pt idx="616">
                  <c:v>1.040152408924899</c:v>
                </c:pt>
                <c:pt idx="617">
                  <c:v>0.82613510079732466</c:v>
                </c:pt>
                <c:pt idx="618">
                  <c:v>0.40337231147119168</c:v>
                </c:pt>
                <c:pt idx="619">
                  <c:v>-8.6917617991253832E-2</c:v>
                </c:pt>
                <c:pt idx="620">
                  <c:v>-0.23610675781250082</c:v>
                </c:pt>
                <c:pt idx="621">
                  <c:v>0.13412261983667717</c:v>
                </c:pt>
                <c:pt idx="622">
                  <c:v>0.69208885416666599</c:v>
                </c:pt>
                <c:pt idx="623">
                  <c:v>1.1297382724215543</c:v>
                </c:pt>
                <c:pt idx="624">
                  <c:v>1.5812569281764435</c:v>
                </c:pt>
                <c:pt idx="625">
                  <c:v>1.8697887956147139</c:v>
                </c:pt>
                <c:pt idx="626">
                  <c:v>1.710699257593878</c:v>
                </c:pt>
                <c:pt idx="627">
                  <c:v>1.3350576598508215</c:v>
                </c:pt>
                <c:pt idx="628">
                  <c:v>1.1388308971193417</c:v>
                </c:pt>
                <c:pt idx="629">
                  <c:v>1.2042398180298364</c:v>
                </c:pt>
                <c:pt idx="630">
                  <c:v>1.6020372462641486</c:v>
                </c:pt>
                <c:pt idx="631">
                  <c:v>2.2319962735210916</c:v>
                </c:pt>
                <c:pt idx="632">
                  <c:v>2.7066101097222197</c:v>
                </c:pt>
                <c:pt idx="633">
                  <c:v>3.0778347844907374</c:v>
                </c:pt>
                <c:pt idx="634">
                  <c:v>3.2682898082626046</c:v>
                </c:pt>
                <c:pt idx="635">
                  <c:v>3.0894227817129658</c:v>
                </c:pt>
                <c:pt idx="636">
                  <c:v>2.5003285873199581</c:v>
                </c:pt>
                <c:pt idx="637">
                  <c:v>1.7755929817386822</c:v>
                </c:pt>
                <c:pt idx="638">
                  <c:v>1.3987807199717071</c:v>
                </c:pt>
                <c:pt idx="639">
                  <c:v>1.243229897640177</c:v>
                </c:pt>
                <c:pt idx="640">
                  <c:v>1.233620037545013</c:v>
                </c:pt>
                <c:pt idx="641">
                  <c:v>1.752391796039094</c:v>
                </c:pt>
                <c:pt idx="642">
                  <c:v>2.7629886730902751</c:v>
                </c:pt>
                <c:pt idx="643">
                  <c:v>3.1651420036458346</c:v>
                </c:pt>
                <c:pt idx="644">
                  <c:v>2.5351822833333357</c:v>
                </c:pt>
                <c:pt idx="645">
                  <c:v>2.1625041947337933</c:v>
                </c:pt>
                <c:pt idx="646">
                  <c:v>2.268563266833846</c:v>
                </c:pt>
                <c:pt idx="647">
                  <c:v>2.2959417662680077</c:v>
                </c:pt>
                <c:pt idx="648">
                  <c:v>2.1623114625000017</c:v>
                </c:pt>
                <c:pt idx="649">
                  <c:v>1.7711011172132158</c:v>
                </c:pt>
                <c:pt idx="650">
                  <c:v>0.95748178184156518</c:v>
                </c:pt>
                <c:pt idx="651">
                  <c:v>-0.43197491872427535</c:v>
                </c:pt>
                <c:pt idx="652">
                  <c:v>-1.4674072905221176</c:v>
                </c:pt>
                <c:pt idx="653">
                  <c:v>-1.6100187257265957</c:v>
                </c:pt>
                <c:pt idx="654">
                  <c:v>-2.1632952211226839</c:v>
                </c:pt>
                <c:pt idx="655">
                  <c:v>-3.4391270292695464</c:v>
                </c:pt>
                <c:pt idx="656">
                  <c:v>-3.8922830666666668</c:v>
                </c:pt>
                <c:pt idx="657">
                  <c:v>-2.8642610352366265</c:v>
                </c:pt>
                <c:pt idx="658">
                  <c:v>-1.7656748850630175</c:v>
                </c:pt>
                <c:pt idx="659">
                  <c:v>-1.9754505812564296</c:v>
                </c:pt>
                <c:pt idx="660">
                  <c:v>-3.0490969256044229</c:v>
                </c:pt>
                <c:pt idx="661">
                  <c:v>-3.3293978627829213</c:v>
                </c:pt>
                <c:pt idx="662">
                  <c:v>-2.7616145680555553</c:v>
                </c:pt>
                <c:pt idx="663">
                  <c:v>-1.4105983906893005</c:v>
                </c:pt>
                <c:pt idx="664">
                  <c:v>-0.4213647884773663</c:v>
                </c:pt>
                <c:pt idx="665">
                  <c:v>9.0325041666666758E-2</c:v>
                </c:pt>
                <c:pt idx="666">
                  <c:v>0.55689226626800414</c:v>
                </c:pt>
                <c:pt idx="667">
                  <c:v>1.5219918941615225</c:v>
                </c:pt>
                <c:pt idx="668">
                  <c:v>2.8088406000514401</c:v>
                </c:pt>
                <c:pt idx="669">
                  <c:v>3.3819024369341557</c:v>
                </c:pt>
                <c:pt idx="670">
                  <c:v>4.0323315205761316</c:v>
                </c:pt>
                <c:pt idx="671">
                  <c:v>3.3682033991769544</c:v>
                </c:pt>
                <c:pt idx="672">
                  <c:v>2.6315982335390951</c:v>
                </c:pt>
                <c:pt idx="673">
                  <c:v>2.8086296111111109</c:v>
                </c:pt>
                <c:pt idx="674">
                  <c:v>2.9894720997942383</c:v>
                </c:pt>
                <c:pt idx="675">
                  <c:v>2.2074229449588461</c:v>
                </c:pt>
                <c:pt idx="676">
                  <c:v>1.1967906988361625</c:v>
                </c:pt>
                <c:pt idx="677">
                  <c:v>0.16902782031250174</c:v>
                </c:pt>
                <c:pt idx="678">
                  <c:v>-1.7986855972222209</c:v>
                </c:pt>
                <c:pt idx="679">
                  <c:v>-2.903620039930555</c:v>
                </c:pt>
                <c:pt idx="680">
                  <c:v>-3.2563885442129634</c:v>
                </c:pt>
                <c:pt idx="681">
                  <c:v>-2.9623277514917694</c:v>
                </c:pt>
                <c:pt idx="682">
                  <c:v>-1.5412678083333331</c:v>
                </c:pt>
                <c:pt idx="683">
                  <c:v>-0.80323616080889981</c:v>
                </c:pt>
                <c:pt idx="684">
                  <c:v>-0.26995571458333412</c:v>
                </c:pt>
                <c:pt idx="685">
                  <c:v>0.96627289062500055</c:v>
                </c:pt>
                <c:pt idx="686">
                  <c:v>1.8855054682870371</c:v>
                </c:pt>
                <c:pt idx="687">
                  <c:v>1.9921135868312747</c:v>
                </c:pt>
                <c:pt idx="688">
                  <c:v>2.1333683996077677</c:v>
                </c:pt>
                <c:pt idx="689">
                  <c:v>2.3159148513374497</c:v>
                </c:pt>
                <c:pt idx="690">
                  <c:v>1.6671523325810187</c:v>
                </c:pt>
                <c:pt idx="691">
                  <c:v>0.95822875358796333</c:v>
                </c:pt>
                <c:pt idx="692">
                  <c:v>1.0103540609246411</c:v>
                </c:pt>
                <c:pt idx="693">
                  <c:v>1.3557935398148155</c:v>
                </c:pt>
                <c:pt idx="694">
                  <c:v>1.309543762962964</c:v>
                </c:pt>
                <c:pt idx="695">
                  <c:v>0.53185372533436037</c:v>
                </c:pt>
                <c:pt idx="696">
                  <c:v>-1.6077113312500007</c:v>
                </c:pt>
                <c:pt idx="697">
                  <c:v>-2.1194251991769542</c:v>
                </c:pt>
                <c:pt idx="698">
                  <c:v>-1.4339865949074071</c:v>
                </c:pt>
                <c:pt idx="699">
                  <c:v>-0.90321148831018505</c:v>
                </c:pt>
                <c:pt idx="700">
                  <c:v>-0.20703330618570012</c:v>
                </c:pt>
                <c:pt idx="701">
                  <c:v>0.12784700349794223</c:v>
                </c:pt>
                <c:pt idx="702">
                  <c:v>0.30502265856481509</c:v>
                </c:pt>
                <c:pt idx="703">
                  <c:v>0.33488325289351817</c:v>
                </c:pt>
                <c:pt idx="704">
                  <c:v>3.5718284111367911E-2</c:v>
                </c:pt>
                <c:pt idx="705">
                  <c:v>-0.50720500172325078</c:v>
                </c:pt>
                <c:pt idx="706">
                  <c:v>-0.92034561042952645</c:v>
                </c:pt>
                <c:pt idx="707">
                  <c:v>-0.84694891682741713</c:v>
                </c:pt>
                <c:pt idx="708">
                  <c:v>-0.35755168477366239</c:v>
                </c:pt>
                <c:pt idx="709">
                  <c:v>0.26095700925925902</c:v>
                </c:pt>
                <c:pt idx="710">
                  <c:v>1.1709807159722223</c:v>
                </c:pt>
                <c:pt idx="711">
                  <c:v>2.2066871970486122</c:v>
                </c:pt>
                <c:pt idx="712">
                  <c:v>1.777003575803755</c:v>
                </c:pt>
                <c:pt idx="713">
                  <c:v>0.4129295094007196</c:v>
                </c:pt>
                <c:pt idx="714">
                  <c:v>-0.62577752003600839</c:v>
                </c:pt>
                <c:pt idx="715">
                  <c:v>-1.6070570019611621</c:v>
                </c:pt>
                <c:pt idx="716">
                  <c:v>-1.0584835851530348</c:v>
                </c:pt>
                <c:pt idx="717">
                  <c:v>-0.13149651620370376</c:v>
                </c:pt>
                <c:pt idx="718">
                  <c:v>0.36333618981481486</c:v>
                </c:pt>
                <c:pt idx="719">
                  <c:v>0.94960167798353912</c:v>
                </c:pt>
                <c:pt idx="720">
                  <c:v>1.5161445853909463</c:v>
                </c:pt>
                <c:pt idx="721">
                  <c:v>1.5233286368312762</c:v>
                </c:pt>
                <c:pt idx="722">
                  <c:v>1.5279571664609055</c:v>
                </c:pt>
                <c:pt idx="723">
                  <c:v>1.4850516840277774</c:v>
                </c:pt>
                <c:pt idx="724">
                  <c:v>1.8303239120370374</c:v>
                </c:pt>
                <c:pt idx="725">
                  <c:v>2.724866858860596</c:v>
                </c:pt>
                <c:pt idx="726">
                  <c:v>4.0653683500257181</c:v>
                </c:pt>
                <c:pt idx="727">
                  <c:v>4.6318145553240733</c:v>
                </c:pt>
                <c:pt idx="728">
                  <c:v>3.723697293750003</c:v>
                </c:pt>
                <c:pt idx="729">
                  <c:v>3.0787299502314838</c:v>
                </c:pt>
                <c:pt idx="730">
                  <c:v>1.9647628615226318</c:v>
                </c:pt>
                <c:pt idx="731">
                  <c:v>1.2090346570859045</c:v>
                </c:pt>
                <c:pt idx="732">
                  <c:v>1.1537533437500027</c:v>
                </c:pt>
                <c:pt idx="733">
                  <c:v>1.2223876567386824</c:v>
                </c:pt>
                <c:pt idx="734">
                  <c:v>1.2916354176440332</c:v>
                </c:pt>
                <c:pt idx="735">
                  <c:v>1.4270160079025227</c:v>
                </c:pt>
                <c:pt idx="736">
                  <c:v>1.6307645125257202</c:v>
                </c:pt>
                <c:pt idx="737">
                  <c:v>1.6013670918274174</c:v>
                </c:pt>
                <c:pt idx="738">
                  <c:v>1.3046415442386825</c:v>
                </c:pt>
                <c:pt idx="739">
                  <c:v>1.87368564079861</c:v>
                </c:pt>
                <c:pt idx="740">
                  <c:v>2.5902425089699057</c:v>
                </c:pt>
                <c:pt idx="741">
                  <c:v>2.409874595164613</c:v>
                </c:pt>
                <c:pt idx="742">
                  <c:v>1.7958617364711928</c:v>
                </c:pt>
                <c:pt idx="743">
                  <c:v>1.330836145550409</c:v>
                </c:pt>
                <c:pt idx="744">
                  <c:v>1.2682301299768528</c:v>
                </c:pt>
                <c:pt idx="745">
                  <c:v>1.2682301299768528</c:v>
                </c:pt>
                <c:pt idx="746">
                  <c:v>1.5430613752250515</c:v>
                </c:pt>
                <c:pt idx="747">
                  <c:v>1.9727818618119866</c:v>
                </c:pt>
                <c:pt idx="748">
                  <c:v>2.292516478125</c:v>
                </c:pt>
                <c:pt idx="749">
                  <c:v>2.1366065533436189</c:v>
                </c:pt>
                <c:pt idx="750">
                  <c:v>1.5961253134259252</c:v>
                </c:pt>
                <c:pt idx="751">
                  <c:v>1.2420639806713005</c:v>
                </c:pt>
                <c:pt idx="752">
                  <c:v>0.95470827357896137</c:v>
                </c:pt>
                <c:pt idx="753">
                  <c:v>0.44770388149433982</c:v>
                </c:pt>
                <c:pt idx="754">
                  <c:v>7.8881953671556593E-2</c:v>
                </c:pt>
                <c:pt idx="755">
                  <c:v>-0.279161689866257</c:v>
                </c:pt>
                <c:pt idx="756">
                  <c:v>-1.4156713573366755</c:v>
                </c:pt>
                <c:pt idx="757">
                  <c:v>-3.3075724225051442</c:v>
                </c:pt>
                <c:pt idx="758">
                  <c:v>-4.4907841177083334</c:v>
                </c:pt>
                <c:pt idx="759">
                  <c:v>-4.2934096393454215</c:v>
                </c:pt>
                <c:pt idx="760">
                  <c:v>-3.7336885390946501</c:v>
                </c:pt>
                <c:pt idx="761">
                  <c:v>-3.1479237162037044</c:v>
                </c:pt>
                <c:pt idx="762">
                  <c:v>-2.1481046328189293</c:v>
                </c:pt>
                <c:pt idx="763">
                  <c:v>-1.0678983883616251</c:v>
                </c:pt>
                <c:pt idx="764">
                  <c:v>-6.3243729166666596E-2</c:v>
                </c:pt>
                <c:pt idx="765">
                  <c:v>0.93470108312757194</c:v>
                </c:pt>
                <c:pt idx="766">
                  <c:v>1.698152017489712</c:v>
                </c:pt>
                <c:pt idx="767">
                  <c:v>2.0634951628729423</c:v>
                </c:pt>
                <c:pt idx="768">
                  <c:v>2.4653981318930041</c:v>
                </c:pt>
                <c:pt idx="769">
                  <c:v>3.271760492181071</c:v>
                </c:pt>
                <c:pt idx="770">
                  <c:v>4.7361574835969646</c:v>
                </c:pt>
                <c:pt idx="771">
                  <c:v>5.6575117066615217</c:v>
                </c:pt>
                <c:pt idx="772">
                  <c:v>6.1152220702546316</c:v>
                </c:pt>
                <c:pt idx="773">
                  <c:v>5.8840263776363191</c:v>
                </c:pt>
                <c:pt idx="774">
                  <c:v>5.5280287850437233</c:v>
                </c:pt>
                <c:pt idx="775">
                  <c:v>6.1435875702417713</c:v>
                </c:pt>
                <c:pt idx="776">
                  <c:v>5.686887501286007</c:v>
                </c:pt>
                <c:pt idx="777">
                  <c:v>4.8576963730581273</c:v>
                </c:pt>
                <c:pt idx="778">
                  <c:v>4.6527061410943933</c:v>
                </c:pt>
                <c:pt idx="779">
                  <c:v>4.4165549394804522</c:v>
                </c:pt>
                <c:pt idx="780">
                  <c:v>3.9467655280156939</c:v>
                </c:pt>
                <c:pt idx="781">
                  <c:v>3.5152958380208301</c:v>
                </c:pt>
                <c:pt idx="782">
                  <c:v>3.1326528684156338</c:v>
                </c:pt>
                <c:pt idx="783">
                  <c:v>2.8151655410879668</c:v>
                </c:pt>
                <c:pt idx="784">
                  <c:v>2.7487527775462994</c:v>
                </c:pt>
                <c:pt idx="785">
                  <c:v>3.1444642181069979</c:v>
                </c:pt>
                <c:pt idx="786">
                  <c:v>3.2965668509130697</c:v>
                </c:pt>
                <c:pt idx="787">
                  <c:v>2.7844618966563739</c:v>
                </c:pt>
                <c:pt idx="788">
                  <c:v>2.3282303054076596</c:v>
                </c:pt>
                <c:pt idx="789">
                  <c:v>2.3282303054076725</c:v>
                </c:pt>
                <c:pt idx="790">
                  <c:v>2.6145494421296358</c:v>
                </c:pt>
                <c:pt idx="791">
                  <c:v>2.824782754166661</c:v>
                </c:pt>
                <c:pt idx="792">
                  <c:v>2.1922506400462893</c:v>
                </c:pt>
                <c:pt idx="793">
                  <c:v>-7.4959165329217856E-2</c:v>
                </c:pt>
                <c:pt idx="794">
                  <c:v>-3.2184506875321413</c:v>
                </c:pt>
                <c:pt idx="795">
                  <c:v>-5.6958165447337956</c:v>
                </c:pt>
                <c:pt idx="796">
                  <c:v>-6.5141959037037092</c:v>
                </c:pt>
                <c:pt idx="797">
                  <c:v>-5.5109066201453203</c:v>
                </c:pt>
                <c:pt idx="798">
                  <c:v>-3.3773410799125521</c:v>
                </c:pt>
                <c:pt idx="799">
                  <c:v>-1.1189020157986109</c:v>
                </c:pt>
                <c:pt idx="800">
                  <c:v>0.36284868680555565</c:v>
                </c:pt>
                <c:pt idx="801">
                  <c:v>1.3588048601530367</c:v>
                </c:pt>
                <c:pt idx="802">
                  <c:v>3.0138269823816906</c:v>
                </c:pt>
                <c:pt idx="803">
                  <c:v>5.0877036866319427</c:v>
                </c:pt>
                <c:pt idx="804">
                  <c:v>5.8576616272890911</c:v>
                </c:pt>
                <c:pt idx="805">
                  <c:v>4.5345249118955788</c:v>
                </c:pt>
                <c:pt idx="806">
                  <c:v>2.6574016137988701</c:v>
                </c:pt>
                <c:pt idx="807">
                  <c:v>1.3234182676183108</c:v>
                </c:pt>
                <c:pt idx="808">
                  <c:v>0.17894516637731295</c:v>
                </c:pt>
                <c:pt idx="809">
                  <c:v>-0.65572786145833128</c:v>
                </c:pt>
                <c:pt idx="810">
                  <c:v>-1.4480742167373957</c:v>
                </c:pt>
                <c:pt idx="811">
                  <c:v>-2.8431471291666659</c:v>
                </c:pt>
                <c:pt idx="812">
                  <c:v>-3.7425417465599251</c:v>
                </c:pt>
                <c:pt idx="813">
                  <c:v>-3.7406477494855985</c:v>
                </c:pt>
                <c:pt idx="814">
                  <c:v>-3.5962838463220166</c:v>
                </c:pt>
                <c:pt idx="815">
                  <c:v>-3.456079884117798</c:v>
                </c:pt>
                <c:pt idx="816">
                  <c:v>-2.9546285674511328</c:v>
                </c:pt>
                <c:pt idx="817">
                  <c:v>-2.2005422350115742</c:v>
                </c:pt>
                <c:pt idx="818">
                  <c:v>-0.95079696180555517</c:v>
                </c:pt>
                <c:pt idx="819">
                  <c:v>0.28387078343621402</c:v>
                </c:pt>
                <c:pt idx="820">
                  <c:v>1.4295189861111108</c:v>
                </c:pt>
                <c:pt idx="821">
                  <c:v>2.4424892917181076</c:v>
                </c:pt>
                <c:pt idx="822">
                  <c:v>2.741939971244856</c:v>
                </c:pt>
                <c:pt idx="823">
                  <c:v>2.9064282822916665</c:v>
                </c:pt>
                <c:pt idx="824">
                  <c:v>2.8374975882973255</c:v>
                </c:pt>
                <c:pt idx="825">
                  <c:v>2.6852169195601858</c:v>
                </c:pt>
                <c:pt idx="826">
                  <c:v>2.7784163807291677</c:v>
                </c:pt>
                <c:pt idx="827">
                  <c:v>2.8021003842078178</c:v>
                </c:pt>
                <c:pt idx="828">
                  <c:v>3.2380905955697004</c:v>
                </c:pt>
                <c:pt idx="829">
                  <c:v>3.953798444791667</c:v>
                </c:pt>
                <c:pt idx="830">
                  <c:v>4.1200690095164605</c:v>
                </c:pt>
                <c:pt idx="831">
                  <c:v>3.5878267057034483</c:v>
                </c:pt>
                <c:pt idx="832">
                  <c:v>2.50313148836806</c:v>
                </c:pt>
                <c:pt idx="833">
                  <c:v>1.9227298791923872</c:v>
                </c:pt>
                <c:pt idx="834">
                  <c:v>2.0223311901556031</c:v>
                </c:pt>
                <c:pt idx="835">
                  <c:v>2.0600337819380106</c:v>
                </c:pt>
                <c:pt idx="836">
                  <c:v>1.9501866461805597</c:v>
                </c:pt>
                <c:pt idx="837">
                  <c:v>2.1174701800282936</c:v>
                </c:pt>
                <c:pt idx="838">
                  <c:v>2.524767924215531</c:v>
                </c:pt>
                <c:pt idx="839">
                  <c:v>2.5905295377572024</c:v>
                </c:pt>
                <c:pt idx="840">
                  <c:v>2.5677927126736111</c:v>
                </c:pt>
                <c:pt idx="841">
                  <c:v>3.005765578305041</c:v>
                </c:pt>
                <c:pt idx="842">
                  <c:v>3.4145171439686259</c:v>
                </c:pt>
                <c:pt idx="843">
                  <c:v>3.2053829496013382</c:v>
                </c:pt>
                <c:pt idx="844">
                  <c:v>2.5507379666602321</c:v>
                </c:pt>
                <c:pt idx="845">
                  <c:v>2.0882029537551445</c:v>
                </c:pt>
                <c:pt idx="846">
                  <c:v>2.0202280856481534</c:v>
                </c:pt>
                <c:pt idx="847">
                  <c:v>2.2770830717849821</c:v>
                </c:pt>
                <c:pt idx="848">
                  <c:v>2.9679738428948048</c:v>
                </c:pt>
                <c:pt idx="849">
                  <c:v>3.8007581094778802</c:v>
                </c:pt>
                <c:pt idx="850">
                  <c:v>3.9354982113554522</c:v>
                </c:pt>
                <c:pt idx="851">
                  <c:v>3.3386047568544259</c:v>
                </c:pt>
                <c:pt idx="852">
                  <c:v>3.0405093567000998</c:v>
                </c:pt>
                <c:pt idx="853">
                  <c:v>3.0905222610982479</c:v>
                </c:pt>
                <c:pt idx="854">
                  <c:v>2.9622495666923867</c:v>
                </c:pt>
                <c:pt idx="855">
                  <c:v>2.5451404523726855</c:v>
                </c:pt>
                <c:pt idx="856">
                  <c:v>2.2822528086162577</c:v>
                </c:pt>
                <c:pt idx="857">
                  <c:v>3.1020417787101353</c:v>
                </c:pt>
                <c:pt idx="858">
                  <c:v>4.287886305266202</c:v>
                </c:pt>
                <c:pt idx="859">
                  <c:v>4.4234733089634748</c:v>
                </c:pt>
                <c:pt idx="860">
                  <c:v>3.8648747460905439</c:v>
                </c:pt>
                <c:pt idx="861">
                  <c:v>4.3068810971707823</c:v>
                </c:pt>
                <c:pt idx="862">
                  <c:v>6.1173015103909352</c:v>
                </c:pt>
                <c:pt idx="863">
                  <c:v>6.2205198123263887</c:v>
                </c:pt>
                <c:pt idx="864">
                  <c:v>4.5298828471643544</c:v>
                </c:pt>
                <c:pt idx="865">
                  <c:v>3.9634068332819021</c:v>
                </c:pt>
                <c:pt idx="866">
                  <c:v>4.755062411445472</c:v>
                </c:pt>
                <c:pt idx="867">
                  <c:v>5.7398527751800357</c:v>
                </c:pt>
                <c:pt idx="868">
                  <c:v>5.2698510051440328</c:v>
                </c:pt>
                <c:pt idx="869">
                  <c:v>3.7085905909079218</c:v>
                </c:pt>
                <c:pt idx="870">
                  <c:v>2.7195819357638982</c:v>
                </c:pt>
                <c:pt idx="871">
                  <c:v>2.3684654068287014</c:v>
                </c:pt>
                <c:pt idx="872">
                  <c:v>2.2279212423868349</c:v>
                </c:pt>
                <c:pt idx="873">
                  <c:v>1.9816218516718118</c:v>
                </c:pt>
                <c:pt idx="874">
                  <c:v>1.4043155112397125</c:v>
                </c:pt>
                <c:pt idx="875">
                  <c:v>0.71330851199203349</c:v>
                </c:pt>
                <c:pt idx="876">
                  <c:v>0.1284389478909381</c:v>
                </c:pt>
                <c:pt idx="877">
                  <c:v>0.36671286767618683</c:v>
                </c:pt>
                <c:pt idx="878">
                  <c:v>1.3235223041152295</c:v>
                </c:pt>
                <c:pt idx="879">
                  <c:v>2.1944795653292131</c:v>
                </c:pt>
                <c:pt idx="880">
                  <c:v>1.5972676787551447</c:v>
                </c:pt>
                <c:pt idx="881">
                  <c:v>0.55100977546296337</c:v>
                </c:pt>
                <c:pt idx="882">
                  <c:v>1.4688456568930046</c:v>
                </c:pt>
                <c:pt idx="883">
                  <c:v>2.4357601399176958</c:v>
                </c:pt>
                <c:pt idx="884">
                  <c:v>2.5324515882201597</c:v>
                </c:pt>
                <c:pt idx="885">
                  <c:v>2.8307650098379677</c:v>
                </c:pt>
                <c:pt idx="886">
                  <c:v>2.9528507076388903</c:v>
                </c:pt>
                <c:pt idx="887">
                  <c:v>2.7746866652649151</c:v>
                </c:pt>
                <c:pt idx="888">
                  <c:v>2.392144880150469</c:v>
                </c:pt>
                <c:pt idx="889">
                  <c:v>1.8898776667952601</c:v>
                </c:pt>
                <c:pt idx="890">
                  <c:v>1.2814267440972196</c:v>
                </c:pt>
                <c:pt idx="891">
                  <c:v>0.56434463899820797</c:v>
                </c:pt>
                <c:pt idx="892">
                  <c:v>-5.2552715907921252E-2</c:v>
                </c:pt>
                <c:pt idx="893">
                  <c:v>-0.19600442500000129</c:v>
                </c:pt>
                <c:pt idx="894">
                  <c:v>0.12613943564815244</c:v>
                </c:pt>
                <c:pt idx="895">
                  <c:v>0.71239968517232566</c:v>
                </c:pt>
                <c:pt idx="896">
                  <c:v>1.3960468005208313</c:v>
                </c:pt>
                <c:pt idx="897">
                  <c:v>1.8248675316872411</c:v>
                </c:pt>
                <c:pt idx="898">
                  <c:v>1.9128851883037545</c:v>
                </c:pt>
                <c:pt idx="899">
                  <c:v>1.6427964495370384</c:v>
                </c:pt>
                <c:pt idx="900">
                  <c:v>1.1875427560763907</c:v>
                </c:pt>
                <c:pt idx="901">
                  <c:v>0.37686724444444736</c:v>
                </c:pt>
                <c:pt idx="902">
                  <c:v>-3.4886920439236078</c:v>
                </c:pt>
                <c:pt idx="903">
                  <c:v>-6.5141959037037092</c:v>
                </c:pt>
                <c:pt idx="904">
                  <c:v>-5.5109066201453203</c:v>
                </c:pt>
                <c:pt idx="905">
                  <c:v>-3.3773410799125521</c:v>
                </c:pt>
                <c:pt idx="906">
                  <c:v>-1.1189020157986109</c:v>
                </c:pt>
                <c:pt idx="907">
                  <c:v>0.36284868680555565</c:v>
                </c:pt>
                <c:pt idx="908">
                  <c:v>1.3588048601530367</c:v>
                </c:pt>
                <c:pt idx="909">
                  <c:v>3.0138269823816906</c:v>
                </c:pt>
                <c:pt idx="910">
                  <c:v>5.0877036866319427</c:v>
                </c:pt>
                <c:pt idx="911">
                  <c:v>5.8576616272890911</c:v>
                </c:pt>
                <c:pt idx="912">
                  <c:v>4.5345249118955788</c:v>
                </c:pt>
                <c:pt idx="913">
                  <c:v>3.4067603381430063</c:v>
                </c:pt>
                <c:pt idx="914">
                  <c:v>4.8291725729166641</c:v>
                </c:pt>
                <c:pt idx="915">
                  <c:v>5.0190849160879649</c:v>
                </c:pt>
                <c:pt idx="916">
                  <c:v>3.5787200984053529</c:v>
                </c:pt>
                <c:pt idx="917">
                  <c:v>2.5858496924897114</c:v>
                </c:pt>
                <c:pt idx="918">
                  <c:v>1.7320209086291143</c:v>
                </c:pt>
                <c:pt idx="919">
                  <c:v>2.242252757349537</c:v>
                </c:pt>
                <c:pt idx="920">
                  <c:v>3.0313247690329215</c:v>
                </c:pt>
                <c:pt idx="921">
                  <c:v>4.3186726281507184</c:v>
                </c:pt>
                <c:pt idx="922">
                  <c:v>5.0394237176183125</c:v>
                </c:pt>
                <c:pt idx="923">
                  <c:v>4.6805918461805529</c:v>
                </c:pt>
                <c:pt idx="924">
                  <c:v>2.4061782289351812</c:v>
                </c:pt>
                <c:pt idx="925">
                  <c:v>-3.7107412512852433E-2</c:v>
                </c:pt>
                <c:pt idx="926">
                  <c:v>0.18207191024306105</c:v>
                </c:pt>
                <c:pt idx="927">
                  <c:v>0.77328587062756715</c:v>
                </c:pt>
                <c:pt idx="928">
                  <c:v>1.0027109384580752</c:v>
                </c:pt>
                <c:pt idx="929">
                  <c:v>1.2428244799768549</c:v>
                </c:pt>
                <c:pt idx="930">
                  <c:v>1.3077293666731009</c:v>
                </c:pt>
                <c:pt idx="931">
                  <c:v>1.2916294572402247</c:v>
                </c:pt>
                <c:pt idx="932">
                  <c:v>1.1853542465020539</c:v>
                </c:pt>
                <c:pt idx="933">
                  <c:v>0.82708133750000368</c:v>
                </c:pt>
                <c:pt idx="934">
                  <c:v>0.20826426058384948</c:v>
                </c:pt>
                <c:pt idx="935">
                  <c:v>9.0202245048868729E-2</c:v>
                </c:pt>
                <c:pt idx="936">
                  <c:v>0.4655595404963998</c:v>
                </c:pt>
                <c:pt idx="937">
                  <c:v>0.76244885442386734</c:v>
                </c:pt>
                <c:pt idx="938">
                  <c:v>0.82091034953703745</c:v>
                </c:pt>
                <c:pt idx="939">
                  <c:v>0.72190449106224186</c:v>
                </c:pt>
                <c:pt idx="940">
                  <c:v>0.85298458786008347</c:v>
                </c:pt>
                <c:pt idx="941">
                  <c:v>1.2251459353523675</c:v>
                </c:pt>
                <c:pt idx="942">
                  <c:v>1.3738752291666645</c:v>
                </c:pt>
                <c:pt idx="943">
                  <c:v>1.4454078493119848</c:v>
                </c:pt>
                <c:pt idx="944">
                  <c:v>1.5986922335326661</c:v>
                </c:pt>
                <c:pt idx="945">
                  <c:v>1.7577971562500032</c:v>
                </c:pt>
                <c:pt idx="946">
                  <c:v>2.3089625389146096</c:v>
                </c:pt>
                <c:pt idx="947">
                  <c:v>2.8334750900205719</c:v>
                </c:pt>
                <c:pt idx="948">
                  <c:v>2.5791311541666686</c:v>
                </c:pt>
                <c:pt idx="949">
                  <c:v>1.8895116662165676</c:v>
                </c:pt>
                <c:pt idx="950">
                  <c:v>0.76658436950231401</c:v>
                </c:pt>
                <c:pt idx="951">
                  <c:v>-1.076122783847735</c:v>
                </c:pt>
                <c:pt idx="952">
                  <c:v>-3.5622757982574607</c:v>
                </c:pt>
                <c:pt idx="953">
                  <c:v>-5.3602526954732514</c:v>
                </c:pt>
                <c:pt idx="954">
                  <c:v>-5.478332030606996</c:v>
                </c:pt>
                <c:pt idx="955">
                  <c:v>-4.8761538729166674</c:v>
                </c:pt>
                <c:pt idx="956">
                  <c:v>-4.2458740110596702</c:v>
                </c:pt>
                <c:pt idx="957">
                  <c:v>-2.3537820927983528</c:v>
                </c:pt>
                <c:pt idx="958">
                  <c:v>2.8595991653806895E-2</c:v>
                </c:pt>
                <c:pt idx="959">
                  <c:v>2.0312897857510284</c:v>
                </c:pt>
                <c:pt idx="960">
                  <c:v>4.1458489119855972</c:v>
                </c:pt>
                <c:pt idx="961">
                  <c:v>6.1774408412165629</c:v>
                </c:pt>
                <c:pt idx="962">
                  <c:v>7.0607002821244835</c:v>
                </c:pt>
                <c:pt idx="963">
                  <c:v>6.6482972782407419</c:v>
                </c:pt>
                <c:pt idx="964">
                  <c:v>5.3158359731224314</c:v>
                </c:pt>
                <c:pt idx="965">
                  <c:v>3.6291983312821512</c:v>
                </c:pt>
                <c:pt idx="966">
                  <c:v>2.2422823292888387</c:v>
                </c:pt>
                <c:pt idx="967">
                  <c:v>1.4325137250000006</c:v>
                </c:pt>
                <c:pt idx="968">
                  <c:v>1.0569589277456279</c:v>
                </c:pt>
                <c:pt idx="969">
                  <c:v>0.52477790464248819</c:v>
                </c:pt>
                <c:pt idx="970">
                  <c:v>-0.44266418552597708</c:v>
                </c:pt>
                <c:pt idx="971">
                  <c:v>-2.2137879578703701</c:v>
                </c:pt>
                <c:pt idx="972">
                  <c:v>-4.4784440520833337</c:v>
                </c:pt>
                <c:pt idx="973">
                  <c:v>-5.1980372923096727</c:v>
                </c:pt>
                <c:pt idx="974">
                  <c:v>-4.5821126685699598</c:v>
                </c:pt>
                <c:pt idx="975">
                  <c:v>-3.9399449189814799</c:v>
                </c:pt>
                <c:pt idx="976">
                  <c:v>-3.3105959762409971</c:v>
                </c:pt>
                <c:pt idx="977">
                  <c:v>-2.0581832669431583</c:v>
                </c:pt>
                <c:pt idx="978">
                  <c:v>-1.1229631800411526</c:v>
                </c:pt>
                <c:pt idx="979">
                  <c:v>-0.78104899328703714</c:v>
                </c:pt>
                <c:pt idx="980">
                  <c:v>-0.49901096143261292</c:v>
                </c:pt>
                <c:pt idx="981">
                  <c:v>-0.29922260488683117</c:v>
                </c:pt>
                <c:pt idx="982">
                  <c:v>-0.22515569583333336</c:v>
                </c:pt>
                <c:pt idx="983">
                  <c:v>-0.22726214242541151</c:v>
                </c:pt>
                <c:pt idx="984">
                  <c:v>-0.15070843539094653</c:v>
                </c:pt>
                <c:pt idx="985">
                  <c:v>-3.3080322775205763E-2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5.3292730658436212E-2</c:v>
                </c:pt>
                <c:pt idx="1028">
                  <c:v>0.45500920416666668</c:v>
                </c:pt>
                <c:pt idx="1029">
                  <c:v>1.4805964261059668</c:v>
                </c:pt>
                <c:pt idx="1030">
                  <c:v>2.605576148019547</c:v>
                </c:pt>
                <c:pt idx="1031">
                  <c:v>3.1307468698559666</c:v>
                </c:pt>
                <c:pt idx="1032">
                  <c:v>3.2854148367798355</c:v>
                </c:pt>
                <c:pt idx="1033">
                  <c:v>3.4610543512731491</c:v>
                </c:pt>
                <c:pt idx="1034">
                  <c:v>3.6945565857124492</c:v>
                </c:pt>
                <c:pt idx="1035">
                  <c:v>3.6652362535365239</c:v>
                </c:pt>
                <c:pt idx="1036">
                  <c:v>3.3272413324588492</c:v>
                </c:pt>
                <c:pt idx="1037">
                  <c:v>3.0898921065522109</c:v>
                </c:pt>
                <c:pt idx="1038">
                  <c:v>3.2567435582883224</c:v>
                </c:pt>
                <c:pt idx="1039">
                  <c:v>3.8278898191100827</c:v>
                </c:pt>
                <c:pt idx="1040">
                  <c:v>4.2784591008230439</c:v>
                </c:pt>
                <c:pt idx="1041">
                  <c:v>4.3435873015174895</c:v>
                </c:pt>
                <c:pt idx="1042">
                  <c:v>3.8602367131880144</c:v>
                </c:pt>
                <c:pt idx="1043">
                  <c:v>2.9668962078125012</c:v>
                </c:pt>
                <c:pt idx="1044">
                  <c:v>2.1263601916795261</c:v>
                </c:pt>
                <c:pt idx="1045">
                  <c:v>1.6888863749999978</c:v>
                </c:pt>
                <c:pt idx="1046">
                  <c:v>1.6945514519225857</c:v>
                </c:pt>
                <c:pt idx="1047">
                  <c:v>1.781428279513888</c:v>
                </c:pt>
                <c:pt idx="1048">
                  <c:v>1.4899849328575103</c:v>
                </c:pt>
                <c:pt idx="1049">
                  <c:v>0.7243632402777781</c:v>
                </c:pt>
                <c:pt idx="1050">
                  <c:v>-0.34714160646862047</c:v>
                </c:pt>
                <c:pt idx="1051">
                  <c:v>-1.1663892266782405</c:v>
                </c:pt>
                <c:pt idx="1052">
                  <c:v>-1.6491050961934173</c:v>
                </c:pt>
                <c:pt idx="1053">
                  <c:v>-2.1452984537037034</c:v>
                </c:pt>
                <c:pt idx="1054">
                  <c:v>-2.8152053738425935</c:v>
                </c:pt>
                <c:pt idx="1055">
                  <c:v>-3.5594332045010266</c:v>
                </c:pt>
                <c:pt idx="1056">
                  <c:v>-4.1531546666666648</c:v>
                </c:pt>
                <c:pt idx="1057">
                  <c:v>-4.0261230582818932</c:v>
                </c:pt>
                <c:pt idx="1058">
                  <c:v>-3.0393183071116252</c:v>
                </c:pt>
                <c:pt idx="1059">
                  <c:v>-2.2331278593749997</c:v>
                </c:pt>
                <c:pt idx="1060">
                  <c:v>-1.526600886278292</c:v>
                </c:pt>
                <c:pt idx="1061">
                  <c:v>-0.67824519870113154</c:v>
                </c:pt>
                <c:pt idx="1062">
                  <c:v>-2.9117335648148265E-2</c:v>
                </c:pt>
                <c:pt idx="1063">
                  <c:v>0.33208184067644048</c:v>
                </c:pt>
                <c:pt idx="1064">
                  <c:v>0.84369736707818932</c:v>
                </c:pt>
                <c:pt idx="1065">
                  <c:v>1.8322856831018515</c:v>
                </c:pt>
                <c:pt idx="1066">
                  <c:v>2.5488135378600818</c:v>
                </c:pt>
                <c:pt idx="1067">
                  <c:v>1.9812697079861121</c:v>
                </c:pt>
                <c:pt idx="1068">
                  <c:v>1.0747164576388892</c:v>
                </c:pt>
                <c:pt idx="1069">
                  <c:v>1.1042504374999988</c:v>
                </c:pt>
                <c:pt idx="1070">
                  <c:v>1.839747005555556</c:v>
                </c:pt>
                <c:pt idx="1071">
                  <c:v>2.7609567000000008</c:v>
                </c:pt>
                <c:pt idx="1072">
                  <c:v>3.5714496390046278</c:v>
                </c:pt>
                <c:pt idx="1073">
                  <c:v>4.6034327268582809</c:v>
                </c:pt>
                <c:pt idx="1074">
                  <c:v>6.0483828877957837</c:v>
                </c:pt>
                <c:pt idx="1075">
                  <c:v>7.2760988465792176</c:v>
                </c:pt>
                <c:pt idx="1076">
                  <c:v>7.4578338834233531</c:v>
                </c:pt>
                <c:pt idx="1077">
                  <c:v>6.871006224196246</c:v>
                </c:pt>
                <c:pt idx="1078">
                  <c:v>6.1522807648148161</c:v>
                </c:pt>
                <c:pt idx="1079">
                  <c:v>5.8298631530221225</c:v>
                </c:pt>
                <c:pt idx="1080">
                  <c:v>5.1748388284722244</c:v>
                </c:pt>
                <c:pt idx="1081">
                  <c:v>3.6498290072788042</c:v>
                </c:pt>
                <c:pt idx="1082">
                  <c:v>1.9850580920138881</c:v>
                </c:pt>
                <c:pt idx="1083">
                  <c:v>0.17458791071887772</c:v>
                </c:pt>
                <c:pt idx="1084">
                  <c:v>-0.83547288530092778</c:v>
                </c:pt>
                <c:pt idx="1085">
                  <c:v>-0.104942861490481</c:v>
                </c:pt>
                <c:pt idx="1086">
                  <c:v>1.2081675906764444</c:v>
                </c:pt>
                <c:pt idx="1087">
                  <c:v>1.8747698107381703</c:v>
                </c:pt>
                <c:pt idx="1088">
                  <c:v>1.9644737515689268</c:v>
                </c:pt>
                <c:pt idx="1089">
                  <c:v>1.8872582863425877</c:v>
                </c:pt>
                <c:pt idx="1090">
                  <c:v>1.8036486222222219</c:v>
                </c:pt>
                <c:pt idx="1091">
                  <c:v>2.0544776145833366</c:v>
                </c:pt>
                <c:pt idx="1092">
                  <c:v>2.9145427096643557</c:v>
                </c:pt>
                <c:pt idx="1093">
                  <c:v>4.1064145655607014</c:v>
                </c:pt>
                <c:pt idx="1094">
                  <c:v>4.5319749467656889</c:v>
                </c:pt>
                <c:pt idx="1095">
                  <c:v>3.8662755347222229</c:v>
                </c:pt>
                <c:pt idx="1096">
                  <c:v>2.9378058791216559</c:v>
                </c:pt>
                <c:pt idx="1097">
                  <c:v>1.9547461638888866</c:v>
                </c:pt>
                <c:pt idx="1098">
                  <c:v>0.66413754173096606</c:v>
                </c:pt>
                <c:pt idx="1099">
                  <c:v>-0.80728065194187448</c:v>
                </c:pt>
                <c:pt idx="1100">
                  <c:v>-1.0180690944444428</c:v>
                </c:pt>
                <c:pt idx="1101">
                  <c:v>0.21848870543338647</c:v>
                </c:pt>
                <c:pt idx="1102">
                  <c:v>1.6962615897633733</c:v>
                </c:pt>
                <c:pt idx="1103">
                  <c:v>3.3086225763888919</c:v>
                </c:pt>
                <c:pt idx="1104">
                  <c:v>4.8868450144161537</c:v>
                </c:pt>
                <c:pt idx="1105">
                  <c:v>5.3051830071437731</c:v>
                </c:pt>
                <c:pt idx="1106">
                  <c:v>4.1354227097222243</c:v>
                </c:pt>
                <c:pt idx="1107">
                  <c:v>2.6370220188078775</c:v>
                </c:pt>
                <c:pt idx="1108">
                  <c:v>1.2556846249485605</c:v>
                </c:pt>
                <c:pt idx="1109">
                  <c:v>-5.8204454411012845E-2</c:v>
                </c:pt>
                <c:pt idx="1110">
                  <c:v>-2.0152778677980848E-2</c:v>
                </c:pt>
                <c:pt idx="1111">
                  <c:v>1.3458574756944421</c:v>
                </c:pt>
                <c:pt idx="1112">
                  <c:v>3.1818233579218096</c:v>
                </c:pt>
                <c:pt idx="1113">
                  <c:v>5.608115222016461</c:v>
                </c:pt>
                <c:pt idx="1114">
                  <c:v>7.2493984440843597</c:v>
                </c:pt>
                <c:pt idx="1115">
                  <c:v>6.4001095203189395</c:v>
                </c:pt>
                <c:pt idx="1116">
                  <c:v>4.2223907779449625</c:v>
                </c:pt>
                <c:pt idx="1117">
                  <c:v>2.4695157411972666</c:v>
                </c:pt>
                <c:pt idx="1118">
                  <c:v>0.96024809756943585</c:v>
                </c:pt>
                <c:pt idx="1119">
                  <c:v>0.11942304479167477</c:v>
                </c:pt>
                <c:pt idx="1120">
                  <c:v>0.54514965862269416</c:v>
                </c:pt>
                <c:pt idx="1121">
                  <c:v>1.1711628783436192</c:v>
                </c:pt>
                <c:pt idx="1122">
                  <c:v>1.0497837112847248</c:v>
                </c:pt>
                <c:pt idx="1123">
                  <c:v>-0.10031046574717049</c:v>
                </c:pt>
                <c:pt idx="1124">
                  <c:v>-2.0455814690329288</c:v>
                </c:pt>
                <c:pt idx="1125">
                  <c:v>-4.4477716430555603</c:v>
                </c:pt>
                <c:pt idx="1126">
                  <c:v>-6.1486939881944416</c:v>
                </c:pt>
                <c:pt idx="1127">
                  <c:v>-6.2646376638374441</c:v>
                </c:pt>
                <c:pt idx="1128">
                  <c:v>-5.5797443890946496</c:v>
                </c:pt>
                <c:pt idx="1129">
                  <c:v>-4.2288469670267483</c:v>
                </c:pt>
                <c:pt idx="1130">
                  <c:v>-2.9385465452674917</c:v>
                </c:pt>
                <c:pt idx="1131">
                  <c:v>-2.3295074191486633</c:v>
                </c:pt>
                <c:pt idx="1132">
                  <c:v>-2.0931857108667677</c:v>
                </c:pt>
                <c:pt idx="1133">
                  <c:v>-2.0787074154835397</c:v>
                </c:pt>
                <c:pt idx="1134">
                  <c:v>-1.9463119156378612</c:v>
                </c:pt>
                <c:pt idx="1135">
                  <c:v>-1.5168062307227361</c:v>
                </c:pt>
                <c:pt idx="1136">
                  <c:v>-0.84201441804269517</c:v>
                </c:pt>
                <c:pt idx="1137">
                  <c:v>-0.19705391968878624</c:v>
                </c:pt>
                <c:pt idx="1138">
                  <c:v>0.17106933843878627</c:v>
                </c:pt>
                <c:pt idx="1139">
                  <c:v>0.31478932236368323</c:v>
                </c:pt>
                <c:pt idx="1140">
                  <c:v>0.40499253930041129</c:v>
                </c:pt>
                <c:pt idx="1141">
                  <c:v>0.63456314179526729</c:v>
                </c:pt>
                <c:pt idx="1142">
                  <c:v>1.2051901997942391</c:v>
                </c:pt>
                <c:pt idx="1143">
                  <c:v>1.9820183983474802</c:v>
                </c:pt>
                <c:pt idx="1144">
                  <c:v>2.0929280685763882</c:v>
                </c:pt>
                <c:pt idx="1145">
                  <c:v>1.2383999988940331</c:v>
                </c:pt>
                <c:pt idx="1146">
                  <c:v>-0.14970310622427951</c:v>
                </c:pt>
                <c:pt idx="1147">
                  <c:v>-1.9868537802983546</c:v>
                </c:pt>
                <c:pt idx="1148">
                  <c:v>-1.9103993445601848</c:v>
                </c:pt>
                <c:pt idx="1149">
                  <c:v>-0.83518777152777735</c:v>
                </c:pt>
                <c:pt idx="1150">
                  <c:v>-0.11443331944444456</c:v>
                </c:pt>
                <c:pt idx="1151">
                  <c:v>0.19270422222222228</c:v>
                </c:pt>
                <c:pt idx="1152">
                  <c:v>0.51690496064814828</c:v>
                </c:pt>
                <c:pt idx="1153">
                  <c:v>1.5702440689171815</c:v>
                </c:pt>
                <c:pt idx="1154">
                  <c:v>3.3132937609053505</c:v>
                </c:pt>
                <c:pt idx="1155">
                  <c:v>4.3828394180041155</c:v>
                </c:pt>
                <c:pt idx="1156">
                  <c:v>4.2628550819573032</c:v>
                </c:pt>
                <c:pt idx="1157">
                  <c:v>4.7287954070473255</c:v>
                </c:pt>
                <c:pt idx="1158">
                  <c:v>6.0495733202674913</c:v>
                </c:pt>
                <c:pt idx="1159">
                  <c:v>7.6331371611754086</c:v>
                </c:pt>
                <c:pt idx="1160">
                  <c:v>8.5013718744212969</c:v>
                </c:pt>
                <c:pt idx="1161">
                  <c:v>8.3251702416023665</c:v>
                </c:pt>
                <c:pt idx="1162">
                  <c:v>8.0717017155735622</c:v>
                </c:pt>
                <c:pt idx="1163">
                  <c:v>8.2709023107638941</c:v>
                </c:pt>
                <c:pt idx="1164">
                  <c:v>8.5912704240612197</c:v>
                </c:pt>
                <c:pt idx="1165">
                  <c:v>8.88572422083333</c:v>
                </c:pt>
                <c:pt idx="1166">
                  <c:v>7.4067134993312695</c:v>
                </c:pt>
                <c:pt idx="1167">
                  <c:v>5.6445027564943455</c:v>
                </c:pt>
                <c:pt idx="1168">
                  <c:v>6.3360279644161555</c:v>
                </c:pt>
                <c:pt idx="1169">
                  <c:v>7.0275712819444554</c:v>
                </c:pt>
                <c:pt idx="1170">
                  <c:v>6.9420660986561193</c:v>
                </c:pt>
                <c:pt idx="1171">
                  <c:v>6.9468769285300862</c:v>
                </c:pt>
                <c:pt idx="1172">
                  <c:v>6.8184383124999961</c:v>
                </c:pt>
                <c:pt idx="1173">
                  <c:v>6.6538615499164093</c:v>
                </c:pt>
                <c:pt idx="1174">
                  <c:v>6.5866981512667166</c:v>
                </c:pt>
                <c:pt idx="1175">
                  <c:v>6.3815855180555561</c:v>
                </c:pt>
                <c:pt idx="1176">
                  <c:v>6.1424854418402814</c:v>
                </c:pt>
                <c:pt idx="1177">
                  <c:v>6.1295654526877499</c:v>
                </c:pt>
                <c:pt idx="1178">
                  <c:v>6.4873832529063753</c:v>
                </c:pt>
                <c:pt idx="1179">
                  <c:v>6.8804943121013373</c:v>
                </c:pt>
                <c:pt idx="1180">
                  <c:v>7.0282362906250002</c:v>
                </c:pt>
                <c:pt idx="1181">
                  <c:v>7.050220225147898</c:v>
                </c:pt>
                <c:pt idx="1182">
                  <c:v>6.7978809233539206</c:v>
                </c:pt>
                <c:pt idx="1183">
                  <c:v>6.5107286857317366</c:v>
                </c:pt>
                <c:pt idx="1184">
                  <c:v>6.3357878509323484</c:v>
                </c:pt>
                <c:pt idx="1185">
                  <c:v>6.0121279588477332</c:v>
                </c:pt>
                <c:pt idx="1186">
                  <c:v>5.3925566559735039</c:v>
                </c:pt>
                <c:pt idx="1187">
                  <c:v>4.9954107514017485</c:v>
                </c:pt>
                <c:pt idx="1188">
                  <c:v>4.9954107514017485</c:v>
                </c:pt>
                <c:pt idx="1189">
                  <c:v>4.9954107514017485</c:v>
                </c:pt>
                <c:pt idx="1190">
                  <c:v>4.9954107514017485</c:v>
                </c:pt>
                <c:pt idx="1191">
                  <c:v>4.9954107514017485</c:v>
                </c:pt>
                <c:pt idx="1192">
                  <c:v>4.9954107514017485</c:v>
                </c:pt>
                <c:pt idx="1193">
                  <c:v>4.9954107514017485</c:v>
                </c:pt>
                <c:pt idx="1194">
                  <c:v>4.9954107514017485</c:v>
                </c:pt>
                <c:pt idx="1195">
                  <c:v>5.1277927195923452</c:v>
                </c:pt>
                <c:pt idx="1196">
                  <c:v>5.1409594569701769</c:v>
                </c:pt>
                <c:pt idx="1197">
                  <c:v>5.1409594569701582</c:v>
                </c:pt>
                <c:pt idx="1198">
                  <c:v>5.6848162799189828</c:v>
                </c:pt>
                <c:pt idx="1199">
                  <c:v>6.273044692779072</c:v>
                </c:pt>
                <c:pt idx="1200">
                  <c:v>6.8813409820601823</c:v>
                </c:pt>
                <c:pt idx="1201">
                  <c:v>7.4084589377571941</c:v>
                </c:pt>
                <c:pt idx="1202">
                  <c:v>7.2629053706533</c:v>
                </c:pt>
                <c:pt idx="1203">
                  <c:v>6.8091324145576166</c:v>
                </c:pt>
                <c:pt idx="1204">
                  <c:v>6.3198110408436134</c:v>
                </c:pt>
                <c:pt idx="1205">
                  <c:v>5.935670136123969</c:v>
                </c:pt>
                <c:pt idx="1206">
                  <c:v>5.8120331589763419</c:v>
                </c:pt>
                <c:pt idx="1207">
                  <c:v>5.8263493875000059</c:v>
                </c:pt>
                <c:pt idx="1208">
                  <c:v>5.8406913410236667</c:v>
                </c:pt>
                <c:pt idx="1209">
                  <c:v>5.7165627656507318</c:v>
                </c:pt>
                <c:pt idx="1210">
                  <c:v>5.5780664852880664</c:v>
                </c:pt>
                <c:pt idx="1211">
                  <c:v>5.5780664852880664</c:v>
                </c:pt>
                <c:pt idx="1212">
                  <c:v>5.4395702049254009</c:v>
                </c:pt>
                <c:pt idx="1213">
                  <c:v>5.4256290798546702</c:v>
                </c:pt>
                <c:pt idx="1214">
                  <c:v>5.5639831669110089</c:v>
                </c:pt>
                <c:pt idx="1215">
                  <c:v>5.5639831669110089</c:v>
                </c:pt>
                <c:pt idx="1216">
                  <c:v>5.4256290798546889</c:v>
                </c:pt>
                <c:pt idx="1217">
                  <c:v>5.2735018124999984</c:v>
                </c:pt>
                <c:pt idx="1218">
                  <c:v>5.2597543572016425</c:v>
                </c:pt>
                <c:pt idx="1219">
                  <c:v>5.2460326004372604</c:v>
                </c:pt>
                <c:pt idx="1220">
                  <c:v>5.0945512019097263</c:v>
                </c:pt>
                <c:pt idx="1221">
                  <c:v>4.7925184750321517</c:v>
                </c:pt>
                <c:pt idx="1222">
                  <c:v>4.6159428577674806</c:v>
                </c:pt>
                <c:pt idx="1223">
                  <c:v>4.4404500197852341</c:v>
                </c:pt>
                <c:pt idx="1224">
                  <c:v>4.5256603104166757</c:v>
                </c:pt>
                <c:pt idx="1225">
                  <c:v>4.7716828610468047</c:v>
                </c:pt>
                <c:pt idx="1226">
                  <c:v>4.8811587446051989</c:v>
                </c:pt>
                <c:pt idx="1227">
                  <c:v>4.8680372290637912</c:v>
                </c:pt>
                <c:pt idx="1228">
                  <c:v>4.841869758551959</c:v>
                </c:pt>
                <c:pt idx="1229">
                  <c:v>4.8288237506494394</c:v>
                </c:pt>
                <c:pt idx="1230">
                  <c:v>4.6681499961291095</c:v>
                </c:pt>
                <c:pt idx="1231">
                  <c:v>4.7768906171875036</c:v>
                </c:pt>
                <c:pt idx="1232">
                  <c:v>5.0324308883744955</c:v>
                </c:pt>
                <c:pt idx="1233">
                  <c:v>5.0324308883744768</c:v>
                </c:pt>
                <c:pt idx="1234">
                  <c:v>5.019250794553745</c:v>
                </c:pt>
                <c:pt idx="1235">
                  <c:v>4.8851625066872399</c:v>
                </c:pt>
                <c:pt idx="1236">
                  <c:v>4.5915537491383853</c:v>
                </c:pt>
                <c:pt idx="1237">
                  <c:v>4.1656626416088134</c:v>
                </c:pt>
                <c:pt idx="1238">
                  <c:v>3.5736643799511216</c:v>
                </c:pt>
                <c:pt idx="1239">
                  <c:v>3.1091094168724207</c:v>
                </c:pt>
                <c:pt idx="1240">
                  <c:v>2.891493549639919</c:v>
                </c:pt>
                <c:pt idx="1241">
                  <c:v>2.9476418925668653</c:v>
                </c:pt>
                <c:pt idx="1242">
                  <c:v>3.0029835408564867</c:v>
                </c:pt>
                <c:pt idx="1243">
                  <c:v>2.9400783159722264</c:v>
                </c:pt>
                <c:pt idx="1244">
                  <c:v>2.8677722702610642</c:v>
                </c:pt>
                <c:pt idx="1245">
                  <c:v>2.9328431995241737</c:v>
                </c:pt>
                <c:pt idx="1246">
                  <c:v>2.7465083172518039</c:v>
                </c:pt>
                <c:pt idx="1247">
                  <c:v>2.5530475481224406</c:v>
                </c:pt>
                <c:pt idx="1248">
                  <c:v>2.485992516898142</c:v>
                </c:pt>
                <c:pt idx="1249">
                  <c:v>2.4200618428497882</c:v>
                </c:pt>
                <c:pt idx="1250">
                  <c:v>2.4765373384195004</c:v>
                </c:pt>
                <c:pt idx="1251">
                  <c:v>2.5414466465406349</c:v>
                </c:pt>
                <c:pt idx="1252">
                  <c:v>2.4858720671424872</c:v>
                </c:pt>
                <c:pt idx="1253">
                  <c:v>2.4310987738554672</c:v>
                </c:pt>
                <c:pt idx="1254">
                  <c:v>2.3771210500128586</c:v>
                </c:pt>
                <c:pt idx="1255">
                  <c:v>2.3239331789480424</c:v>
                </c:pt>
                <c:pt idx="1256">
                  <c:v>2.2715294439943396</c:v>
                </c:pt>
                <c:pt idx="1257">
                  <c:v>2.2199041284850796</c:v>
                </c:pt>
                <c:pt idx="1258">
                  <c:v>2.1690515157536132</c:v>
                </c:pt>
                <c:pt idx="1259">
                  <c:v>2.2325783408886388</c:v>
                </c:pt>
                <c:pt idx="1260">
                  <c:v>2.4165140904963938</c:v>
                </c:pt>
                <c:pt idx="1261">
                  <c:v>2.6069266029449571</c:v>
                </c:pt>
                <c:pt idx="1262">
                  <c:v>3.0282279162744388</c:v>
                </c:pt>
                <c:pt idx="1263">
                  <c:v>3.4758524445923307</c:v>
                </c:pt>
                <c:pt idx="1264">
                  <c:v>3.8218885081275631</c:v>
                </c:pt>
                <c:pt idx="1265">
                  <c:v>4.0779165579732606</c:v>
                </c:pt>
                <c:pt idx="1266">
                  <c:v>3.9971348836291161</c:v>
                </c:pt>
                <c:pt idx="1267">
                  <c:v>3.9051828585390846</c:v>
                </c:pt>
                <c:pt idx="1268">
                  <c:v>3.6992760696759297</c:v>
                </c:pt>
                <c:pt idx="1269">
                  <c:v>3.2453950358796271</c:v>
                </c:pt>
                <c:pt idx="1270">
                  <c:v>2.8865100120113163</c:v>
                </c:pt>
                <c:pt idx="1271">
                  <c:v>2.633437991544509</c:v>
                </c:pt>
                <c:pt idx="1272">
                  <c:v>2.4859408063657447</c:v>
                </c:pt>
                <c:pt idx="1273">
                  <c:v>2.5631587659786499</c:v>
                </c:pt>
                <c:pt idx="1274">
                  <c:v>2.6483427512602957</c:v>
                </c:pt>
                <c:pt idx="1275">
                  <c:v>2.7328598447595174</c:v>
                </c:pt>
                <c:pt idx="1276">
                  <c:v>3.0466301898148131</c:v>
                </c:pt>
                <c:pt idx="1277">
                  <c:v>3.3780827868634211</c:v>
                </c:pt>
                <c:pt idx="1278">
                  <c:v>3.4983931697273696</c:v>
                </c:pt>
                <c:pt idx="1279">
                  <c:v>3.6190085297903787</c:v>
                </c:pt>
                <c:pt idx="1280">
                  <c:v>3.7501013151363072</c:v>
                </c:pt>
                <c:pt idx="1281">
                  <c:v>3.5478334770833362</c:v>
                </c:pt>
                <c:pt idx="1282">
                  <c:v>3.4364961182291758</c:v>
                </c:pt>
                <c:pt idx="1283">
                  <c:v>3.4463040492798451</c:v>
                </c:pt>
                <c:pt idx="1284">
                  <c:v>3.3348244971193419</c:v>
                </c:pt>
                <c:pt idx="1285">
                  <c:v>3.1118653927983515</c:v>
                </c:pt>
                <c:pt idx="1286">
                  <c:v>2.8707330823559625</c:v>
                </c:pt>
                <c:pt idx="1287">
                  <c:v>2.7417318831018527</c:v>
                </c:pt>
                <c:pt idx="1288">
                  <c:v>2.4942091947337945</c:v>
                </c:pt>
                <c:pt idx="1289">
                  <c:v>2.3503133691229459</c:v>
                </c:pt>
                <c:pt idx="1290">
                  <c:v>2.4265757271926423</c:v>
                </c:pt>
                <c:pt idx="1291">
                  <c:v>2.4015497191486599</c:v>
                </c:pt>
                <c:pt idx="1292">
                  <c:v>2.1517628079861209</c:v>
                </c:pt>
                <c:pt idx="1293">
                  <c:v>2.0046425796810703</c:v>
                </c:pt>
                <c:pt idx="1294">
                  <c:v>1.9663745207818937</c:v>
                </c:pt>
                <c:pt idx="1295">
                  <c:v>2.1410408232638924</c:v>
                </c:pt>
                <c:pt idx="1296">
                  <c:v>2.5409300981481429</c:v>
                </c:pt>
                <c:pt idx="1297">
                  <c:v>2.9552399131815847</c:v>
                </c:pt>
                <c:pt idx="1298">
                  <c:v>3.2814728374999977</c:v>
                </c:pt>
                <c:pt idx="1299">
                  <c:v>3.5122524382587446</c:v>
                </c:pt>
                <c:pt idx="1300">
                  <c:v>3.5411945233860602</c:v>
                </c:pt>
                <c:pt idx="1301">
                  <c:v>3.4538011449974193</c:v>
                </c:pt>
                <c:pt idx="1302">
                  <c:v>3.4729900570601915</c:v>
                </c:pt>
                <c:pt idx="1303">
                  <c:v>3.5996146311406894</c:v>
                </c:pt>
                <c:pt idx="1304">
                  <c:v>3.5213115567386897</c:v>
                </c:pt>
                <c:pt idx="1305">
                  <c:v>3.3151864956018557</c:v>
                </c:pt>
                <c:pt idx="1306">
                  <c:v>3.2165796617798295</c:v>
                </c:pt>
                <c:pt idx="1307">
                  <c:v>3.1085127489711937</c:v>
                </c:pt>
                <c:pt idx="1308">
                  <c:v>3.0004458361625574</c:v>
                </c:pt>
                <c:pt idx="1309">
                  <c:v>2.9914123370949146</c:v>
                </c:pt>
                <c:pt idx="1310">
                  <c:v>2.9914123370948995</c:v>
                </c:pt>
                <c:pt idx="1311">
                  <c:v>2.8746163995627549</c:v>
                </c:pt>
                <c:pt idx="1312">
                  <c:v>2.7581249099086964</c:v>
                </c:pt>
                <c:pt idx="1313">
                  <c:v>2.5260551683706276</c:v>
                </c:pt>
                <c:pt idx="1314">
                  <c:v>2.5010213525720171</c:v>
                </c:pt>
                <c:pt idx="1315">
                  <c:v>2.4844316984953716</c:v>
                </c:pt>
                <c:pt idx="1316">
                  <c:v>2.0348224234374945</c:v>
                </c:pt>
                <c:pt idx="1317">
                  <c:v>1.8839315504629632</c:v>
                </c:pt>
                <c:pt idx="1318">
                  <c:v>2.0641354149562798</c:v>
                </c:pt>
                <c:pt idx="1319">
                  <c:v>2.6592870483539071</c:v>
                </c:pt>
                <c:pt idx="1320">
                  <c:v>3.6166704482060217</c:v>
                </c:pt>
                <c:pt idx="1321">
                  <c:v>4.4019080527263439</c:v>
                </c:pt>
                <c:pt idx="1322">
                  <c:v>5.2452391064107458</c:v>
                </c:pt>
                <c:pt idx="1323">
                  <c:v>6.1475635267618287</c:v>
                </c:pt>
                <c:pt idx="1324">
                  <c:v>6.6926087573495483</c:v>
                </c:pt>
                <c:pt idx="1325">
                  <c:v>6.3409441638888815</c:v>
                </c:pt>
                <c:pt idx="1326">
                  <c:v>5.3493456679655296</c:v>
                </c:pt>
                <c:pt idx="1327">
                  <c:v>4.3773332302983583</c:v>
                </c:pt>
                <c:pt idx="1328">
                  <c:v>3.8238472812500031</c:v>
                </c:pt>
                <c:pt idx="1329">
                  <c:v>3.5934941249999999</c:v>
                </c:pt>
                <c:pt idx="1330">
                  <c:v>3.5934941249999999</c:v>
                </c:pt>
                <c:pt idx="1331">
                  <c:v>3.5934941249999999</c:v>
                </c:pt>
                <c:pt idx="1332">
                  <c:v>3.4783175468750063</c:v>
                </c:pt>
                <c:pt idx="1333">
                  <c:v>3.1231427625642945</c:v>
                </c:pt>
                <c:pt idx="1334">
                  <c:v>2.8651203632973155</c:v>
                </c:pt>
                <c:pt idx="1335">
                  <c:v>2.8373587183899254</c:v>
                </c:pt>
                <c:pt idx="1336">
                  <c:v>3.0372976337448661</c:v>
                </c:pt>
                <c:pt idx="1337">
                  <c:v>3.2550904066872408</c:v>
                </c:pt>
                <c:pt idx="1338">
                  <c:v>3.358865294328695</c:v>
                </c:pt>
                <c:pt idx="1339">
                  <c:v>3.4723355527777784</c:v>
                </c:pt>
                <c:pt idx="1340">
                  <c:v>3.5858058112268618</c:v>
                </c:pt>
                <c:pt idx="1341">
                  <c:v>3.709540213708852</c:v>
                </c:pt>
                <c:pt idx="1342">
                  <c:v>4.061089439300412</c:v>
                </c:pt>
                <c:pt idx="1343">
                  <c:v>4.4471191685185163</c:v>
                </c:pt>
                <c:pt idx="1344">
                  <c:v>4.4922254218106978</c:v>
                </c:pt>
                <c:pt idx="1345">
                  <c:v>4.4222128634516498</c:v>
                </c:pt>
                <c:pt idx="1346">
                  <c:v>4.108435511252563</c:v>
                </c:pt>
                <c:pt idx="1347">
                  <c:v>3.7712579157407351</c:v>
                </c:pt>
                <c:pt idx="1348">
                  <c:v>3.4231687018518655</c:v>
                </c:pt>
                <c:pt idx="1349">
                  <c:v>2.59285589515176</c:v>
                </c:pt>
                <c:pt idx="1350">
                  <c:v>1.4974168944444324</c:v>
                </c:pt>
                <c:pt idx="1351">
                  <c:v>0.62279257528292176</c:v>
                </c:pt>
                <c:pt idx="1352">
                  <c:v>0.20204910920782285</c:v>
                </c:pt>
                <c:pt idx="1353">
                  <c:v>1.5715303703697524E-2</c:v>
                </c:pt>
                <c:pt idx="1354">
                  <c:v>-0.16744297152777682</c:v>
                </c:pt>
                <c:pt idx="1355">
                  <c:v>-0.44679009722222474</c:v>
                </c:pt>
                <c:pt idx="1356">
                  <c:v>-0.92546557683898578</c:v>
                </c:pt>
                <c:pt idx="1357">
                  <c:v>-1.2842573656249912</c:v>
                </c:pt>
                <c:pt idx="1358">
                  <c:v>-1.5248904612525804</c:v>
                </c:pt>
                <c:pt idx="1359">
                  <c:v>-1.8421365052340586</c:v>
                </c:pt>
                <c:pt idx="1360">
                  <c:v>-1.9528378356610014</c:v>
                </c:pt>
                <c:pt idx="1361">
                  <c:v>-1.1721405010288013</c:v>
                </c:pt>
                <c:pt idx="1362">
                  <c:v>0.35002538274176637</c:v>
                </c:pt>
                <c:pt idx="1363">
                  <c:v>2.0356702183384736</c:v>
                </c:pt>
                <c:pt idx="1364">
                  <c:v>3.6212351931069957</c:v>
                </c:pt>
                <c:pt idx="1365">
                  <c:v>3.9275584956018545</c:v>
                </c:pt>
                <c:pt idx="1366">
                  <c:v>2.8487119194315893</c:v>
                </c:pt>
                <c:pt idx="1367">
                  <c:v>1.4302447531828681</c:v>
                </c:pt>
                <c:pt idx="1368">
                  <c:v>-0.37557388372556788</c:v>
                </c:pt>
                <c:pt idx="1369">
                  <c:v>-1.1078716550925922</c:v>
                </c:pt>
                <c:pt idx="1370">
                  <c:v>-4.7597119032924219E-2</c:v>
                </c:pt>
                <c:pt idx="1371">
                  <c:v>1.2501200378343613</c:v>
                </c:pt>
                <c:pt idx="1372">
                  <c:v>1.743246424176955</c:v>
                </c:pt>
                <c:pt idx="1373">
                  <c:v>1.3323077688914613</c:v>
                </c:pt>
                <c:pt idx="1374">
                  <c:v>0.40999239849537539</c:v>
                </c:pt>
                <c:pt idx="1375">
                  <c:v>-0.74760539292695405</c:v>
                </c:pt>
                <c:pt idx="1376">
                  <c:v>-2.6256803965277822</c:v>
                </c:pt>
                <c:pt idx="1377">
                  <c:v>-4.9948279726337423</c:v>
                </c:pt>
                <c:pt idx="1378">
                  <c:v>-5.7407129287551406</c:v>
                </c:pt>
                <c:pt idx="1379">
                  <c:v>-5.1525561664351862</c:v>
                </c:pt>
                <c:pt idx="1380">
                  <c:v>-4.5345134647633749</c:v>
                </c:pt>
                <c:pt idx="1381">
                  <c:v>-2.627848449588476</c:v>
                </c:pt>
                <c:pt idx="1382">
                  <c:v>0.39435344496527763</c:v>
                </c:pt>
                <c:pt idx="1383">
                  <c:v>2.8959697493698555</c:v>
                </c:pt>
                <c:pt idx="1384">
                  <c:v>3.6117554991190848</c:v>
                </c:pt>
                <c:pt idx="1385">
                  <c:v>2.671683587911525</c:v>
                </c:pt>
                <c:pt idx="1386">
                  <c:v>1.8277812619727372</c:v>
                </c:pt>
                <c:pt idx="1387">
                  <c:v>2.2579476688785989</c:v>
                </c:pt>
                <c:pt idx="1388">
                  <c:v>3.6226602977752047</c:v>
                </c:pt>
                <c:pt idx="1389">
                  <c:v>5.2847955721129116</c:v>
                </c:pt>
                <c:pt idx="1390">
                  <c:v>6.2519272514467614</c:v>
                </c:pt>
                <c:pt idx="1391">
                  <c:v>5.8292842483924883</c:v>
                </c:pt>
                <c:pt idx="1392">
                  <c:v>4.5418528731481436</c:v>
                </c:pt>
                <c:pt idx="1393">
                  <c:v>3.1651420036458346</c:v>
                </c:pt>
                <c:pt idx="1394">
                  <c:v>2.0450206791666679</c:v>
                </c:pt>
                <c:pt idx="1395">
                  <c:v>1.4205076777777812</c:v>
                </c:pt>
                <c:pt idx="1396">
                  <c:v>0.94336545032150465</c:v>
                </c:pt>
                <c:pt idx="1397">
                  <c:v>0.37895356939943442</c:v>
                </c:pt>
                <c:pt idx="1398">
                  <c:v>-2.8246504423867991E-2</c:v>
                </c:pt>
                <c:pt idx="1399">
                  <c:v>-0.4246953241833844</c:v>
                </c:pt>
                <c:pt idx="1400">
                  <c:v>-0.80592919513888828</c:v>
                </c:pt>
                <c:pt idx="1401">
                  <c:v>-1.0245298472929556</c:v>
                </c:pt>
                <c:pt idx="1402">
                  <c:v>-1.42775495798611</c:v>
                </c:pt>
                <c:pt idx="1403">
                  <c:v>-2.4947184150205772</c:v>
                </c:pt>
                <c:pt idx="1404">
                  <c:v>-4.2041431150334372</c:v>
                </c:pt>
                <c:pt idx="1405">
                  <c:v>-4.7240066231995872</c:v>
                </c:pt>
                <c:pt idx="1406">
                  <c:v>-3.3332423523148145</c:v>
                </c:pt>
                <c:pt idx="1407">
                  <c:v>-1.169121981712963</c:v>
                </c:pt>
                <c:pt idx="1408">
                  <c:v>0.38600290779963975</c:v>
                </c:pt>
                <c:pt idx="1409">
                  <c:v>0.74372239861111178</c:v>
                </c:pt>
                <c:pt idx="1410">
                  <c:v>0.55498459603266381</c:v>
                </c:pt>
                <c:pt idx="1411">
                  <c:v>0.3574981102366262</c:v>
                </c:pt>
                <c:pt idx="1412">
                  <c:v>0.23602628772505177</c:v>
                </c:pt>
                <c:pt idx="1413">
                  <c:v>0.38187046128472207</c:v>
                </c:pt>
                <c:pt idx="1414">
                  <c:v>1.069873647813786</c:v>
                </c:pt>
                <c:pt idx="1415">
                  <c:v>2.258098979745371</c:v>
                </c:pt>
                <c:pt idx="1416">
                  <c:v>3.5310148021862129</c:v>
                </c:pt>
                <c:pt idx="1417">
                  <c:v>4.3349149317129605</c:v>
                </c:pt>
                <c:pt idx="1418">
                  <c:v>4.1727633851851857</c:v>
                </c:pt>
                <c:pt idx="1419">
                  <c:v>2.8517962534272141</c:v>
                </c:pt>
                <c:pt idx="1420">
                  <c:v>0.96300971284722237</c:v>
                </c:pt>
                <c:pt idx="1421">
                  <c:v>-1.0447269198559701</c:v>
                </c:pt>
                <c:pt idx="1422">
                  <c:v>-2.2112232181455767</c:v>
                </c:pt>
                <c:pt idx="1423">
                  <c:v>-1.2692930177597732</c:v>
                </c:pt>
                <c:pt idx="1424">
                  <c:v>0.36562001411394246</c:v>
                </c:pt>
                <c:pt idx="1425">
                  <c:v>1.7003423981995887</c:v>
                </c:pt>
                <c:pt idx="1426">
                  <c:v>3.3000533837384243</c:v>
                </c:pt>
                <c:pt idx="1427">
                  <c:v>3.9702277158243318</c:v>
                </c:pt>
                <c:pt idx="1428">
                  <c:v>2.7499627242026747</c:v>
                </c:pt>
                <c:pt idx="1429">
                  <c:v>1.0545447088798876</c:v>
                </c:pt>
                <c:pt idx="1430">
                  <c:v>-0.45917721274434076</c:v>
                </c:pt>
                <c:pt idx="1431">
                  <c:v>-2.1191248810506673</c:v>
                </c:pt>
                <c:pt idx="1432">
                  <c:v>-3.7989994574074077</c:v>
                </c:pt>
                <c:pt idx="1433">
                  <c:v>-4.099673500874486</c:v>
                </c:pt>
                <c:pt idx="1434">
                  <c:v>-3.4772789013631673</c:v>
                </c:pt>
                <c:pt idx="1435">
                  <c:v>-1.6648513338091562</c:v>
                </c:pt>
                <c:pt idx="1436">
                  <c:v>8.0893892753343077E-2</c:v>
                </c:pt>
                <c:pt idx="1437">
                  <c:v>0.8978083801568929</c:v>
                </c:pt>
                <c:pt idx="1438">
                  <c:v>1.0569366725630147</c:v>
                </c:pt>
                <c:pt idx="1439">
                  <c:v>0.69911068955761313</c:v>
                </c:pt>
                <c:pt idx="1440">
                  <c:v>0.19992283551954701</c:v>
                </c:pt>
                <c:pt idx="1441">
                  <c:v>-0.38744189080504104</c:v>
                </c:pt>
                <c:pt idx="1442">
                  <c:v>-0.52845308397633672</c:v>
                </c:pt>
                <c:pt idx="1443">
                  <c:v>-0.10705914432870403</c:v>
                </c:pt>
                <c:pt idx="1444">
                  <c:v>0.30334800000000006</c:v>
                </c:pt>
                <c:pt idx="1445">
                  <c:v>0.43938973188657415</c:v>
                </c:pt>
                <c:pt idx="1446">
                  <c:v>0.20804055330504062</c:v>
                </c:pt>
                <c:pt idx="1447">
                  <c:v>-0.58946178660622428</c:v>
                </c:pt>
                <c:pt idx="1448">
                  <c:v>-1.4600800231481479</c:v>
                </c:pt>
                <c:pt idx="1449">
                  <c:v>-1.3070496350694445</c:v>
                </c:pt>
                <c:pt idx="1450">
                  <c:v>-0.49768016202417692</c:v>
                </c:pt>
                <c:pt idx="1451">
                  <c:v>-5.9974882870370359E-2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0.17162178894032926</c:v>
                </c:pt>
                <c:pt idx="1480">
                  <c:v>0.32475587193930044</c:v>
                </c:pt>
                <c:pt idx="1481">
                  <c:v>0.41180724982638889</c:v>
                </c:pt>
                <c:pt idx="1482">
                  <c:v>0.44978531388245885</c:v>
                </c:pt>
                <c:pt idx="1483">
                  <c:v>0.47237560372942378</c:v>
                </c:pt>
                <c:pt idx="1484">
                  <c:v>0.50549257309670803</c:v>
                </c:pt>
                <c:pt idx="1485">
                  <c:v>0.59288459783307612</c:v>
                </c:pt>
                <c:pt idx="1486">
                  <c:v>0.79540618136574059</c:v>
                </c:pt>
                <c:pt idx="1487">
                  <c:v>1.0977361763310183</c:v>
                </c:pt>
                <c:pt idx="1488">
                  <c:v>1.5166867492926956</c:v>
                </c:pt>
                <c:pt idx="1489">
                  <c:v>2.0570360288194447</c:v>
                </c:pt>
                <c:pt idx="1490">
                  <c:v>2.6770737717013886</c:v>
                </c:pt>
                <c:pt idx="1491">
                  <c:v>3.3052226460648142</c:v>
                </c:pt>
                <c:pt idx="1492">
                  <c:v>3.8048715561985609</c:v>
                </c:pt>
                <c:pt idx="1493">
                  <c:v>4.095000080812758</c:v>
                </c:pt>
                <c:pt idx="1494">
                  <c:v>4.2769548538773154</c:v>
                </c:pt>
                <c:pt idx="1495">
                  <c:v>4.269761816177982</c:v>
                </c:pt>
                <c:pt idx="1496">
                  <c:v>4.1659900547003597</c:v>
                </c:pt>
                <c:pt idx="1497">
                  <c:v>3.985081192296815</c:v>
                </c:pt>
                <c:pt idx="1498">
                  <c:v>3.6561770093749972</c:v>
                </c:pt>
                <c:pt idx="1499">
                  <c:v>3.2517558822659449</c:v>
                </c:pt>
                <c:pt idx="1500">
                  <c:v>2.783122417759774</c:v>
                </c:pt>
                <c:pt idx="1501">
                  <c:v>2.5538594489583346</c:v>
                </c:pt>
                <c:pt idx="1502">
                  <c:v>2.4645304670781938</c:v>
                </c:pt>
                <c:pt idx="1503">
                  <c:v>2.4325939964956267</c:v>
                </c:pt>
                <c:pt idx="1504">
                  <c:v>2.4823996297453688</c:v>
                </c:pt>
                <c:pt idx="1505">
                  <c:v>2.3720722395833342</c:v>
                </c:pt>
                <c:pt idx="1506">
                  <c:v>2.329582216692387</c:v>
                </c:pt>
                <c:pt idx="1507">
                  <c:v>2.4424434976208862</c:v>
                </c:pt>
                <c:pt idx="1508">
                  <c:v>2.643482218955759</c:v>
                </c:pt>
                <c:pt idx="1509">
                  <c:v>2.9363804179655362</c:v>
                </c:pt>
                <c:pt idx="1510">
                  <c:v>3.4971016400720192</c:v>
                </c:pt>
                <c:pt idx="1511">
                  <c:v>4.2808582916666662</c:v>
                </c:pt>
                <c:pt idx="1512">
                  <c:v>5.1436461256430031</c:v>
                </c:pt>
                <c:pt idx="1513">
                  <c:v>6.0138744458783444</c:v>
                </c:pt>
                <c:pt idx="1514">
                  <c:v>6.6085333418852876</c:v>
                </c:pt>
                <c:pt idx="1515">
                  <c:v>6.6610609782857511</c:v>
                </c:pt>
                <c:pt idx="1516">
                  <c:v>6.0713187945473361</c:v>
                </c:pt>
                <c:pt idx="1517">
                  <c:v>5.363589977938533</c:v>
                </c:pt>
                <c:pt idx="1518">
                  <c:v>4.7932389183513386</c:v>
                </c:pt>
                <c:pt idx="1519">
                  <c:v>4.3667948295846193</c:v>
                </c:pt>
                <c:pt idx="1520">
                  <c:v>4.0244732035365178</c:v>
                </c:pt>
                <c:pt idx="1521">
                  <c:v>3.6458176454860998</c:v>
                </c:pt>
                <c:pt idx="1522">
                  <c:v>3.1483144303240769</c:v>
                </c:pt>
                <c:pt idx="1523">
                  <c:v>2.402670165766462</c:v>
                </c:pt>
                <c:pt idx="1524">
                  <c:v>1.3239726767489715</c:v>
                </c:pt>
                <c:pt idx="1525">
                  <c:v>-8.7381622620881658E-2</c:v>
                </c:pt>
                <c:pt idx="1526">
                  <c:v>-1.2688133965277832</c:v>
                </c:pt>
                <c:pt idx="1527">
                  <c:v>-2.0049991336162489</c:v>
                </c:pt>
                <c:pt idx="1528">
                  <c:v>-2.0293240604681011</c:v>
                </c:pt>
                <c:pt idx="1529">
                  <c:v>-1.4967253004115222</c:v>
                </c:pt>
                <c:pt idx="1530">
                  <c:v>-0.72095646048096784</c:v>
                </c:pt>
                <c:pt idx="1531">
                  <c:v>0.20367579733796351</c:v>
                </c:pt>
                <c:pt idx="1532">
                  <c:v>1.1204287164223268</c:v>
                </c:pt>
                <c:pt idx="1533">
                  <c:v>2.0488197453703672</c:v>
                </c:pt>
                <c:pt idx="1534">
                  <c:v>3.1059266509773655</c:v>
                </c:pt>
                <c:pt idx="1535">
                  <c:v>4.4126307521090569</c:v>
                </c:pt>
                <c:pt idx="1536">
                  <c:v>5.8626414556584319</c:v>
                </c:pt>
                <c:pt idx="1537">
                  <c:v>7.1075091238683168</c:v>
                </c:pt>
                <c:pt idx="1538">
                  <c:v>8.3021628916666685</c:v>
                </c:pt>
                <c:pt idx="1539">
                  <c:v>9.3411112386059667</c:v>
                </c:pt>
                <c:pt idx="1540">
                  <c:v>10.250870069045796</c:v>
                </c:pt>
                <c:pt idx="1541">
                  <c:v>11.026913596193408</c:v>
                </c:pt>
                <c:pt idx="1542">
                  <c:v>11.236396780851335</c:v>
                </c:pt>
                <c:pt idx="1543">
                  <c:v>10.769254518865752</c:v>
                </c:pt>
                <c:pt idx="1544">
                  <c:v>9.388279783269029</c:v>
                </c:pt>
                <c:pt idx="1545">
                  <c:v>7.7726686696244824</c:v>
                </c:pt>
                <c:pt idx="1546">
                  <c:v>6.6513236111111045</c:v>
                </c:pt>
                <c:pt idx="1547">
                  <c:v>5.9660076581018533</c:v>
                </c:pt>
                <c:pt idx="1548">
                  <c:v>5.892109562049904</c:v>
                </c:pt>
                <c:pt idx="1549">
                  <c:v>6.0914198275462956</c:v>
                </c:pt>
                <c:pt idx="1550">
                  <c:v>6.423575278806589</c:v>
                </c:pt>
                <c:pt idx="1551">
                  <c:v>6.7889434388888983</c:v>
                </c:pt>
                <c:pt idx="1552">
                  <c:v>7.0266866307998974</c:v>
                </c:pt>
                <c:pt idx="1553">
                  <c:v>7.1492331711805575</c:v>
                </c:pt>
                <c:pt idx="1554">
                  <c:v>7.2577698093299921</c:v>
                </c:pt>
                <c:pt idx="1555">
                  <c:v>7.6554771759837816</c:v>
                </c:pt>
                <c:pt idx="1556">
                  <c:v>8.2132941754629627</c:v>
                </c:pt>
                <c:pt idx="1557">
                  <c:v>8.8156970003536692</c:v>
                </c:pt>
                <c:pt idx="1558">
                  <c:v>9.5894122926376095</c:v>
                </c:pt>
                <c:pt idx="1559">
                  <c:v>10.438296206044233</c:v>
                </c:pt>
                <c:pt idx="1560">
                  <c:v>10.895383740740726</c:v>
                </c:pt>
                <c:pt idx="1561">
                  <c:v>11.216620010699593</c:v>
                </c:pt>
                <c:pt idx="1562">
                  <c:v>11.54487550041153</c:v>
                </c:pt>
                <c:pt idx="1563">
                  <c:v>12.03212106597222</c:v>
                </c:pt>
                <c:pt idx="1564">
                  <c:v>12.553093663451653</c:v>
                </c:pt>
                <c:pt idx="1565">
                  <c:v>12.930502636548367</c:v>
                </c:pt>
                <c:pt idx="1566">
                  <c:v>13.475454773900465</c:v>
                </c:pt>
                <c:pt idx="1567">
                  <c:v>13.734206298842583</c:v>
                </c:pt>
                <c:pt idx="1568">
                  <c:v>13.621976146907144</c:v>
                </c:pt>
                <c:pt idx="1569">
                  <c:v>13.646397117181078</c:v>
                </c:pt>
                <c:pt idx="1570">
                  <c:v>13.645356375347227</c:v>
                </c:pt>
                <c:pt idx="1571">
                  <c:v>13.618474160333076</c:v>
                </c:pt>
                <c:pt idx="1572">
                  <c:v>13.565435552887086</c:v>
                </c:pt>
                <c:pt idx="1573">
                  <c:v>13.139612742245356</c:v>
                </c:pt>
                <c:pt idx="1574">
                  <c:v>12.460005833976346</c:v>
                </c:pt>
                <c:pt idx="1575">
                  <c:v>11.900402014609053</c:v>
                </c:pt>
                <c:pt idx="1576">
                  <c:v>11.114107255324075</c:v>
                </c:pt>
                <c:pt idx="1577">
                  <c:v>10.257127371540641</c:v>
                </c:pt>
                <c:pt idx="1578">
                  <c:v>9.532348915740732</c:v>
                </c:pt>
                <c:pt idx="1579">
                  <c:v>9.1182784604166791</c:v>
                </c:pt>
                <c:pt idx="1580">
                  <c:v>8.7062080185185291</c:v>
                </c:pt>
                <c:pt idx="1581">
                  <c:v>8.4303023493762783</c:v>
                </c:pt>
                <c:pt idx="1582">
                  <c:v>8.1764617356481466</c:v>
                </c:pt>
                <c:pt idx="1583">
                  <c:v>7.539655335937506</c:v>
                </c:pt>
                <c:pt idx="1584">
                  <c:v>7.06230131075103</c:v>
                </c:pt>
                <c:pt idx="1585">
                  <c:v>6.5722987731481455</c:v>
                </c:pt>
                <c:pt idx="1586">
                  <c:v>6.0712517777199002</c:v>
                </c:pt>
                <c:pt idx="1587">
                  <c:v>5.7287784124099819</c:v>
                </c:pt>
                <c:pt idx="1588">
                  <c:v>5.7252912770769182</c:v>
                </c:pt>
                <c:pt idx="1589">
                  <c:v>6.0693520042181186</c:v>
                </c:pt>
                <c:pt idx="1590">
                  <c:v>6.4428582745949141</c:v>
                </c:pt>
                <c:pt idx="1591">
                  <c:v>6.8294657412037072</c:v>
                </c:pt>
                <c:pt idx="1592">
                  <c:v>7.0849687288451477</c:v>
                </c:pt>
                <c:pt idx="1593">
                  <c:v>7.3386814816100907</c:v>
                </c:pt>
                <c:pt idx="1594">
                  <c:v>7.6268241664995022</c:v>
                </c:pt>
                <c:pt idx="1595">
                  <c:v>7.2672547270833219</c:v>
                </c:pt>
                <c:pt idx="1596">
                  <c:v>6.8740994107896132</c:v>
                </c:pt>
                <c:pt idx="1597">
                  <c:v>6.3231627210969767</c:v>
                </c:pt>
                <c:pt idx="1598">
                  <c:v>5.5678106572916679</c:v>
                </c:pt>
                <c:pt idx="1599">
                  <c:v>5.1234056017103891</c:v>
                </c:pt>
                <c:pt idx="1600">
                  <c:v>4.670424497331525</c:v>
                </c:pt>
                <c:pt idx="1601">
                  <c:v>4.3661953535879645</c:v>
                </c:pt>
                <c:pt idx="1602">
                  <c:v>4.5305473204732554</c:v>
                </c:pt>
                <c:pt idx="1603">
                  <c:v>5.0275437831018444</c:v>
                </c:pt>
                <c:pt idx="1604">
                  <c:v>5.3955169175347111</c:v>
                </c:pt>
                <c:pt idx="1605">
                  <c:v>5.9263977110468282</c:v>
                </c:pt>
                <c:pt idx="1606">
                  <c:v>6.3491662874485746</c:v>
                </c:pt>
                <c:pt idx="1607">
                  <c:v>6.6193318923611093</c:v>
                </c:pt>
                <c:pt idx="1608">
                  <c:v>6.9213504750000023</c:v>
                </c:pt>
                <c:pt idx="1609">
                  <c:v>7.2233690576388954</c:v>
                </c:pt>
                <c:pt idx="1610">
                  <c:v>7.4082220329732484</c:v>
                </c:pt>
                <c:pt idx="1611">
                  <c:v>7.5766219728009139</c:v>
                </c:pt>
                <c:pt idx="1612">
                  <c:v>8.0836973358796342</c:v>
                </c:pt>
                <c:pt idx="1613">
                  <c:v>8.6117438520576144</c:v>
                </c:pt>
                <c:pt idx="1614">
                  <c:v>9.1811374262474263</c:v>
                </c:pt>
                <c:pt idx="1615">
                  <c:v>9.7760583908822145</c:v>
                </c:pt>
                <c:pt idx="1616">
                  <c:v>10.574023712911524</c:v>
                </c:pt>
                <c:pt idx="1617">
                  <c:v>11.269615843975048</c:v>
                </c:pt>
                <c:pt idx="1618">
                  <c:v>11.841036751652522</c:v>
                </c:pt>
                <c:pt idx="1619">
                  <c:v>11.963768510288054</c:v>
                </c:pt>
                <c:pt idx="1620">
                  <c:v>11.719230669630905</c:v>
                </c:pt>
                <c:pt idx="1621">
                  <c:v>11.447313810519564</c:v>
                </c:pt>
                <c:pt idx="1622">
                  <c:v>10.96214632921812</c:v>
                </c:pt>
                <c:pt idx="1623">
                  <c:v>10.096620567065328</c:v>
                </c:pt>
                <c:pt idx="1624">
                  <c:v>8.9763853256365671</c:v>
                </c:pt>
                <c:pt idx="1625">
                  <c:v>7.9619099390303472</c:v>
                </c:pt>
                <c:pt idx="1626">
                  <c:v>6.3998092481224447</c:v>
                </c:pt>
                <c:pt idx="1627">
                  <c:v>4.5890810666666582</c:v>
                </c:pt>
                <c:pt idx="1628">
                  <c:v>3.0778506640946466</c:v>
                </c:pt>
                <c:pt idx="1629">
                  <c:v>2.0320903569958815</c:v>
                </c:pt>
                <c:pt idx="1630">
                  <c:v>1.7926771054976809</c:v>
                </c:pt>
                <c:pt idx="1631">
                  <c:v>2.4995429207754731</c:v>
                </c:pt>
                <c:pt idx="1632">
                  <c:v>3.7067588247170757</c:v>
                </c:pt>
                <c:pt idx="1633">
                  <c:v>5.0944922104038035</c:v>
                </c:pt>
                <c:pt idx="1634">
                  <c:v>6.2539444258744989</c:v>
                </c:pt>
                <c:pt idx="1635">
                  <c:v>6.689067248141729</c:v>
                </c:pt>
                <c:pt idx="1636">
                  <c:v>6.6890672481417077</c:v>
                </c:pt>
                <c:pt idx="1637">
                  <c:v>6.2224280962962872</c:v>
                </c:pt>
                <c:pt idx="1638">
                  <c:v>5.7261744921875186</c:v>
                </c:pt>
                <c:pt idx="1639">
                  <c:v>5.3671960282857665</c:v>
                </c:pt>
                <c:pt idx="1640">
                  <c:v>5.2934212937499945</c:v>
                </c:pt>
                <c:pt idx="1641">
                  <c:v>5.6785421306584238</c:v>
                </c:pt>
                <c:pt idx="1642">
                  <c:v>6.386576345254638</c:v>
                </c:pt>
                <c:pt idx="1643">
                  <c:v>7.4364200022119498</c:v>
                </c:pt>
                <c:pt idx="1644">
                  <c:v>8.410867341666652</c:v>
                </c:pt>
                <c:pt idx="1645">
                  <c:v>9.2824743657342914</c:v>
                </c:pt>
                <c:pt idx="1646">
                  <c:v>10.073106444836691</c:v>
                </c:pt>
                <c:pt idx="1647">
                  <c:v>10.745780993415647</c:v>
                </c:pt>
                <c:pt idx="1648">
                  <c:v>11.473135501896868</c:v>
                </c:pt>
                <c:pt idx="1649">
                  <c:v>11.925669619071501</c:v>
                </c:pt>
                <c:pt idx="1650">
                  <c:v>12.229624891782404</c:v>
                </c:pt>
                <c:pt idx="1651">
                  <c:v>12.21884996777265</c:v>
                </c:pt>
                <c:pt idx="1652">
                  <c:v>11.999694915978651</c:v>
                </c:pt>
                <c:pt idx="1653">
                  <c:v>11.916262990290631</c:v>
                </c:pt>
                <c:pt idx="1654">
                  <c:v>11.643247338991765</c:v>
                </c:pt>
                <c:pt idx="1655">
                  <c:v>11.487333953909454</c:v>
                </c:pt>
                <c:pt idx="1656">
                  <c:v>11.663287429629642</c:v>
                </c:pt>
                <c:pt idx="1657">
                  <c:v>11.841232846090552</c:v>
                </c:pt>
                <c:pt idx="1658">
                  <c:v>12.021183753909456</c:v>
                </c:pt>
                <c:pt idx="1659">
                  <c:v>12.203153703703695</c:v>
                </c:pt>
                <c:pt idx="1660">
                  <c:v>12.387156246090525</c:v>
                </c:pt>
                <c:pt idx="1661">
                  <c:v>12.400297871193416</c:v>
                </c:pt>
                <c:pt idx="1662">
                  <c:v>12.563784247382973</c:v>
                </c:pt>
                <c:pt idx="1663">
                  <c:v>12.752568428195731</c:v>
                </c:pt>
                <c:pt idx="1664">
                  <c:v>12.567393931391486</c:v>
                </c:pt>
                <c:pt idx="1665">
                  <c:v>12.53313045380659</c:v>
                </c:pt>
                <c:pt idx="1666">
                  <c:v>12.320604279192386</c:v>
                </c:pt>
                <c:pt idx="1667">
                  <c:v>12.058811946296293</c:v>
                </c:pt>
                <c:pt idx="1668">
                  <c:v>11.974154714673332</c:v>
                </c:pt>
                <c:pt idx="1669">
                  <c:v>11.865438333693431</c:v>
                </c:pt>
                <c:pt idx="1670">
                  <c:v>11.756169156069962</c:v>
                </c:pt>
                <c:pt idx="1671">
                  <c:v>11.442993980208328</c:v>
                </c:pt>
                <c:pt idx="1672">
                  <c:v>11.286030058153305</c:v>
                </c:pt>
                <c:pt idx="1673">
                  <c:v>11.309116394393012</c:v>
                </c:pt>
                <c:pt idx="1674">
                  <c:v>11.151792983854181</c:v>
                </c:pt>
                <c:pt idx="1675">
                  <c:v>10.971349678125</c:v>
                </c:pt>
                <c:pt idx="1676">
                  <c:v>10.790906372395817</c:v>
                </c:pt>
                <c:pt idx="1677">
                  <c:v>10.407610832278786</c:v>
                </c:pt>
                <c:pt idx="1678">
                  <c:v>10.00286017372685</c:v>
                </c:pt>
                <c:pt idx="1679">
                  <c:v>9.7572986062500142</c:v>
                </c:pt>
                <c:pt idx="1680">
                  <c:v>9.69205460416668</c:v>
                </c:pt>
                <c:pt idx="1681">
                  <c:v>9.98458469918981</c:v>
                </c:pt>
                <c:pt idx="1682">
                  <c:v>10.498503302726322</c:v>
                </c:pt>
                <c:pt idx="1683">
                  <c:v>11.034287680967083</c:v>
                </c:pt>
                <c:pt idx="1684">
                  <c:v>11.795275535313802</c:v>
                </c:pt>
                <c:pt idx="1685">
                  <c:v>12.247788550411517</c:v>
                </c:pt>
                <c:pt idx="1686">
                  <c:v>12.343077609259252</c:v>
                </c:pt>
                <c:pt idx="1687">
                  <c:v>12.438902764403313</c:v>
                </c:pt>
                <c:pt idx="1688">
                  <c:v>12.172957165149173</c:v>
                </c:pt>
                <c:pt idx="1689">
                  <c:v>11.857894747427968</c:v>
                </c:pt>
                <c:pt idx="1690">
                  <c:v>11.723552911458356</c:v>
                </c:pt>
                <c:pt idx="1691">
                  <c:v>11.565286806301447</c:v>
                </c:pt>
                <c:pt idx="1692">
                  <c:v>11.588777596707802</c:v>
                </c:pt>
                <c:pt idx="1693">
                  <c:v>11.612302263657391</c:v>
                </c:pt>
                <c:pt idx="1694">
                  <c:v>11.635860833616283</c:v>
                </c:pt>
                <c:pt idx="1695">
                  <c:v>11.659453333050445</c:v>
                </c:pt>
                <c:pt idx="1696">
                  <c:v>11.683079788425911</c:v>
                </c:pt>
                <c:pt idx="1697">
                  <c:v>11.706740226208828</c:v>
                </c:pt>
                <c:pt idx="1698">
                  <c:v>11.547574080928488</c:v>
                </c:pt>
                <c:pt idx="1699">
                  <c:v>11.181852897055053</c:v>
                </c:pt>
                <c:pt idx="1700">
                  <c:v>10.793148233056874</c:v>
                </c:pt>
                <c:pt idx="1701">
                  <c:v>10.564849260943925</c:v>
                </c:pt>
                <c:pt idx="1702">
                  <c:v>10.519404511226846</c:v>
                </c:pt>
                <c:pt idx="1703">
                  <c:v>10.292230134754373</c:v>
                </c:pt>
                <c:pt idx="1704">
                  <c:v>10.224946817566872</c:v>
                </c:pt>
                <c:pt idx="1705">
                  <c:v>10.361414442541173</c:v>
                </c:pt>
                <c:pt idx="1706">
                  <c:v>10.316578279629622</c:v>
                </c:pt>
                <c:pt idx="1707">
                  <c:v>10.452462275012866</c:v>
                </c:pt>
                <c:pt idx="1708">
                  <c:v>10.610463066666661</c:v>
                </c:pt>
                <c:pt idx="1709">
                  <c:v>10.587911944701641</c:v>
                </c:pt>
                <c:pt idx="1710">
                  <c:v>10.925712219920275</c:v>
                </c:pt>
                <c:pt idx="1711">
                  <c:v>11.309116394393012</c:v>
                </c:pt>
                <c:pt idx="1712">
                  <c:v>11.512679595312495</c:v>
                </c:pt>
                <c:pt idx="1713">
                  <c:v>11.920759939705507</c:v>
                </c:pt>
                <c:pt idx="1714">
                  <c:v>12.172957165149199</c:v>
                </c:pt>
                <c:pt idx="1715">
                  <c:v>12.426311010153015</c:v>
                </c:pt>
                <c:pt idx="1716">
                  <c:v>12.705200016087961</c:v>
                </c:pt>
                <c:pt idx="1717">
                  <c:v>12.985769016621669</c:v>
                </c:pt>
                <c:pt idx="1718">
                  <c:v>13.292987998842596</c:v>
                </c:pt>
                <c:pt idx="1719">
                  <c:v>13.602482444219385</c:v>
                </c:pt>
                <c:pt idx="1720">
                  <c:v>13.754891858224012</c:v>
                </c:pt>
                <c:pt idx="1721">
                  <c:v>13.511437433577687</c:v>
                </c:pt>
                <c:pt idx="1722">
                  <c:v>13.05446579153806</c:v>
                </c:pt>
                <c:pt idx="1723">
                  <c:v>12.545071721193437</c:v>
                </c:pt>
                <c:pt idx="1724">
                  <c:v>12.009737171283442</c:v>
                </c:pt>
                <c:pt idx="1725">
                  <c:v>10.866053160082261</c:v>
                </c:pt>
                <c:pt idx="1726">
                  <c:v>9.262374551877615</c:v>
                </c:pt>
                <c:pt idx="1727">
                  <c:v>7.4032575681970485</c:v>
                </c:pt>
                <c:pt idx="1728">
                  <c:v>5.2929126020833168</c:v>
                </c:pt>
                <c:pt idx="1729">
                  <c:v>3.1456039939878955</c:v>
                </c:pt>
                <c:pt idx="1730">
                  <c:v>1.6979212540573463</c:v>
                </c:pt>
                <c:pt idx="1731">
                  <c:v>0.98843187860083481</c:v>
                </c:pt>
                <c:pt idx="1732">
                  <c:v>0.63893495762603991</c:v>
                </c:pt>
                <c:pt idx="1733">
                  <c:v>0.65427406041022873</c:v>
                </c:pt>
                <c:pt idx="1734">
                  <c:v>0.68673641831918342</c:v>
                </c:pt>
                <c:pt idx="1735">
                  <c:v>0.57563914971708907</c:v>
                </c:pt>
                <c:pt idx="1736">
                  <c:v>0.1622502520254602</c:v>
                </c:pt>
                <c:pt idx="1737">
                  <c:v>-8.6888201215280209E-2</c:v>
                </c:pt>
                <c:pt idx="1738">
                  <c:v>-0.16130198467077211</c:v>
                </c:pt>
                <c:pt idx="1739">
                  <c:v>-8.1835955182599771E-2</c:v>
                </c:pt>
                <c:pt idx="1740">
                  <c:v>0.44495063737139251</c:v>
                </c:pt>
                <c:pt idx="1741">
                  <c:v>1.2626013525720134</c:v>
                </c:pt>
                <c:pt idx="1742">
                  <c:v>1.8182044687500176</c:v>
                </c:pt>
                <c:pt idx="1743">
                  <c:v>2.096787433088986</c:v>
                </c:pt>
                <c:pt idx="1744">
                  <c:v>2.3894162798610989</c:v>
                </c:pt>
                <c:pt idx="1745">
                  <c:v>2.4195550530349808</c:v>
                </c:pt>
                <c:pt idx="1746">
                  <c:v>2.3173770872427988</c:v>
                </c:pt>
                <c:pt idx="1747">
                  <c:v>2.4787220812500035</c:v>
                </c:pt>
                <c:pt idx="1748">
                  <c:v>2.6572118431070031</c:v>
                </c:pt>
                <c:pt idx="1749">
                  <c:v>2.8326928018775663</c:v>
                </c:pt>
                <c:pt idx="1750">
                  <c:v>3.153428646090525</c:v>
                </c:pt>
                <c:pt idx="1751">
                  <c:v>3.2274092125000009</c:v>
                </c:pt>
                <c:pt idx="1752">
                  <c:v>3.1745741076903298</c:v>
                </c:pt>
                <c:pt idx="1753">
                  <c:v>3.1223252258744858</c:v>
                </c:pt>
                <c:pt idx="1754">
                  <c:v>3.0706592587962964</c:v>
                </c:pt>
                <c:pt idx="1755">
                  <c:v>3.0195728981995886</c:v>
                </c:pt>
                <c:pt idx="1756">
                  <c:v>2.969062835828189</c:v>
                </c:pt>
                <c:pt idx="1757">
                  <c:v>2.796697326678248</c:v>
                </c:pt>
                <c:pt idx="1758">
                  <c:v>2.7383776883680628</c:v>
                </c:pt>
                <c:pt idx="1759">
                  <c:v>2.6904005153678057</c:v>
                </c:pt>
                <c:pt idx="1760">
                  <c:v>2.5135588387860062</c:v>
                </c:pt>
                <c:pt idx="1761">
                  <c:v>2.4583856170267464</c:v>
                </c:pt>
                <c:pt idx="1762">
                  <c:v>2.4040108230452661</c:v>
                </c:pt>
                <c:pt idx="1763">
                  <c:v>2.3504287401748938</c:v>
                </c:pt>
                <c:pt idx="1764">
                  <c:v>2.181035140560704</c:v>
                </c:pt>
                <c:pt idx="1765">
                  <c:v>1.7746137966435258</c:v>
                </c:pt>
                <c:pt idx="1766">
                  <c:v>1.0174166199074051</c:v>
                </c:pt>
                <c:pt idx="1767">
                  <c:v>2.8819967001029421E-2</c:v>
                </c:pt>
                <c:pt idx="1768">
                  <c:v>-1.1632082888888882</c:v>
                </c:pt>
                <c:pt idx="1769">
                  <c:v>-2.4194933728459453</c:v>
                </c:pt>
                <c:pt idx="1770">
                  <c:v>-3.3861607093749986</c:v>
                </c:pt>
                <c:pt idx="1771">
                  <c:v>-3.7672276479809588</c:v>
                </c:pt>
                <c:pt idx="1772">
                  <c:v>-3.7183445916023579</c:v>
                </c:pt>
                <c:pt idx="1773">
                  <c:v>-3.4732914155092609</c:v>
                </c:pt>
                <c:pt idx="1774">
                  <c:v>-2.9793556206597245</c:v>
                </c:pt>
                <c:pt idx="1775">
                  <c:v>-2.4375320677083336</c:v>
                </c:pt>
                <c:pt idx="1776">
                  <c:v>-2.1664933694444426</c:v>
                </c:pt>
                <c:pt idx="1777">
                  <c:v>-2.20450666423611</c:v>
                </c:pt>
                <c:pt idx="1778">
                  <c:v>-2.5081253154063825</c:v>
                </c:pt>
                <c:pt idx="1779">
                  <c:v>-2.95191857638889</c:v>
                </c:pt>
                <c:pt idx="1780">
                  <c:v>-3.2339270703124985</c:v>
                </c:pt>
                <c:pt idx="1781">
                  <c:v>-3.1326039933449081</c:v>
                </c:pt>
                <c:pt idx="1782">
                  <c:v>-2.6936584501800382</c:v>
                </c:pt>
                <c:pt idx="1783">
                  <c:v>-2.111804225900205</c:v>
                </c:pt>
                <c:pt idx="1784">
                  <c:v>-1.529510330664867</c:v>
                </c:pt>
                <c:pt idx="1785">
                  <c:v>-1.1536482626028806</c:v>
                </c:pt>
                <c:pt idx="1786">
                  <c:v>-0.97259607055684238</c:v>
                </c:pt>
                <c:pt idx="1787">
                  <c:v>-0.87800517247942411</c:v>
                </c:pt>
                <c:pt idx="1788">
                  <c:v>-0.85047337239583287</c:v>
                </c:pt>
                <c:pt idx="1789">
                  <c:v>-0.89925085799254123</c:v>
                </c:pt>
                <c:pt idx="1790">
                  <c:v>-0.98665932451131677</c:v>
                </c:pt>
                <c:pt idx="1791">
                  <c:v>-1.0448674930877053</c:v>
                </c:pt>
                <c:pt idx="1792">
                  <c:v>-0.99138746446759274</c:v>
                </c:pt>
                <c:pt idx="1793">
                  <c:v>-0.74123894103009247</c:v>
                </c:pt>
                <c:pt idx="1794">
                  <c:v>-0.56246009477880654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4FD-0C49-BDEC-6996118FD4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52919583"/>
        <c:axId val="1752247855"/>
      </c:lineChart>
      <c:catAx>
        <c:axId val="175291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2247855"/>
        <c:crosses val="autoZero"/>
        <c:auto val="1"/>
        <c:lblAlgn val="ctr"/>
        <c:lblOffset val="100"/>
        <c:noMultiLvlLbl val="0"/>
      </c:catAx>
      <c:valAx>
        <c:axId val="1752247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291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Tractive (kJ)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Calcs'!$R$1:$R$2</c:f>
              <c:strCache>
                <c:ptCount val="2"/>
                <c:pt idx="0">
                  <c:v>Tractive</c:v>
                </c:pt>
                <c:pt idx="1">
                  <c:v>kJ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Calcs'!$R$3:$R$1803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3.9596538515946503E-3</c:v>
                </c:pt>
                <c:pt idx="12">
                  <c:v>7.9929905889917691E-2</c:v>
                </c:pt>
                <c:pt idx="13">
                  <c:v>0.43277696974665647</c:v>
                </c:pt>
                <c:pt idx="14">
                  <c:v>0.97726282821180566</c:v>
                </c:pt>
                <c:pt idx="15">
                  <c:v>1.3783945189654061</c:v>
                </c:pt>
                <c:pt idx="16">
                  <c:v>1.9322312876543211</c:v>
                </c:pt>
                <c:pt idx="17">
                  <c:v>2.7681199955857769</c:v>
                </c:pt>
                <c:pt idx="18">
                  <c:v>2.9052340864293984</c:v>
                </c:pt>
                <c:pt idx="19">
                  <c:v>1.9799308604520323</c:v>
                </c:pt>
                <c:pt idx="20">
                  <c:v>1.0939851574620634</c:v>
                </c:pt>
                <c:pt idx="21">
                  <c:v>0.83453442516396614</c:v>
                </c:pt>
                <c:pt idx="22">
                  <c:v>0.84766304700681594</c:v>
                </c:pt>
                <c:pt idx="23">
                  <c:v>1.1311327448495372</c:v>
                </c:pt>
                <c:pt idx="24">
                  <c:v>1.607642959098508</c:v>
                </c:pt>
                <c:pt idx="25">
                  <c:v>1.9811339390528546</c:v>
                </c:pt>
                <c:pt idx="26">
                  <c:v>2.5559228255594144</c:v>
                </c:pt>
                <c:pt idx="27">
                  <c:v>3.1813390189268271</c:v>
                </c:pt>
                <c:pt idx="28">
                  <c:v>3.4313599022537282</c:v>
                </c:pt>
                <c:pt idx="29">
                  <c:v>3.2121110824749213</c:v>
                </c:pt>
                <c:pt idx="30">
                  <c:v>2.5735790382394543</c:v>
                </c:pt>
                <c:pt idx="31">
                  <c:v>2.0453333757523144</c:v>
                </c:pt>
                <c:pt idx="32">
                  <c:v>1.8124227249646347</c:v>
                </c:pt>
                <c:pt idx="33">
                  <c:v>1.5933145730870639</c:v>
                </c:pt>
                <c:pt idx="34">
                  <c:v>1.1990957526491788</c:v>
                </c:pt>
                <c:pt idx="35">
                  <c:v>0.43990997377829466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7.0214862782926185E-3</c:v>
                </c:pt>
                <c:pt idx="49">
                  <c:v>0.17286324985853913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9.0410227446630756E-2</c:v>
                </c:pt>
                <c:pt idx="55">
                  <c:v>0.1841726238425927</c:v>
                </c:pt>
                <c:pt idx="56">
                  <c:v>0.21829901736111121</c:v>
                </c:pt>
                <c:pt idx="57">
                  <c:v>0.27337491111111112</c:v>
                </c:pt>
                <c:pt idx="58">
                  <c:v>0.46800417152777762</c:v>
                </c:pt>
                <c:pt idx="59">
                  <c:v>0.71912734262152767</c:v>
                </c:pt>
                <c:pt idx="60">
                  <c:v>0.65897358897569469</c:v>
                </c:pt>
                <c:pt idx="61">
                  <c:v>0.48964396727430559</c:v>
                </c:pt>
                <c:pt idx="62">
                  <c:v>0.50574056050347227</c:v>
                </c:pt>
                <c:pt idx="63">
                  <c:v>0.60993836024305592</c:v>
                </c:pt>
                <c:pt idx="64">
                  <c:v>0.6136790428690847</c:v>
                </c:pt>
                <c:pt idx="65">
                  <c:v>0.50613139738940316</c:v>
                </c:pt>
                <c:pt idx="66">
                  <c:v>0.67330635722736587</c:v>
                </c:pt>
                <c:pt idx="67">
                  <c:v>1.3111989458140432</c:v>
                </c:pt>
                <c:pt idx="68">
                  <c:v>2.0968716566165124</c:v>
                </c:pt>
                <c:pt idx="69">
                  <c:v>2.7179928028677987</c:v>
                </c:pt>
                <c:pt idx="70">
                  <c:v>3.0694561156185705</c:v>
                </c:pt>
                <c:pt idx="71">
                  <c:v>2.9745509757523152</c:v>
                </c:pt>
                <c:pt idx="72">
                  <c:v>2.4583054594778799</c:v>
                </c:pt>
                <c:pt idx="73">
                  <c:v>1.9415502913773142</c:v>
                </c:pt>
                <c:pt idx="74">
                  <c:v>1.7560055409272113</c:v>
                </c:pt>
                <c:pt idx="75">
                  <c:v>1.840970882503858</c:v>
                </c:pt>
                <c:pt idx="76">
                  <c:v>1.9050255461323302</c:v>
                </c:pt>
                <c:pt idx="77">
                  <c:v>1.6591873878054266</c:v>
                </c:pt>
                <c:pt idx="78">
                  <c:v>1.0726418525688024</c:v>
                </c:pt>
                <c:pt idx="79">
                  <c:v>0.51059913520769129</c:v>
                </c:pt>
                <c:pt idx="80">
                  <c:v>0.11174505759709301</c:v>
                </c:pt>
                <c:pt idx="81">
                  <c:v>0</c:v>
                </c:pt>
                <c:pt idx="82">
                  <c:v>0.24353297457883399</c:v>
                </c:pt>
                <c:pt idx="83">
                  <c:v>0.34423958786972858</c:v>
                </c:pt>
                <c:pt idx="84">
                  <c:v>0.12658893388310016</c:v>
                </c:pt>
                <c:pt idx="85">
                  <c:v>6.4540618360981877E-2</c:v>
                </c:pt>
                <c:pt idx="86">
                  <c:v>0.13056418968943123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4.2440404642489719E-3</c:v>
                </c:pt>
                <c:pt idx="138">
                  <c:v>9.8610841213348774E-2</c:v>
                </c:pt>
                <c:pt idx="139">
                  <c:v>0.56692487589056062</c:v>
                </c:pt>
                <c:pt idx="140">
                  <c:v>1.423103681478266</c:v>
                </c:pt>
                <c:pt idx="141">
                  <c:v>1.9262559420363936</c:v>
                </c:pt>
                <c:pt idx="142">
                  <c:v>1.6066567229391717</c:v>
                </c:pt>
                <c:pt idx="143">
                  <c:v>1.070607351376029</c:v>
                </c:pt>
                <c:pt idx="144">
                  <c:v>1.0487675134677219</c:v>
                </c:pt>
                <c:pt idx="145">
                  <c:v>1.5567365588220168</c:v>
                </c:pt>
                <c:pt idx="146">
                  <c:v>2.0645191418531375</c:v>
                </c:pt>
                <c:pt idx="147">
                  <c:v>2.1257436152584877</c:v>
                </c:pt>
                <c:pt idx="148">
                  <c:v>1.7249128901363173</c:v>
                </c:pt>
                <c:pt idx="149">
                  <c:v>1.0466077235853912</c:v>
                </c:pt>
                <c:pt idx="150">
                  <c:v>6.9858625951645659E-2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0.32633255422453694</c:v>
                </c:pt>
                <c:pt idx="157">
                  <c:v>0.86575271464120374</c:v>
                </c:pt>
                <c:pt idx="158">
                  <c:v>1.4536332365226339</c:v>
                </c:pt>
                <c:pt idx="159">
                  <c:v>1.9365048393004116</c:v>
                </c:pt>
                <c:pt idx="160">
                  <c:v>2.166013857523148</c:v>
                </c:pt>
                <c:pt idx="161">
                  <c:v>2.1017562430555561</c:v>
                </c:pt>
                <c:pt idx="162">
                  <c:v>2.0387862109953714</c:v>
                </c:pt>
                <c:pt idx="163">
                  <c:v>2.062311237438915</c:v>
                </c:pt>
                <c:pt idx="164">
                  <c:v>1.8992551333622691</c:v>
                </c:pt>
                <c:pt idx="165">
                  <c:v>1.6808243589152529</c:v>
                </c:pt>
                <c:pt idx="166">
                  <c:v>1.8682252067547593</c:v>
                </c:pt>
                <c:pt idx="167">
                  <c:v>2.4371516753472231</c:v>
                </c:pt>
                <c:pt idx="168">
                  <c:v>2.5096424422325097</c:v>
                </c:pt>
                <c:pt idx="169">
                  <c:v>1.6090570286779817</c:v>
                </c:pt>
                <c:pt idx="170">
                  <c:v>0.10078344101723191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0.20658742937885777</c:v>
                </c:pt>
                <c:pt idx="176">
                  <c:v>1.0707442775752312</c:v>
                </c:pt>
                <c:pt idx="177">
                  <c:v>1.6492440989293982</c:v>
                </c:pt>
                <c:pt idx="178">
                  <c:v>1.5677902352430557</c:v>
                </c:pt>
                <c:pt idx="179">
                  <c:v>1.0023776518518523</c:v>
                </c:pt>
                <c:pt idx="180">
                  <c:v>0.54882301576003067</c:v>
                </c:pt>
                <c:pt idx="181">
                  <c:v>0.23119416033307588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3.2653416033307625E-2</c:v>
                </c:pt>
                <c:pt idx="193">
                  <c:v>9.3214180513760223E-2</c:v>
                </c:pt>
                <c:pt idx="194">
                  <c:v>0.13400816615869349</c:v>
                </c:pt>
                <c:pt idx="195">
                  <c:v>0.17564102546296306</c:v>
                </c:pt>
                <c:pt idx="196">
                  <c:v>0.19270422222222228</c:v>
                </c:pt>
                <c:pt idx="197">
                  <c:v>0.23536221412037042</c:v>
                </c:pt>
                <c:pt idx="198">
                  <c:v>0.32858541968878607</c:v>
                </c:pt>
                <c:pt idx="199">
                  <c:v>0.43331203288966047</c:v>
                </c:pt>
                <c:pt idx="200">
                  <c:v>0.55682374836033954</c:v>
                </c:pt>
                <c:pt idx="201">
                  <c:v>0.70281930790252056</c:v>
                </c:pt>
                <c:pt idx="202">
                  <c:v>0.99612146180555561</c:v>
                </c:pt>
                <c:pt idx="203">
                  <c:v>1.4029331015303499</c:v>
                </c:pt>
                <c:pt idx="204">
                  <c:v>1.704526883584105</c:v>
                </c:pt>
                <c:pt idx="205">
                  <c:v>2.0857528157986112</c:v>
                </c:pt>
                <c:pt idx="206">
                  <c:v>2.5373962833526233</c:v>
                </c:pt>
                <c:pt idx="207">
                  <c:v>2.7183675965920786</c:v>
                </c:pt>
                <c:pt idx="208">
                  <c:v>2.9518391444701653</c:v>
                </c:pt>
                <c:pt idx="209">
                  <c:v>3.3371741040123464</c:v>
                </c:pt>
                <c:pt idx="210">
                  <c:v>3.2160224240033441</c:v>
                </c:pt>
                <c:pt idx="211">
                  <c:v>2.7431949258037553</c:v>
                </c:pt>
                <c:pt idx="212">
                  <c:v>2.4211458800861623</c:v>
                </c:pt>
                <c:pt idx="213">
                  <c:v>2.3984645580182615</c:v>
                </c:pt>
                <c:pt idx="214">
                  <c:v>2.7993733367926961</c:v>
                </c:pt>
                <c:pt idx="215">
                  <c:v>3.3785511060313782</c:v>
                </c:pt>
                <c:pt idx="216">
                  <c:v>3.7608761933449073</c:v>
                </c:pt>
                <c:pt idx="217">
                  <c:v>3.7897898293081278</c:v>
                </c:pt>
                <c:pt idx="218">
                  <c:v>3.5399029939621909</c:v>
                </c:pt>
                <c:pt idx="219">
                  <c:v>3.1626493891268006</c:v>
                </c:pt>
                <c:pt idx="220">
                  <c:v>2.6957020988200902</c:v>
                </c:pt>
                <c:pt idx="221">
                  <c:v>2.2580204293242039</c:v>
                </c:pt>
                <c:pt idx="222">
                  <c:v>2.0582886944026466</c:v>
                </c:pt>
                <c:pt idx="223">
                  <c:v>2.0426504331629367</c:v>
                </c:pt>
                <c:pt idx="224">
                  <c:v>2.1805664392939828</c:v>
                </c:pt>
                <c:pt idx="225">
                  <c:v>2.3686080906121383</c:v>
                </c:pt>
                <c:pt idx="226">
                  <c:v>2.4067291315586399</c:v>
                </c:pt>
                <c:pt idx="227">
                  <c:v>2.363152090091309</c:v>
                </c:pt>
                <c:pt idx="228">
                  <c:v>2.2751308891075137</c:v>
                </c:pt>
                <c:pt idx="229">
                  <c:v>2.0585932204507462</c:v>
                </c:pt>
                <c:pt idx="230">
                  <c:v>1.6670065678369343</c:v>
                </c:pt>
                <c:pt idx="231">
                  <c:v>0.89858022743377142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0.1714976665509276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7.0214862782926185E-3</c:v>
                </c:pt>
                <c:pt idx="253">
                  <c:v>0.17286324985853913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0.58669519510352364</c:v>
                </c:pt>
                <c:pt idx="258">
                  <c:v>1.311535395659722</c:v>
                </c:pt>
                <c:pt idx="259">
                  <c:v>1.7668327068158438</c:v>
                </c:pt>
                <c:pt idx="260">
                  <c:v>2.0020441210455244</c:v>
                </c:pt>
                <c:pt idx="261">
                  <c:v>2.2882494028260028</c:v>
                </c:pt>
                <c:pt idx="262">
                  <c:v>2.9015681136734832</c:v>
                </c:pt>
                <c:pt idx="263">
                  <c:v>3.6972046160300933</c:v>
                </c:pt>
                <c:pt idx="264">
                  <c:v>4.086654230172968</c:v>
                </c:pt>
                <c:pt idx="265">
                  <c:v>3.7852252267328952</c:v>
                </c:pt>
                <c:pt idx="266">
                  <c:v>3.3305094573495353</c:v>
                </c:pt>
                <c:pt idx="267">
                  <c:v>3.1987045081597221</c:v>
                </c:pt>
                <c:pt idx="268">
                  <c:v>3.0854365831597224</c:v>
                </c:pt>
                <c:pt idx="269">
                  <c:v>2.5718344130208335</c:v>
                </c:pt>
                <c:pt idx="270">
                  <c:v>1.5606831489647646</c:v>
                </c:pt>
                <c:pt idx="271">
                  <c:v>0.80514063918467094</c:v>
                </c:pt>
                <c:pt idx="272">
                  <c:v>0.27627490338541655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1.6344563722736629</c:v>
                </c:pt>
                <c:pt idx="282">
                  <c:v>2.8722748642361116</c:v>
                </c:pt>
                <c:pt idx="283">
                  <c:v>3.5311789507587452</c:v>
                </c:pt>
                <c:pt idx="284">
                  <c:v>3.9999695428112139</c:v>
                </c:pt>
                <c:pt idx="285">
                  <c:v>4.254735107568159</c:v>
                </c:pt>
                <c:pt idx="286">
                  <c:v>4.5311068693158445</c:v>
                </c:pt>
                <c:pt idx="287">
                  <c:v>4.9641971900334347</c:v>
                </c:pt>
                <c:pt idx="288">
                  <c:v>4.9386913905156895</c:v>
                </c:pt>
                <c:pt idx="289">
                  <c:v>3.8634264428948057</c:v>
                </c:pt>
                <c:pt idx="290">
                  <c:v>2.1730106464120373</c:v>
                </c:pt>
                <c:pt idx="291">
                  <c:v>0.70386940543981658</c:v>
                </c:pt>
                <c:pt idx="292">
                  <c:v>1.405287725372921E-2</c:v>
                </c:pt>
                <c:pt idx="293">
                  <c:v>0.12760891400462657</c:v>
                </c:pt>
                <c:pt idx="294">
                  <c:v>0.54832911649627114</c:v>
                </c:pt>
                <c:pt idx="295">
                  <c:v>0.97210574223894231</c:v>
                </c:pt>
                <c:pt idx="296">
                  <c:v>1.3048380790444956</c:v>
                </c:pt>
                <c:pt idx="297">
                  <c:v>1.4811769312210643</c:v>
                </c:pt>
                <c:pt idx="298">
                  <c:v>1.4265208692740472</c:v>
                </c:pt>
                <c:pt idx="299">
                  <c:v>1.1963212777649179</c:v>
                </c:pt>
                <c:pt idx="300">
                  <c:v>0.89016771780800208</c:v>
                </c:pt>
                <c:pt idx="301">
                  <c:v>0.51111385642039631</c:v>
                </c:pt>
                <c:pt idx="302">
                  <c:v>0.13081368219521336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0.28389172846900862</c:v>
                </c:pt>
                <c:pt idx="308">
                  <c:v>0.53496811636767272</c:v>
                </c:pt>
                <c:pt idx="309">
                  <c:v>0.47052441223958541</c:v>
                </c:pt>
                <c:pt idx="310">
                  <c:v>0.29084155517939791</c:v>
                </c:pt>
                <c:pt idx="311">
                  <c:v>3.0776569444442639E-2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0.11816433064879026</c:v>
                </c:pt>
                <c:pt idx="322">
                  <c:v>0.22200352711226845</c:v>
                </c:pt>
                <c:pt idx="323">
                  <c:v>0.16613052812500043</c:v>
                </c:pt>
                <c:pt idx="324">
                  <c:v>0.19272901936085357</c:v>
                </c:pt>
                <c:pt idx="325">
                  <c:v>0.30989567632780363</c:v>
                </c:pt>
                <c:pt idx="326">
                  <c:v>0.27375803803690935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6.5178315065586606E-2</c:v>
                </c:pt>
                <c:pt idx="332">
                  <c:v>2.7461065223122735E-2</c:v>
                </c:pt>
                <c:pt idx="333">
                  <c:v>3.599080726273151E-2</c:v>
                </c:pt>
                <c:pt idx="334">
                  <c:v>3.4666958738425943E-2</c:v>
                </c:pt>
                <c:pt idx="335">
                  <c:v>5.2191375691229551E-2</c:v>
                </c:pt>
                <c:pt idx="336">
                  <c:v>0.16310840259452172</c:v>
                </c:pt>
                <c:pt idx="337">
                  <c:v>0.34867066735146601</c:v>
                </c:pt>
                <c:pt idx="338">
                  <c:v>0.7200725164384002</c:v>
                </c:pt>
                <c:pt idx="339">
                  <c:v>1.3591835139017492</c:v>
                </c:pt>
                <c:pt idx="340">
                  <c:v>1.9995783782246659</c:v>
                </c:pt>
                <c:pt idx="341">
                  <c:v>2.0134862972350822</c:v>
                </c:pt>
                <c:pt idx="342">
                  <c:v>1.3255069195441098</c:v>
                </c:pt>
                <c:pt idx="343">
                  <c:v>0.76130579710969648</c:v>
                </c:pt>
                <c:pt idx="344">
                  <c:v>0.75340711374099767</c:v>
                </c:pt>
                <c:pt idx="345">
                  <c:v>0.88328161982060172</c:v>
                </c:pt>
                <c:pt idx="346">
                  <c:v>0.82966011476980528</c:v>
                </c:pt>
                <c:pt idx="347">
                  <c:v>0.84384714086612678</c:v>
                </c:pt>
                <c:pt idx="348">
                  <c:v>0.92225145895383198</c:v>
                </c:pt>
                <c:pt idx="349">
                  <c:v>0.8229556293885032</c:v>
                </c:pt>
                <c:pt idx="350">
                  <c:v>0.63245826204025213</c:v>
                </c:pt>
                <c:pt idx="351">
                  <c:v>0.49261114526748995</c:v>
                </c:pt>
                <c:pt idx="352">
                  <c:v>0.45020977222222186</c:v>
                </c:pt>
                <c:pt idx="353">
                  <c:v>0.46775030152070396</c:v>
                </c:pt>
                <c:pt idx="354">
                  <c:v>0.5459483006076391</c:v>
                </c:pt>
                <c:pt idx="355">
                  <c:v>0.62829856900398728</c:v>
                </c:pt>
                <c:pt idx="356">
                  <c:v>0.57245268677019034</c:v>
                </c:pt>
                <c:pt idx="357">
                  <c:v>0.25243462624099761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0.12374700353652245</c:v>
                </c:pt>
                <c:pt idx="364">
                  <c:v>0.31423993776041659</c:v>
                </c:pt>
                <c:pt idx="365">
                  <c:v>0.44810454363104452</c:v>
                </c:pt>
                <c:pt idx="366">
                  <c:v>0.63463785837191389</c:v>
                </c:pt>
                <c:pt idx="367">
                  <c:v>0.93606566951839021</c:v>
                </c:pt>
                <c:pt idx="368">
                  <c:v>1.1330384464602623</c:v>
                </c:pt>
                <c:pt idx="369">
                  <c:v>0.96922554420010276</c:v>
                </c:pt>
                <c:pt idx="370">
                  <c:v>0.52608585970614719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1.132129927019033E-2</c:v>
                </c:pt>
                <c:pt idx="392">
                  <c:v>9.1736677250514417E-2</c:v>
                </c:pt>
                <c:pt idx="393">
                  <c:v>0.32925932890625004</c:v>
                </c:pt>
                <c:pt idx="394">
                  <c:v>0.75668922045074605</c:v>
                </c:pt>
                <c:pt idx="395">
                  <c:v>1.3326296764981997</c:v>
                </c:pt>
                <c:pt idx="396">
                  <c:v>1.9778639061889147</c:v>
                </c:pt>
                <c:pt idx="397">
                  <c:v>2.4636890857445981</c:v>
                </c:pt>
                <c:pt idx="398">
                  <c:v>2.3371447502186209</c:v>
                </c:pt>
                <c:pt idx="399">
                  <c:v>1.5157685875578712</c:v>
                </c:pt>
                <c:pt idx="400">
                  <c:v>0.59625124032921806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6.7833296154835465E-2</c:v>
                </c:pt>
                <c:pt idx="410">
                  <c:v>0.23722859679783953</c:v>
                </c:pt>
                <c:pt idx="411">
                  <c:v>0.31017746483410491</c:v>
                </c:pt>
                <c:pt idx="412">
                  <c:v>0.35700770015753613</c:v>
                </c:pt>
                <c:pt idx="413">
                  <c:v>0.46121562157600327</c:v>
                </c:pt>
                <c:pt idx="414">
                  <c:v>0.68459982853330748</c:v>
                </c:pt>
                <c:pt idx="415">
                  <c:v>0.90627743272569417</c:v>
                </c:pt>
                <c:pt idx="416">
                  <c:v>0.87683421735789635</c:v>
                </c:pt>
                <c:pt idx="417">
                  <c:v>0.56088977845293275</c:v>
                </c:pt>
                <c:pt idx="418">
                  <c:v>0.1353847434381433</c:v>
                </c:pt>
                <c:pt idx="419">
                  <c:v>0</c:v>
                </c:pt>
                <c:pt idx="420">
                  <c:v>0</c:v>
                </c:pt>
                <c:pt idx="421">
                  <c:v>8.4146853575102334E-2</c:v>
                </c:pt>
                <c:pt idx="422">
                  <c:v>0.36407136320730421</c:v>
                </c:pt>
                <c:pt idx="423">
                  <c:v>0.7268371166280867</c:v>
                </c:pt>
                <c:pt idx="424">
                  <c:v>1.3699905241898156</c:v>
                </c:pt>
                <c:pt idx="425">
                  <c:v>2.4293280661072534</c:v>
                </c:pt>
                <c:pt idx="426">
                  <c:v>3.5432895462127054</c:v>
                </c:pt>
                <c:pt idx="427">
                  <c:v>3.6711918687628593</c:v>
                </c:pt>
                <c:pt idx="428">
                  <c:v>2.4522056562435695</c:v>
                </c:pt>
                <c:pt idx="429">
                  <c:v>0.98928434789737607</c:v>
                </c:pt>
                <c:pt idx="430">
                  <c:v>0.15601311176697474</c:v>
                </c:pt>
                <c:pt idx="431">
                  <c:v>0</c:v>
                </c:pt>
                <c:pt idx="432">
                  <c:v>0.10838387137667332</c:v>
                </c:pt>
                <c:pt idx="433">
                  <c:v>0.28238207302276319</c:v>
                </c:pt>
                <c:pt idx="434">
                  <c:v>3.721715532728892E-2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1.2743232333461935E-2</c:v>
                </c:pt>
                <c:pt idx="512">
                  <c:v>0.14047946440972223</c:v>
                </c:pt>
                <c:pt idx="513">
                  <c:v>0.61565911280542696</c:v>
                </c:pt>
                <c:pt idx="514">
                  <c:v>1.4382645620434671</c:v>
                </c:pt>
                <c:pt idx="515">
                  <c:v>2.129505452842078</c:v>
                </c:pt>
                <c:pt idx="516">
                  <c:v>2.0995708489936979</c:v>
                </c:pt>
                <c:pt idx="517">
                  <c:v>1.3304421631140684</c:v>
                </c:pt>
                <c:pt idx="518">
                  <c:v>0.50866683043981487</c:v>
                </c:pt>
                <c:pt idx="519">
                  <c:v>4.1907728761574767E-2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3.2486873199588477E-3</c:v>
                </c:pt>
                <c:pt idx="533">
                  <c:v>3.8101393569958841E-2</c:v>
                </c:pt>
                <c:pt idx="534">
                  <c:v>0.15060629225823044</c:v>
                </c:pt>
                <c:pt idx="535">
                  <c:v>0.34101609575617287</c:v>
                </c:pt>
                <c:pt idx="536">
                  <c:v>0.74444909777520574</c:v>
                </c:pt>
                <c:pt idx="537">
                  <c:v>1.6039967111625515</c:v>
                </c:pt>
                <c:pt idx="538">
                  <c:v>2.5944291248456794</c:v>
                </c:pt>
                <c:pt idx="539">
                  <c:v>2.6510759649916409</c:v>
                </c:pt>
                <c:pt idx="540">
                  <c:v>1.6066907778388626</c:v>
                </c:pt>
                <c:pt idx="541">
                  <c:v>0.65176874871399171</c:v>
                </c:pt>
                <c:pt idx="542">
                  <c:v>0.25008865212512904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2.0464432931455841E-2</c:v>
                </c:pt>
                <c:pt idx="552">
                  <c:v>2.8978851337448597E-2</c:v>
                </c:pt>
                <c:pt idx="553">
                  <c:v>6.493958614969142E-2</c:v>
                </c:pt>
                <c:pt idx="554">
                  <c:v>0.13837467218364194</c:v>
                </c:pt>
                <c:pt idx="555">
                  <c:v>0.21196419790380663</c:v>
                </c:pt>
                <c:pt idx="556">
                  <c:v>0.29855543176118848</c:v>
                </c:pt>
                <c:pt idx="557">
                  <c:v>0.40390044093042698</c:v>
                </c:pt>
                <c:pt idx="558">
                  <c:v>0.62684195836869838</c:v>
                </c:pt>
                <c:pt idx="559">
                  <c:v>0.82731249659207817</c:v>
                </c:pt>
                <c:pt idx="560">
                  <c:v>0.63279251638052991</c:v>
                </c:pt>
                <c:pt idx="561">
                  <c:v>0.34430293862525718</c:v>
                </c:pt>
                <c:pt idx="562">
                  <c:v>9.0487886831275816E-2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2.264425266846708E-2</c:v>
                </c:pt>
                <c:pt idx="601">
                  <c:v>9.5594482066615222E-2</c:v>
                </c:pt>
                <c:pt idx="602">
                  <c:v>0.34909529513888887</c:v>
                </c:pt>
                <c:pt idx="603">
                  <c:v>0.95614476584362118</c:v>
                </c:pt>
                <c:pt idx="604">
                  <c:v>1.8760640917373972</c:v>
                </c:pt>
                <c:pt idx="605">
                  <c:v>2.9565935470164604</c:v>
                </c:pt>
                <c:pt idx="606">
                  <c:v>3.9336212527488419</c:v>
                </c:pt>
                <c:pt idx="607">
                  <c:v>4.4875329805491244</c:v>
                </c:pt>
                <c:pt idx="608">
                  <c:v>4.7293147020479669</c:v>
                </c:pt>
                <c:pt idx="609">
                  <c:v>5.0773411941615221</c:v>
                </c:pt>
                <c:pt idx="610">
                  <c:v>5.4854691954925414</c:v>
                </c:pt>
                <c:pt idx="611">
                  <c:v>5.182548765155607</c:v>
                </c:pt>
                <c:pt idx="612">
                  <c:v>3.7703502772794502</c:v>
                </c:pt>
                <c:pt idx="613">
                  <c:v>2.1103522965824353</c:v>
                </c:pt>
                <c:pt idx="614">
                  <c:v>1.2217362160783176</c:v>
                </c:pt>
                <c:pt idx="615">
                  <c:v>1.0422634562789348</c:v>
                </c:pt>
                <c:pt idx="616">
                  <c:v>0.9331437548611119</c:v>
                </c:pt>
                <c:pt idx="617">
                  <c:v>0.61475370613425817</c:v>
                </c:pt>
                <c:pt idx="618">
                  <c:v>0.15822734673996891</c:v>
                </c:pt>
                <c:pt idx="619">
                  <c:v>0</c:v>
                </c:pt>
                <c:pt idx="620">
                  <c:v>0</c:v>
                </c:pt>
                <c:pt idx="621">
                  <c:v>0.41310573700167158</c:v>
                </c:pt>
                <c:pt idx="622">
                  <c:v>0.91091356329411011</c:v>
                </c:pt>
                <c:pt idx="623">
                  <c:v>1.3554976002989989</c:v>
                </c:pt>
                <c:pt idx="624">
                  <c:v>1.7255228618955787</c:v>
                </c:pt>
                <c:pt idx="625">
                  <c:v>1.790244026604296</c:v>
                </c:pt>
                <c:pt idx="626">
                  <c:v>1.5228784587223498</c:v>
                </c:pt>
                <c:pt idx="627">
                  <c:v>1.2369442784850815</c:v>
                </c:pt>
                <c:pt idx="628">
                  <c:v>1.171535357574589</c:v>
                </c:pt>
                <c:pt idx="629">
                  <c:v>1.4031385321469925</c:v>
                </c:pt>
                <c:pt idx="630">
                  <c:v>1.9170167598926202</c:v>
                </c:pt>
                <c:pt idx="631">
                  <c:v>2.4693031916216555</c:v>
                </c:pt>
                <c:pt idx="632">
                  <c:v>2.8922224471064784</c:v>
                </c:pt>
                <c:pt idx="633">
                  <c:v>3.173062296376671</c:v>
                </c:pt>
                <c:pt idx="634">
                  <c:v>3.178856294987785</c:v>
                </c:pt>
                <c:pt idx="635">
                  <c:v>2.794875684516462</c:v>
                </c:pt>
                <c:pt idx="636">
                  <c:v>2.1379607845293203</c:v>
                </c:pt>
                <c:pt idx="637">
                  <c:v>1.5871868508551947</c:v>
                </c:pt>
                <c:pt idx="638">
                  <c:v>1.3210053088059421</c:v>
                </c:pt>
                <c:pt idx="639">
                  <c:v>1.2384249675925951</c:v>
                </c:pt>
                <c:pt idx="640">
                  <c:v>1.4930059167920535</c:v>
                </c:pt>
                <c:pt idx="641">
                  <c:v>2.2576902345646843</c:v>
                </c:pt>
                <c:pt idx="642">
                  <c:v>2.9640653383680551</c:v>
                </c:pt>
                <c:pt idx="643">
                  <c:v>2.8501621434895852</c:v>
                </c:pt>
                <c:pt idx="644">
                  <c:v>2.3488432390335645</c:v>
                </c:pt>
                <c:pt idx="645">
                  <c:v>2.2155337307838199</c:v>
                </c:pt>
                <c:pt idx="646">
                  <c:v>2.2822525165509271</c:v>
                </c:pt>
                <c:pt idx="647">
                  <c:v>2.2291266143840049</c:v>
                </c:pt>
                <c:pt idx="648">
                  <c:v>1.9667062898566088</c:v>
                </c:pt>
                <c:pt idx="649">
                  <c:v>1.3642914495273906</c:v>
                </c:pt>
                <c:pt idx="650">
                  <c:v>0.26275343155864495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0.32360865396733546</c:v>
                </c:pt>
                <c:pt idx="666">
                  <c:v>1.0394420802147633</c:v>
                </c:pt>
                <c:pt idx="667">
                  <c:v>2.1654162471064815</c:v>
                </c:pt>
                <c:pt idx="668">
                  <c:v>3.0953715184927981</c:v>
                </c:pt>
                <c:pt idx="669">
                  <c:v>3.7071169787551437</c:v>
                </c:pt>
                <c:pt idx="670">
                  <c:v>3.7002674598765433</c:v>
                </c:pt>
                <c:pt idx="671">
                  <c:v>2.999900816358025</c:v>
                </c:pt>
                <c:pt idx="672">
                  <c:v>2.720113922325103</c:v>
                </c:pt>
                <c:pt idx="673">
                  <c:v>2.8990508554526748</c:v>
                </c:pt>
                <c:pt idx="674">
                  <c:v>2.5984475223765422</c:v>
                </c:pt>
                <c:pt idx="675">
                  <c:v>1.7021068218975044</c:v>
                </c:pt>
                <c:pt idx="676">
                  <c:v>0.68290925957433213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0.34815858802083322</c:v>
                </c:pt>
                <c:pt idx="685">
                  <c:v>1.4258891794560189</c:v>
                </c:pt>
                <c:pt idx="686">
                  <c:v>1.9388095275591559</c:v>
                </c:pt>
                <c:pt idx="687">
                  <c:v>2.0627409932195211</c:v>
                </c:pt>
                <c:pt idx="688">
                  <c:v>2.2246416254726089</c:v>
                </c:pt>
                <c:pt idx="689">
                  <c:v>1.9915335919592341</c:v>
                </c:pt>
                <c:pt idx="690">
                  <c:v>1.3126905430844911</c:v>
                </c:pt>
                <c:pt idx="691">
                  <c:v>0.98429140725630226</c:v>
                </c:pt>
                <c:pt idx="692">
                  <c:v>1.1830738003697283</c:v>
                </c:pt>
                <c:pt idx="693">
                  <c:v>1.3326686513888899</c:v>
                </c:pt>
                <c:pt idx="694">
                  <c:v>0.92069874414866226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0.21643483103137867</c:v>
                </c:pt>
                <c:pt idx="702">
                  <c:v>0.3199529557291666</c:v>
                </c:pt>
                <c:pt idx="703">
                  <c:v>0.18530076850244304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0.71596886261574066</c:v>
                </c:pt>
                <c:pt idx="710">
                  <c:v>1.6888339565104173</c:v>
                </c:pt>
                <c:pt idx="711">
                  <c:v>1.9918453864261836</c:v>
                </c:pt>
                <c:pt idx="712">
                  <c:v>1.0949665426022372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0.11591983680555555</c:v>
                </c:pt>
                <c:pt idx="718">
                  <c:v>0.65646893389917693</c:v>
                </c:pt>
                <c:pt idx="719">
                  <c:v>1.2328731316872428</c:v>
                </c:pt>
                <c:pt idx="720">
                  <c:v>1.5197366111111112</c:v>
                </c:pt>
                <c:pt idx="721">
                  <c:v>1.5256429016460908</c:v>
                </c:pt>
                <c:pt idx="722">
                  <c:v>1.5065044252443416</c:v>
                </c:pt>
                <c:pt idx="723">
                  <c:v>1.6576877980324074</c:v>
                </c:pt>
                <c:pt idx="724">
                  <c:v>2.2775953854488167</c:v>
                </c:pt>
                <c:pt idx="725">
                  <c:v>3.3951176044431568</c:v>
                </c:pt>
                <c:pt idx="726">
                  <c:v>4.3485914526748957</c:v>
                </c:pt>
                <c:pt idx="727">
                  <c:v>4.1777559245370384</c:v>
                </c:pt>
                <c:pt idx="728">
                  <c:v>3.4012136219907436</c:v>
                </c:pt>
                <c:pt idx="729">
                  <c:v>2.5217464058770576</c:v>
                </c:pt>
                <c:pt idx="730">
                  <c:v>1.586898759304268</c:v>
                </c:pt>
                <c:pt idx="731">
                  <c:v>1.1813940004179537</c:v>
                </c:pt>
                <c:pt idx="732">
                  <c:v>1.1880705002443426</c:v>
                </c:pt>
                <c:pt idx="733">
                  <c:v>1.2570115371913579</c:v>
                </c:pt>
                <c:pt idx="734">
                  <c:v>1.3593257127732778</c:v>
                </c:pt>
                <c:pt idx="735">
                  <c:v>1.5288902602141214</c:v>
                </c:pt>
                <c:pt idx="736">
                  <c:v>1.6160658021765688</c:v>
                </c:pt>
                <c:pt idx="737">
                  <c:v>1.4530043180330501</c:v>
                </c:pt>
                <c:pt idx="738">
                  <c:v>1.5891635925186463</c:v>
                </c:pt>
                <c:pt idx="739">
                  <c:v>2.231964074884258</c:v>
                </c:pt>
                <c:pt idx="740">
                  <c:v>2.5000585520672596</c:v>
                </c:pt>
                <c:pt idx="741">
                  <c:v>2.1028681658179029</c:v>
                </c:pt>
                <c:pt idx="742">
                  <c:v>1.5633489410108008</c:v>
                </c:pt>
                <c:pt idx="743">
                  <c:v>1.299533137763631</c:v>
                </c:pt>
                <c:pt idx="744">
                  <c:v>1.2682301299768528</c:v>
                </c:pt>
                <c:pt idx="745">
                  <c:v>1.405645752600952</c:v>
                </c:pt>
                <c:pt idx="746">
                  <c:v>1.7579216185185191</c:v>
                </c:pt>
                <c:pt idx="747">
                  <c:v>2.1326491699684933</c:v>
                </c:pt>
                <c:pt idx="748">
                  <c:v>2.2145615157343093</c:v>
                </c:pt>
                <c:pt idx="749">
                  <c:v>1.8663659333847722</c:v>
                </c:pt>
                <c:pt idx="750">
                  <c:v>1.4190946470486128</c:v>
                </c:pt>
                <c:pt idx="751">
                  <c:v>1.098386127125131</c:v>
                </c:pt>
                <c:pt idx="752">
                  <c:v>0.70120607753665065</c:v>
                </c:pt>
                <c:pt idx="753">
                  <c:v>0.2632929175829482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0.4357286769804527</c:v>
                </c:pt>
                <c:pt idx="765">
                  <c:v>1.3164265503086421</c:v>
                </c:pt>
                <c:pt idx="766">
                  <c:v>1.8808235901813273</c:v>
                </c:pt>
                <c:pt idx="767">
                  <c:v>2.2644466473829734</c:v>
                </c:pt>
                <c:pt idx="768">
                  <c:v>2.8685793120370375</c:v>
                </c:pt>
                <c:pt idx="769">
                  <c:v>4.0039589878890176</c:v>
                </c:pt>
                <c:pt idx="770">
                  <c:v>5.1968345951292427</c:v>
                </c:pt>
                <c:pt idx="771">
                  <c:v>5.8863668884580767</c:v>
                </c:pt>
                <c:pt idx="772">
                  <c:v>5.9996242239454753</c:v>
                </c:pt>
                <c:pt idx="773">
                  <c:v>5.7060275813400212</c:v>
                </c:pt>
                <c:pt idx="774">
                  <c:v>5.8358081776427468</c:v>
                </c:pt>
                <c:pt idx="775">
                  <c:v>5.9152375357638896</c:v>
                </c:pt>
                <c:pt idx="776">
                  <c:v>5.2722919371720671</c:v>
                </c:pt>
                <c:pt idx="777">
                  <c:v>4.7552012570762603</c:v>
                </c:pt>
                <c:pt idx="778">
                  <c:v>4.5346305402874227</c:v>
                </c:pt>
                <c:pt idx="779">
                  <c:v>4.1816602337480733</c:v>
                </c:pt>
                <c:pt idx="780">
                  <c:v>3.731030683018262</c:v>
                </c:pt>
                <c:pt idx="781">
                  <c:v>3.3239743532182322</c:v>
                </c:pt>
                <c:pt idx="782">
                  <c:v>2.9739092047518003</c:v>
                </c:pt>
                <c:pt idx="783">
                  <c:v>2.7819591593171333</c:v>
                </c:pt>
                <c:pt idx="784">
                  <c:v>2.9466084978266487</c:v>
                </c:pt>
                <c:pt idx="785">
                  <c:v>3.2205155345100338</c:v>
                </c:pt>
                <c:pt idx="786">
                  <c:v>3.0405143737847218</c:v>
                </c:pt>
                <c:pt idx="787">
                  <c:v>2.556346101032017</c:v>
                </c:pt>
                <c:pt idx="788">
                  <c:v>2.3282303054076658</c:v>
                </c:pt>
                <c:pt idx="789">
                  <c:v>2.4713898737686542</c:v>
                </c:pt>
                <c:pt idx="790">
                  <c:v>2.7196660981481484</c:v>
                </c:pt>
                <c:pt idx="791">
                  <c:v>2.508516697106475</c:v>
                </c:pt>
                <c:pt idx="792">
                  <c:v>1.0586457373585358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0.86082677347929615</c:v>
                </c:pt>
                <c:pt idx="801">
                  <c:v>2.1863159212673637</c:v>
                </c:pt>
                <c:pt idx="802">
                  <c:v>4.0507653345068171</c:v>
                </c:pt>
                <c:pt idx="803">
                  <c:v>5.4726826569605169</c:v>
                </c:pt>
                <c:pt idx="804">
                  <c:v>5.1960932695923354</c:v>
                </c:pt>
                <c:pt idx="805">
                  <c:v>3.5959632628472242</c:v>
                </c:pt>
                <c:pt idx="806">
                  <c:v>1.9904099407085905</c:v>
                </c:pt>
                <c:pt idx="807">
                  <c:v>0.75118171699781189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0.8566948847736624</c:v>
                </c:pt>
                <c:pt idx="820">
                  <c:v>1.9360041389146092</c:v>
                </c:pt>
                <c:pt idx="821">
                  <c:v>2.5922146314814816</c:v>
                </c:pt>
                <c:pt idx="822">
                  <c:v>2.8241841267682615</c:v>
                </c:pt>
                <c:pt idx="823">
                  <c:v>2.871962935294496</c:v>
                </c:pt>
                <c:pt idx="824">
                  <c:v>2.7613572539287556</c:v>
                </c:pt>
                <c:pt idx="825">
                  <c:v>2.731816650144677</c:v>
                </c:pt>
                <c:pt idx="826">
                  <c:v>2.790258382468493</c:v>
                </c:pt>
                <c:pt idx="827">
                  <c:v>3.0200954898887593</c:v>
                </c:pt>
                <c:pt idx="828">
                  <c:v>3.5959445201806837</c:v>
                </c:pt>
                <c:pt idx="829">
                  <c:v>4.0369337271540635</c:v>
                </c:pt>
                <c:pt idx="830">
                  <c:v>3.8539478576099544</c:v>
                </c:pt>
                <c:pt idx="831">
                  <c:v>3.0454790970357539</c:v>
                </c:pt>
                <c:pt idx="832">
                  <c:v>2.2129306837802236</c:v>
                </c:pt>
                <c:pt idx="833">
                  <c:v>1.9725305346739952</c:v>
                </c:pt>
                <c:pt idx="834">
                  <c:v>2.0411824860468069</c:v>
                </c:pt>
                <c:pt idx="835">
                  <c:v>2.0051102140592851</c:v>
                </c:pt>
                <c:pt idx="836">
                  <c:v>2.0338284131044269</c:v>
                </c:pt>
                <c:pt idx="837">
                  <c:v>2.3211190521219125</c:v>
                </c:pt>
                <c:pt idx="838">
                  <c:v>2.5576487309863669</c:v>
                </c:pt>
                <c:pt idx="839">
                  <c:v>2.579161125215407</c:v>
                </c:pt>
                <c:pt idx="840">
                  <c:v>2.786779145489326</c:v>
                </c:pt>
                <c:pt idx="841">
                  <c:v>3.2101413611368335</c:v>
                </c:pt>
                <c:pt idx="842">
                  <c:v>3.3099500467849818</c:v>
                </c:pt>
                <c:pt idx="843">
                  <c:v>2.8780604581307854</c:v>
                </c:pt>
                <c:pt idx="844">
                  <c:v>2.3194704602076883</c:v>
                </c:pt>
                <c:pt idx="845">
                  <c:v>2.054215519701649</c:v>
                </c:pt>
                <c:pt idx="846">
                  <c:v>2.1486555787165678</c:v>
                </c:pt>
                <c:pt idx="847">
                  <c:v>2.6225284573398935</c:v>
                </c:pt>
                <c:pt idx="848">
                  <c:v>3.3843659761863423</c:v>
                </c:pt>
                <c:pt idx="849">
                  <c:v>3.8681281604166662</c:v>
                </c:pt>
                <c:pt idx="850">
                  <c:v>3.6370514841049388</c:v>
                </c:pt>
                <c:pt idx="851">
                  <c:v>3.1895570567772626</c:v>
                </c:pt>
                <c:pt idx="852">
                  <c:v>3.0655158088991739</c:v>
                </c:pt>
                <c:pt idx="853">
                  <c:v>3.0263859138953171</c:v>
                </c:pt>
                <c:pt idx="854">
                  <c:v>2.7536950095325361</c:v>
                </c:pt>
                <c:pt idx="855">
                  <c:v>2.4136966304944716</c:v>
                </c:pt>
                <c:pt idx="856">
                  <c:v>2.6921472936631963</c:v>
                </c:pt>
                <c:pt idx="857">
                  <c:v>3.6949640419881686</c:v>
                </c:pt>
                <c:pt idx="858">
                  <c:v>4.3556798071148384</c:v>
                </c:pt>
                <c:pt idx="859">
                  <c:v>4.1441740275270096</c:v>
                </c:pt>
                <c:pt idx="860">
                  <c:v>4.0858779216306633</c:v>
                </c:pt>
                <c:pt idx="861">
                  <c:v>5.2120913037808592</c:v>
                </c:pt>
                <c:pt idx="862">
                  <c:v>6.1689106613586624</c:v>
                </c:pt>
                <c:pt idx="863">
                  <c:v>5.3752013297453711</c:v>
                </c:pt>
                <c:pt idx="864">
                  <c:v>4.2466448402231283</c:v>
                </c:pt>
                <c:pt idx="865">
                  <c:v>4.3592346223636866</c:v>
                </c:pt>
                <c:pt idx="866">
                  <c:v>5.2474575933127543</c:v>
                </c:pt>
                <c:pt idx="867">
                  <c:v>5.5048518901620342</c:v>
                </c:pt>
                <c:pt idx="868">
                  <c:v>4.4892207980259773</c:v>
                </c:pt>
                <c:pt idx="869">
                  <c:v>3.21408626333591</c:v>
                </c:pt>
                <c:pt idx="870">
                  <c:v>2.5440236712962996</c:v>
                </c:pt>
                <c:pt idx="871">
                  <c:v>2.2981933246077682</c:v>
                </c:pt>
                <c:pt idx="872">
                  <c:v>2.1047715470293236</c:v>
                </c:pt>
                <c:pt idx="873">
                  <c:v>1.6929686814557621</c:v>
                </c:pt>
                <c:pt idx="874">
                  <c:v>1.058812011615873</c:v>
                </c:pt>
                <c:pt idx="875">
                  <c:v>0.42087372994148581</c:v>
                </c:pt>
                <c:pt idx="876">
                  <c:v>0.24757590778356248</c:v>
                </c:pt>
                <c:pt idx="877">
                  <c:v>0.84511758589570818</c:v>
                </c:pt>
                <c:pt idx="878">
                  <c:v>1.7590009347222213</c:v>
                </c:pt>
                <c:pt idx="879">
                  <c:v>1.895873622042179</c:v>
                </c:pt>
                <c:pt idx="880">
                  <c:v>1.0741387271090541</c:v>
                </c:pt>
                <c:pt idx="881">
                  <c:v>1.009927716177984</c:v>
                </c:pt>
                <c:pt idx="882">
                  <c:v>1.9523028984053501</c:v>
                </c:pt>
                <c:pt idx="883">
                  <c:v>2.484105864068928</c:v>
                </c:pt>
                <c:pt idx="884">
                  <c:v>2.6816082990290635</c:v>
                </c:pt>
                <c:pt idx="885">
                  <c:v>2.8918078587384288</c:v>
                </c:pt>
                <c:pt idx="886">
                  <c:v>2.8637686864519027</c:v>
                </c:pt>
                <c:pt idx="887">
                  <c:v>2.5834157727076921</c:v>
                </c:pt>
                <c:pt idx="888">
                  <c:v>2.1410112734728646</c:v>
                </c:pt>
                <c:pt idx="889">
                  <c:v>1.5856522054462399</c:v>
                </c:pt>
                <c:pt idx="890">
                  <c:v>0.92288569154771372</c:v>
                </c:pt>
                <c:pt idx="891">
                  <c:v>0.25589596154514338</c:v>
                </c:pt>
                <c:pt idx="892">
                  <c:v>0</c:v>
                </c:pt>
                <c:pt idx="893">
                  <c:v>0</c:v>
                </c:pt>
                <c:pt idx="894">
                  <c:v>0.41926956041023905</c:v>
                </c:pt>
                <c:pt idx="895">
                  <c:v>1.0542232428465785</c:v>
                </c:pt>
                <c:pt idx="896">
                  <c:v>1.6104571661040361</c:v>
                </c:pt>
                <c:pt idx="897">
                  <c:v>1.8688763599954978</c:v>
                </c:pt>
                <c:pt idx="898">
                  <c:v>1.7778408189203965</c:v>
                </c:pt>
                <c:pt idx="899">
                  <c:v>1.4151696028067144</c:v>
                </c:pt>
                <c:pt idx="900">
                  <c:v>0.78220500026041906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0.86082677347929615</c:v>
                </c:pt>
                <c:pt idx="908">
                  <c:v>2.1863159212673637</c:v>
                </c:pt>
                <c:pt idx="909">
                  <c:v>4.0507653345068171</c:v>
                </c:pt>
                <c:pt idx="910">
                  <c:v>5.4726826569605169</c:v>
                </c:pt>
                <c:pt idx="911">
                  <c:v>5.1960932695923354</c:v>
                </c:pt>
                <c:pt idx="912">
                  <c:v>3.9706426250192925</c:v>
                </c:pt>
                <c:pt idx="913">
                  <c:v>4.1179664555298352</c:v>
                </c:pt>
                <c:pt idx="914">
                  <c:v>4.9241287445023145</c:v>
                </c:pt>
                <c:pt idx="915">
                  <c:v>4.2989025072466589</c:v>
                </c:pt>
                <c:pt idx="916">
                  <c:v>3.0822848954475321</c:v>
                </c:pt>
                <c:pt idx="917">
                  <c:v>2.158935300559413</c:v>
                </c:pt>
                <c:pt idx="918">
                  <c:v>1.9871368329893255</c:v>
                </c:pt>
                <c:pt idx="919">
                  <c:v>2.6367887631912295</c:v>
                </c:pt>
                <c:pt idx="920">
                  <c:v>3.6749986985918199</c:v>
                </c:pt>
                <c:pt idx="921">
                  <c:v>4.6790481728845155</c:v>
                </c:pt>
                <c:pt idx="922">
                  <c:v>4.8600077818994327</c:v>
                </c:pt>
                <c:pt idx="923">
                  <c:v>3.5433850375578668</c:v>
                </c:pt>
                <c:pt idx="924">
                  <c:v>1.1845354082111643</c:v>
                </c:pt>
                <c:pt idx="925">
                  <c:v>7.2482248865104307E-2</c:v>
                </c:pt>
                <c:pt idx="926">
                  <c:v>0.47767889043531409</c:v>
                </c:pt>
                <c:pt idx="927">
                  <c:v>0.8879984045428212</c:v>
                </c:pt>
                <c:pt idx="928">
                  <c:v>1.122767709217465</c:v>
                </c:pt>
                <c:pt idx="929">
                  <c:v>1.2752769233249779</c:v>
                </c:pt>
                <c:pt idx="930">
                  <c:v>1.2996794119566628</c:v>
                </c:pt>
                <c:pt idx="931">
                  <c:v>1.2384918518711392</c:v>
                </c:pt>
                <c:pt idx="932">
                  <c:v>1.0062177920010287</c:v>
                </c:pt>
                <c:pt idx="933">
                  <c:v>0.51767279904192653</c:v>
                </c:pt>
                <c:pt idx="934">
                  <c:v>0.1492332528163591</c:v>
                </c:pt>
                <c:pt idx="935">
                  <c:v>0.27788089277263428</c:v>
                </c:pt>
                <c:pt idx="936">
                  <c:v>0.61400419746013357</c:v>
                </c:pt>
                <c:pt idx="937">
                  <c:v>0.7916796019804524</c:v>
                </c:pt>
                <c:pt idx="938">
                  <c:v>0.77140742029963971</c:v>
                </c:pt>
                <c:pt idx="939">
                  <c:v>0.78744453946116266</c:v>
                </c:pt>
                <c:pt idx="940">
                  <c:v>1.0390652616062255</c:v>
                </c:pt>
                <c:pt idx="941">
                  <c:v>1.2995105822595159</c:v>
                </c:pt>
                <c:pt idx="942">
                  <c:v>1.4096415392393247</c:v>
                </c:pt>
                <c:pt idx="943">
                  <c:v>1.5220500414223255</c:v>
                </c:pt>
                <c:pt idx="944">
                  <c:v>1.6782446948913345</c:v>
                </c:pt>
                <c:pt idx="945">
                  <c:v>2.0333798475823066</c:v>
                </c:pt>
                <c:pt idx="946">
                  <c:v>2.5712188144675907</c:v>
                </c:pt>
                <c:pt idx="947">
                  <c:v>2.7063031220936202</c:v>
                </c:pt>
                <c:pt idx="948">
                  <c:v>2.234321410191618</c:v>
                </c:pt>
                <c:pt idx="949">
                  <c:v>1.3280480178594409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1.0299428887024176</c:v>
                </c:pt>
                <c:pt idx="959">
                  <c:v>3.0885693488683126</c:v>
                </c:pt>
                <c:pt idx="960">
                  <c:v>5.1616448766010805</c:v>
                </c:pt>
                <c:pt idx="961">
                  <c:v>6.6190705616705232</c:v>
                </c:pt>
                <c:pt idx="962">
                  <c:v>6.8544987801826132</c:v>
                </c:pt>
                <c:pt idx="963">
                  <c:v>5.9820666256815862</c:v>
                </c:pt>
                <c:pt idx="964">
                  <c:v>4.4725171522022915</c:v>
                </c:pt>
                <c:pt idx="965">
                  <c:v>2.935740330285495</c:v>
                </c:pt>
                <c:pt idx="966">
                  <c:v>1.8373980271444197</c:v>
                </c:pt>
                <c:pt idx="967">
                  <c:v>1.2447363263728142</c:v>
                </c:pt>
                <c:pt idx="968">
                  <c:v>0.79086841619405801</c:v>
                </c:pt>
                <c:pt idx="969">
                  <c:v>4.1056859558255554E-2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2.6646365329218106E-2</c:v>
                </c:pt>
                <c:pt idx="1027">
                  <c:v>0.25415096741255144</c:v>
                </c:pt>
                <c:pt idx="1028">
                  <c:v>0.96780281513631672</c:v>
                </c:pt>
                <c:pt idx="1029">
                  <c:v>2.0430862870627569</c:v>
                </c:pt>
                <c:pt idx="1030">
                  <c:v>2.8681615089377566</c:v>
                </c:pt>
                <c:pt idx="1031">
                  <c:v>3.208080853317901</c:v>
                </c:pt>
                <c:pt idx="1032">
                  <c:v>3.3732345940264921</c:v>
                </c:pt>
                <c:pt idx="1033">
                  <c:v>3.5778054684927989</c:v>
                </c:pt>
                <c:pt idx="1034">
                  <c:v>3.6798964196244865</c:v>
                </c:pt>
                <c:pt idx="1035">
                  <c:v>3.4962387929976866</c:v>
                </c:pt>
                <c:pt idx="1036">
                  <c:v>3.2085667195055301</c:v>
                </c:pt>
                <c:pt idx="1037">
                  <c:v>3.1733178324202669</c:v>
                </c:pt>
                <c:pt idx="1038">
                  <c:v>3.5423166886992026</c:v>
                </c:pt>
                <c:pt idx="1039">
                  <c:v>4.0531744599665629</c:v>
                </c:pt>
                <c:pt idx="1040">
                  <c:v>4.3110232011702667</c:v>
                </c:pt>
                <c:pt idx="1041">
                  <c:v>4.1019120073527517</c:v>
                </c:pt>
                <c:pt idx="1042">
                  <c:v>3.4135664605002578</c:v>
                </c:pt>
                <c:pt idx="1043">
                  <c:v>2.5466281997460136</c:v>
                </c:pt>
                <c:pt idx="1044">
                  <c:v>1.9076232833397619</c:v>
                </c:pt>
                <c:pt idx="1045">
                  <c:v>1.6917189134612918</c:v>
                </c:pt>
                <c:pt idx="1046">
                  <c:v>1.7379898657182369</c:v>
                </c:pt>
                <c:pt idx="1047">
                  <c:v>1.6357066061856993</c:v>
                </c:pt>
                <c:pt idx="1048">
                  <c:v>1.1071740865676443</c:v>
                </c:pt>
                <c:pt idx="1049">
                  <c:v>0.18861081690457882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0.1514822525141461</c:v>
                </c:pt>
                <c:pt idx="1063">
                  <c:v>0.58788960387731493</c:v>
                </c:pt>
                <c:pt idx="1064">
                  <c:v>1.3379915250900205</c:v>
                </c:pt>
                <c:pt idx="1065">
                  <c:v>2.1905496104809665</c:v>
                </c:pt>
                <c:pt idx="1066">
                  <c:v>2.2650416229230972</c:v>
                </c:pt>
                <c:pt idx="1067">
                  <c:v>1.5279930828125008</c:v>
                </c:pt>
                <c:pt idx="1068">
                  <c:v>1.0894834475694442</c:v>
                </c:pt>
                <c:pt idx="1069">
                  <c:v>1.4719987215277774</c:v>
                </c:pt>
                <c:pt idx="1070">
                  <c:v>2.3003518527777782</c:v>
                </c:pt>
                <c:pt idx="1071">
                  <c:v>3.1662031695023143</c:v>
                </c:pt>
                <c:pt idx="1072">
                  <c:v>4.0874411829314541</c:v>
                </c:pt>
                <c:pt idx="1073">
                  <c:v>5.3259078073270327</c:v>
                </c:pt>
                <c:pt idx="1074">
                  <c:v>6.6622408671875011</c:v>
                </c:pt>
                <c:pt idx="1075">
                  <c:v>7.3669663650012858</c:v>
                </c:pt>
                <c:pt idx="1076">
                  <c:v>7.1644200538097991</c:v>
                </c:pt>
                <c:pt idx="1077">
                  <c:v>6.511643494505531</c:v>
                </c:pt>
                <c:pt idx="1078">
                  <c:v>5.9910719589184698</c:v>
                </c:pt>
                <c:pt idx="1079">
                  <c:v>5.502350990747173</c:v>
                </c:pt>
                <c:pt idx="1080">
                  <c:v>4.4123339178755145</c:v>
                </c:pt>
                <c:pt idx="1081">
                  <c:v>2.8174435496463461</c:v>
                </c:pt>
                <c:pt idx="1082">
                  <c:v>1.079823001366383</c:v>
                </c:pt>
                <c:pt idx="1083">
                  <c:v>0</c:v>
                </c:pt>
                <c:pt idx="1084">
                  <c:v>0</c:v>
                </c:pt>
                <c:pt idx="1085">
                  <c:v>0.55161236459298169</c:v>
                </c:pt>
                <c:pt idx="1086">
                  <c:v>1.5414687007073073</c:v>
                </c:pt>
                <c:pt idx="1087">
                  <c:v>1.9196217811535485</c:v>
                </c:pt>
                <c:pt idx="1088">
                  <c:v>1.9258660189557573</c:v>
                </c:pt>
                <c:pt idx="1089">
                  <c:v>1.8454534542824048</c:v>
                </c:pt>
                <c:pt idx="1090">
                  <c:v>1.9290631184027793</c:v>
                </c:pt>
                <c:pt idx="1091">
                  <c:v>2.4845101621238461</c:v>
                </c:pt>
                <c:pt idx="1092">
                  <c:v>3.5104786376125285</c:v>
                </c:pt>
                <c:pt idx="1093">
                  <c:v>4.3191947561631956</c:v>
                </c:pt>
                <c:pt idx="1094">
                  <c:v>4.1991252407439559</c:v>
                </c:pt>
                <c:pt idx="1095">
                  <c:v>3.4020407069219392</c:v>
                </c:pt>
                <c:pt idx="1096">
                  <c:v>2.4462760215052715</c:v>
                </c:pt>
                <c:pt idx="1097">
                  <c:v>1.3094418528099263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0.95737514759837983</c:v>
                </c:pt>
                <c:pt idx="1102">
                  <c:v>2.5024420830761325</c:v>
                </c:pt>
                <c:pt idx="1103">
                  <c:v>4.0977337954025224</c:v>
                </c:pt>
                <c:pt idx="1104">
                  <c:v>5.0960140107799639</c:v>
                </c:pt>
                <c:pt idx="1105">
                  <c:v>4.7203028584329987</c:v>
                </c:pt>
                <c:pt idx="1106">
                  <c:v>3.3862223642650511</c:v>
                </c:pt>
                <c:pt idx="1107">
                  <c:v>1.946353321878219</c:v>
                </c:pt>
                <c:pt idx="1108">
                  <c:v>0.59874008526877387</c:v>
                </c:pt>
                <c:pt idx="1109">
                  <c:v>0</c:v>
                </c:pt>
                <c:pt idx="1110">
                  <c:v>0.6628523485082306</c:v>
                </c:pt>
                <c:pt idx="1111">
                  <c:v>2.2638404168081259</c:v>
                </c:pt>
                <c:pt idx="1112">
                  <c:v>4.3949692899691355</c:v>
                </c:pt>
                <c:pt idx="1113">
                  <c:v>6.4287568330504108</c:v>
                </c:pt>
                <c:pt idx="1114">
                  <c:v>6.8247539822016492</c:v>
                </c:pt>
                <c:pt idx="1115">
                  <c:v>5.3112501491319506</c:v>
                </c:pt>
                <c:pt idx="1116">
                  <c:v>3.3459532595711146</c:v>
                </c:pt>
                <c:pt idx="1117">
                  <c:v>1.7148819193833513</c:v>
                </c:pt>
                <c:pt idx="1118">
                  <c:v>0.53983557118055536</c:v>
                </c:pt>
                <c:pt idx="1119">
                  <c:v>0.33228635170718446</c:v>
                </c:pt>
                <c:pt idx="1120">
                  <c:v>0.85815626848315674</c:v>
                </c:pt>
                <c:pt idx="1121">
                  <c:v>1.110473294814172</c:v>
                </c:pt>
                <c:pt idx="1122">
                  <c:v>0.47473662276877715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0.24292933040123477</c:v>
                </c:pt>
                <c:pt idx="1139">
                  <c:v>0.35989093083204726</c:v>
                </c:pt>
                <c:pt idx="1140">
                  <c:v>0.51977784054783926</c:v>
                </c:pt>
                <c:pt idx="1141">
                  <c:v>0.91987667079475322</c:v>
                </c:pt>
                <c:pt idx="1142">
                  <c:v>1.5936042990708597</c:v>
                </c:pt>
                <c:pt idx="1143">
                  <c:v>2.0374732334619341</c:v>
                </c:pt>
                <c:pt idx="1144">
                  <c:v>1.6656640337352107</c:v>
                </c:pt>
                <c:pt idx="1145">
                  <c:v>0.54434844633487678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3.913545138888886E-2</c:v>
                </c:pt>
                <c:pt idx="1151">
                  <c:v>0.35480459143518528</c:v>
                </c:pt>
                <c:pt idx="1152">
                  <c:v>1.0435745147826649</c:v>
                </c:pt>
                <c:pt idx="1153">
                  <c:v>2.441768914911266</c:v>
                </c:pt>
                <c:pt idx="1154">
                  <c:v>3.8480665894547332</c:v>
                </c:pt>
                <c:pt idx="1155">
                  <c:v>4.3228472499807093</c:v>
                </c:pt>
                <c:pt idx="1156">
                  <c:v>4.4958252445023144</c:v>
                </c:pt>
                <c:pt idx="1157">
                  <c:v>5.3891843636574084</c:v>
                </c:pt>
                <c:pt idx="1158">
                  <c:v>6.84135524072145</c:v>
                </c:pt>
                <c:pt idx="1159">
                  <c:v>8.0672545177983537</c:v>
                </c:pt>
                <c:pt idx="1160">
                  <c:v>8.4132710580118317</c:v>
                </c:pt>
                <c:pt idx="1161">
                  <c:v>8.1984359785879644</c:v>
                </c:pt>
                <c:pt idx="1162">
                  <c:v>8.1713020131687273</c:v>
                </c:pt>
                <c:pt idx="1163">
                  <c:v>8.4310863674125578</c:v>
                </c:pt>
                <c:pt idx="1164">
                  <c:v>8.7384973224472748</c:v>
                </c:pt>
                <c:pt idx="1165">
                  <c:v>8.1462188600822998</c:v>
                </c:pt>
                <c:pt idx="1166">
                  <c:v>6.5256081279128075</c:v>
                </c:pt>
                <c:pt idx="1167">
                  <c:v>5.9902653604552505</c:v>
                </c:pt>
                <c:pt idx="1168">
                  <c:v>6.6817996231803054</c:v>
                </c:pt>
                <c:pt idx="1169">
                  <c:v>6.9848186903002869</c:v>
                </c:pt>
                <c:pt idx="1170">
                  <c:v>6.9444715135931023</c:v>
                </c:pt>
                <c:pt idx="1171">
                  <c:v>6.8826576205150412</c:v>
                </c:pt>
                <c:pt idx="1172">
                  <c:v>6.7361499312082032</c:v>
                </c:pt>
                <c:pt idx="1173">
                  <c:v>6.6202798505915634</c:v>
                </c:pt>
                <c:pt idx="1174">
                  <c:v>6.4841418346611359</c:v>
                </c:pt>
                <c:pt idx="1175">
                  <c:v>6.2620354799479188</c:v>
                </c:pt>
                <c:pt idx="1176">
                  <c:v>6.1360254472640161</c:v>
                </c:pt>
                <c:pt idx="1177">
                  <c:v>6.308474352797063</c:v>
                </c:pt>
                <c:pt idx="1178">
                  <c:v>6.6839387825038568</c:v>
                </c:pt>
                <c:pt idx="1179">
                  <c:v>6.9543653013631683</c:v>
                </c:pt>
                <c:pt idx="1180">
                  <c:v>7.0392282578864496</c:v>
                </c:pt>
                <c:pt idx="1181">
                  <c:v>6.9240505742509093</c:v>
                </c:pt>
                <c:pt idx="1182">
                  <c:v>6.6543048045428286</c:v>
                </c:pt>
                <c:pt idx="1183">
                  <c:v>6.4232582683320425</c:v>
                </c:pt>
                <c:pt idx="1184">
                  <c:v>6.1739579048900408</c:v>
                </c:pt>
                <c:pt idx="1185">
                  <c:v>5.7023423074106185</c:v>
                </c:pt>
                <c:pt idx="1186">
                  <c:v>5.1939837036876266</c:v>
                </c:pt>
                <c:pt idx="1187">
                  <c:v>4.9954107514017485</c:v>
                </c:pt>
                <c:pt idx="1188">
                  <c:v>4.9954107514017485</c:v>
                </c:pt>
                <c:pt idx="1189">
                  <c:v>4.9954107514017485</c:v>
                </c:pt>
                <c:pt idx="1190">
                  <c:v>4.9954107514017485</c:v>
                </c:pt>
                <c:pt idx="1191">
                  <c:v>4.9954107514017485</c:v>
                </c:pt>
                <c:pt idx="1192">
                  <c:v>4.9954107514017485</c:v>
                </c:pt>
                <c:pt idx="1193">
                  <c:v>4.9954107514017485</c:v>
                </c:pt>
                <c:pt idx="1194">
                  <c:v>5.0616017354970468</c:v>
                </c:pt>
                <c:pt idx="1195">
                  <c:v>5.134376088281261</c:v>
                </c:pt>
                <c:pt idx="1196">
                  <c:v>5.1409594569701671</c:v>
                </c:pt>
                <c:pt idx="1197">
                  <c:v>5.4128878684445709</c:v>
                </c:pt>
                <c:pt idx="1198">
                  <c:v>5.9789304863490269</c:v>
                </c:pt>
                <c:pt idx="1199">
                  <c:v>6.5771928374196271</c:v>
                </c:pt>
                <c:pt idx="1200">
                  <c:v>7.1448999599086882</c:v>
                </c:pt>
                <c:pt idx="1201">
                  <c:v>7.3356821542052471</c:v>
                </c:pt>
                <c:pt idx="1202">
                  <c:v>7.0360188926054583</c:v>
                </c:pt>
                <c:pt idx="1203">
                  <c:v>6.5644717277006155</c:v>
                </c:pt>
                <c:pt idx="1204">
                  <c:v>6.1277405884837908</c:v>
                </c:pt>
                <c:pt idx="1205">
                  <c:v>5.8738516475501559</c:v>
                </c:pt>
                <c:pt idx="1206">
                  <c:v>5.8191912732381734</c:v>
                </c:pt>
                <c:pt idx="1207">
                  <c:v>5.8335203642618367</c:v>
                </c:pt>
                <c:pt idx="1208">
                  <c:v>5.7786270533371997</c:v>
                </c:pt>
                <c:pt idx="1209">
                  <c:v>5.6473146254693987</c:v>
                </c:pt>
                <c:pt idx="1210">
                  <c:v>5.5780664852880664</c:v>
                </c:pt>
                <c:pt idx="1211">
                  <c:v>5.5088183451067341</c:v>
                </c:pt>
                <c:pt idx="1212">
                  <c:v>5.432599642390036</c:v>
                </c:pt>
                <c:pt idx="1213">
                  <c:v>5.4948061233828396</c:v>
                </c:pt>
                <c:pt idx="1214">
                  <c:v>5.5639831669110089</c:v>
                </c:pt>
                <c:pt idx="1215">
                  <c:v>5.4948061233828493</c:v>
                </c:pt>
                <c:pt idx="1216">
                  <c:v>5.3495654461773441</c:v>
                </c:pt>
                <c:pt idx="1217">
                  <c:v>5.2666280848508205</c:v>
                </c:pt>
                <c:pt idx="1218">
                  <c:v>5.2528934788194519</c:v>
                </c:pt>
                <c:pt idx="1219">
                  <c:v>5.1702919011734938</c:v>
                </c:pt>
                <c:pt idx="1220">
                  <c:v>4.9435348384709386</c:v>
                </c:pt>
                <c:pt idx="1221">
                  <c:v>4.7042306663998161</c:v>
                </c:pt>
                <c:pt idx="1222">
                  <c:v>4.5281964387763569</c:v>
                </c:pt>
                <c:pt idx="1223">
                  <c:v>4.4830551651009554</c:v>
                </c:pt>
                <c:pt idx="1224">
                  <c:v>4.6486715857317407</c:v>
                </c:pt>
                <c:pt idx="1225">
                  <c:v>4.8264208028260018</c:v>
                </c:pt>
                <c:pt idx="1226">
                  <c:v>4.8745979868344946</c:v>
                </c:pt>
                <c:pt idx="1227">
                  <c:v>4.8549534938078747</c:v>
                </c:pt>
                <c:pt idx="1228">
                  <c:v>4.8353467546006996</c:v>
                </c:pt>
                <c:pt idx="1229">
                  <c:v>4.7484868733892744</c:v>
                </c:pt>
                <c:pt idx="1230">
                  <c:v>4.722520306658307</c:v>
                </c:pt>
                <c:pt idx="1231">
                  <c:v>4.904660752781</c:v>
                </c:pt>
                <c:pt idx="1232">
                  <c:v>5.0324308883744866</c:v>
                </c:pt>
                <c:pt idx="1233">
                  <c:v>5.0258408414641114</c:v>
                </c:pt>
                <c:pt idx="1234">
                  <c:v>4.9522066506204929</c:v>
                </c:pt>
                <c:pt idx="1235">
                  <c:v>4.7383581279128126</c:v>
                </c:pt>
                <c:pt idx="1236">
                  <c:v>4.3786081953735998</c:v>
                </c:pt>
                <c:pt idx="1237">
                  <c:v>3.8696635107799677</c:v>
                </c:pt>
                <c:pt idx="1238">
                  <c:v>3.3413868984117712</c:v>
                </c:pt>
                <c:pt idx="1239">
                  <c:v>3.0003014832561696</c:v>
                </c:pt>
                <c:pt idx="1240">
                  <c:v>2.9195677211033919</c:v>
                </c:pt>
                <c:pt idx="1241">
                  <c:v>2.975312716711676</c:v>
                </c:pt>
                <c:pt idx="1242">
                  <c:v>2.9715309284143565</c:v>
                </c:pt>
                <c:pt idx="1243">
                  <c:v>2.9039252931166453</c:v>
                </c:pt>
                <c:pt idx="1244">
                  <c:v>2.9003077348926189</c:v>
                </c:pt>
                <c:pt idx="1245">
                  <c:v>2.8396757583879886</c:v>
                </c:pt>
                <c:pt idx="1246">
                  <c:v>2.6497779326871225</c:v>
                </c:pt>
                <c:pt idx="1247">
                  <c:v>2.5195200325102913</c:v>
                </c:pt>
                <c:pt idx="1248">
                  <c:v>2.4530271798739651</c:v>
                </c:pt>
                <c:pt idx="1249">
                  <c:v>2.4482995906346443</c:v>
                </c:pt>
                <c:pt idx="1250">
                  <c:v>2.5089919924800679</c:v>
                </c:pt>
                <c:pt idx="1251">
                  <c:v>2.5136593568415613</c:v>
                </c:pt>
                <c:pt idx="1252">
                  <c:v>2.4584854204989774</c:v>
                </c:pt>
                <c:pt idx="1253">
                  <c:v>2.4041099119341629</c:v>
                </c:pt>
                <c:pt idx="1254">
                  <c:v>2.3505271144804505</c:v>
                </c:pt>
                <c:pt idx="1255">
                  <c:v>2.2977313114711908</c:v>
                </c:pt>
                <c:pt idx="1256">
                  <c:v>2.2457167862397096</c:v>
                </c:pt>
                <c:pt idx="1257">
                  <c:v>2.1944778221193464</c:v>
                </c:pt>
                <c:pt idx="1258">
                  <c:v>2.200814928321126</c:v>
                </c:pt>
                <c:pt idx="1259">
                  <c:v>2.3245462156925161</c:v>
                </c:pt>
                <c:pt idx="1260">
                  <c:v>2.5117203467206757</c:v>
                </c:pt>
                <c:pt idx="1261">
                  <c:v>2.8175772596096982</c:v>
                </c:pt>
                <c:pt idx="1262">
                  <c:v>3.2520401804333847</c:v>
                </c:pt>
                <c:pt idx="1263">
                  <c:v>3.6488704763599467</c:v>
                </c:pt>
                <c:pt idx="1264">
                  <c:v>3.9499025330504116</c:v>
                </c:pt>
                <c:pt idx="1265">
                  <c:v>4.0375257208011881</c:v>
                </c:pt>
                <c:pt idx="1266">
                  <c:v>3.9511588710841004</c:v>
                </c:pt>
                <c:pt idx="1267">
                  <c:v>3.8022294641075072</c:v>
                </c:pt>
                <c:pt idx="1268">
                  <c:v>3.4723355527777784</c:v>
                </c:pt>
                <c:pt idx="1269">
                  <c:v>3.0659525239454717</c:v>
                </c:pt>
                <c:pt idx="1270">
                  <c:v>2.7599740017779126</c:v>
                </c:pt>
                <c:pt idx="1271">
                  <c:v>2.5596893989551268</c:v>
                </c:pt>
                <c:pt idx="1272">
                  <c:v>2.5245497861721971</c:v>
                </c:pt>
                <c:pt idx="1273">
                  <c:v>2.6057507586194726</c:v>
                </c:pt>
                <c:pt idx="1274">
                  <c:v>2.6906012980099066</c:v>
                </c:pt>
                <c:pt idx="1275">
                  <c:v>2.889745017287165</c:v>
                </c:pt>
                <c:pt idx="1276">
                  <c:v>3.2123564883391174</c:v>
                </c:pt>
                <c:pt idx="1277">
                  <c:v>3.4382379782953953</c:v>
                </c:pt>
                <c:pt idx="1278">
                  <c:v>3.5587008497588739</c:v>
                </c:pt>
                <c:pt idx="1279">
                  <c:v>3.6845549224633429</c:v>
                </c:pt>
                <c:pt idx="1280">
                  <c:v>3.6489673961098217</c:v>
                </c:pt>
                <c:pt idx="1281">
                  <c:v>3.492164797656256</c:v>
                </c:pt>
                <c:pt idx="1282">
                  <c:v>3.4414000837545107</c:v>
                </c:pt>
                <c:pt idx="1283">
                  <c:v>3.3905642731995935</c:v>
                </c:pt>
                <c:pt idx="1284">
                  <c:v>3.2233449449588467</c:v>
                </c:pt>
                <c:pt idx="1285">
                  <c:v>2.9912992375771568</c:v>
                </c:pt>
                <c:pt idx="1286">
                  <c:v>2.8062324827289076</c:v>
                </c:pt>
                <c:pt idx="1287">
                  <c:v>2.6179705389178238</c:v>
                </c:pt>
                <c:pt idx="1288">
                  <c:v>2.4222612819283702</c:v>
                </c:pt>
                <c:pt idx="1289">
                  <c:v>2.3884445481577941</c:v>
                </c:pt>
                <c:pt idx="1290">
                  <c:v>2.4140627231706508</c:v>
                </c:pt>
                <c:pt idx="1291">
                  <c:v>2.2766562635673901</c:v>
                </c:pt>
                <c:pt idx="1292">
                  <c:v>2.0782026938335956</c:v>
                </c:pt>
                <c:pt idx="1293">
                  <c:v>1.985508550231482</c:v>
                </c:pt>
                <c:pt idx="1294">
                  <c:v>2.0537076720228931</c:v>
                </c:pt>
                <c:pt idx="1295">
                  <c:v>2.3409854607060177</c:v>
                </c:pt>
                <c:pt idx="1296">
                  <c:v>2.7480850056648638</c:v>
                </c:pt>
                <c:pt idx="1297">
                  <c:v>3.1183563753407912</c:v>
                </c:pt>
                <c:pt idx="1298">
                  <c:v>3.3968626378793711</c:v>
                </c:pt>
                <c:pt idx="1299">
                  <c:v>3.5267234808224024</c:v>
                </c:pt>
                <c:pt idx="1300">
                  <c:v>3.4974978341917398</c:v>
                </c:pt>
                <c:pt idx="1301">
                  <c:v>3.4633956010288056</c:v>
                </c:pt>
                <c:pt idx="1302">
                  <c:v>3.5363023441004406</c:v>
                </c:pt>
                <c:pt idx="1303">
                  <c:v>3.5604630939396893</c:v>
                </c:pt>
                <c:pt idx="1304">
                  <c:v>3.4182490261702725</c:v>
                </c:pt>
                <c:pt idx="1305">
                  <c:v>3.2658830786908428</c:v>
                </c:pt>
                <c:pt idx="1306">
                  <c:v>3.1625462053755116</c:v>
                </c:pt>
                <c:pt idx="1307">
                  <c:v>3.0544792925668753</c:v>
                </c:pt>
                <c:pt idx="1308">
                  <c:v>2.995929086628736</c:v>
                </c:pt>
                <c:pt idx="1309">
                  <c:v>2.9914123370949071</c:v>
                </c:pt>
                <c:pt idx="1310">
                  <c:v>2.933014368328827</c:v>
                </c:pt>
                <c:pt idx="1311">
                  <c:v>2.8163706547357257</c:v>
                </c:pt>
                <c:pt idx="1312">
                  <c:v>2.6420900391396618</c:v>
                </c:pt>
                <c:pt idx="1313">
                  <c:v>2.5135382604713223</c:v>
                </c:pt>
                <c:pt idx="1314">
                  <c:v>2.4927265255336941</c:v>
                </c:pt>
                <c:pt idx="1315">
                  <c:v>2.2596270609664328</c:v>
                </c:pt>
                <c:pt idx="1316">
                  <c:v>1.9593769869502289</c:v>
                </c:pt>
                <c:pt idx="1317">
                  <c:v>1.9740334827096215</c:v>
                </c:pt>
                <c:pt idx="1318">
                  <c:v>2.3617112316550934</c:v>
                </c:pt>
                <c:pt idx="1319">
                  <c:v>3.1379787482799646</c:v>
                </c:pt>
                <c:pt idx="1320">
                  <c:v>4.0092892504661828</c:v>
                </c:pt>
                <c:pt idx="1321">
                  <c:v>4.8235735795685448</c:v>
                </c:pt>
                <c:pt idx="1322">
                  <c:v>5.6964013165862877</c:v>
                </c:pt>
                <c:pt idx="1323">
                  <c:v>6.4200861420556885</c:v>
                </c:pt>
                <c:pt idx="1324">
                  <c:v>6.5167764606192149</c:v>
                </c:pt>
                <c:pt idx="1325">
                  <c:v>5.8451449159272055</c:v>
                </c:pt>
                <c:pt idx="1326">
                  <c:v>4.8633394491319439</c:v>
                </c:pt>
                <c:pt idx="1327">
                  <c:v>4.1005902557741809</c:v>
                </c:pt>
                <c:pt idx="1328">
                  <c:v>3.7086707031250015</c:v>
                </c:pt>
                <c:pt idx="1329">
                  <c:v>3.5934941249999999</c:v>
                </c:pt>
                <c:pt idx="1330">
                  <c:v>3.5934941249999999</c:v>
                </c:pt>
                <c:pt idx="1331">
                  <c:v>3.5359058359375029</c:v>
                </c:pt>
                <c:pt idx="1332">
                  <c:v>3.3007301547196501</c:v>
                </c:pt>
                <c:pt idx="1333">
                  <c:v>2.994131562930805</c:v>
                </c:pt>
                <c:pt idx="1334">
                  <c:v>2.8512395408436202</c:v>
                </c:pt>
                <c:pt idx="1335">
                  <c:v>2.9373281760673957</c:v>
                </c:pt>
                <c:pt idx="1336">
                  <c:v>3.1461940202160532</c:v>
                </c:pt>
                <c:pt idx="1337">
                  <c:v>3.3069778505079679</c:v>
                </c:pt>
                <c:pt idx="1338">
                  <c:v>3.4156004235532365</c:v>
                </c:pt>
                <c:pt idx="1339">
                  <c:v>3.5290706820023203</c:v>
                </c:pt>
                <c:pt idx="1340">
                  <c:v>3.6476730124678571</c:v>
                </c:pt>
                <c:pt idx="1341">
                  <c:v>3.885314826504632</c:v>
                </c:pt>
                <c:pt idx="1342">
                  <c:v>4.2541043039094646</c:v>
                </c:pt>
                <c:pt idx="1343">
                  <c:v>4.4696722951646066</c:v>
                </c:pt>
                <c:pt idx="1344">
                  <c:v>4.4572191426311738</c:v>
                </c:pt>
                <c:pt idx="1345">
                  <c:v>4.2653241873521068</c:v>
                </c:pt>
                <c:pt idx="1346">
                  <c:v>3.9398467134966491</c:v>
                </c:pt>
                <c:pt idx="1347">
                  <c:v>3.5972133087963005</c:v>
                </c:pt>
                <c:pt idx="1348">
                  <c:v>3.0080122985018125</c:v>
                </c:pt>
                <c:pt idx="1349">
                  <c:v>2.0451363947980963</c:v>
                </c:pt>
                <c:pt idx="1350">
                  <c:v>1.060104734863677</c:v>
                </c:pt>
                <c:pt idx="1351">
                  <c:v>0.41242084224537229</c:v>
                </c:pt>
                <c:pt idx="1352">
                  <c:v>0.10888220645576019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1.19284780054012</c:v>
                </c:pt>
                <c:pt idx="1363">
                  <c:v>2.8284527057227349</c:v>
                </c:pt>
                <c:pt idx="1364">
                  <c:v>3.7743968443544249</c:v>
                </c:pt>
                <c:pt idx="1365">
                  <c:v>3.3881352075167221</c:v>
                </c:pt>
                <c:pt idx="1366">
                  <c:v>2.1394783363072287</c:v>
                </c:pt>
                <c:pt idx="1367">
                  <c:v>0.52733543472865008</c:v>
                </c:pt>
                <c:pt idx="1368">
                  <c:v>0</c:v>
                </c:pt>
                <c:pt idx="1369">
                  <c:v>0</c:v>
                </c:pt>
                <c:pt idx="1370">
                  <c:v>0.60126145940071851</c:v>
                </c:pt>
                <c:pt idx="1371">
                  <c:v>1.4966832310056581</c:v>
                </c:pt>
                <c:pt idx="1372">
                  <c:v>1.5377770965342081</c:v>
                </c:pt>
                <c:pt idx="1373">
                  <c:v>0.87115008369341829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1.6451615971675666</c:v>
                </c:pt>
                <c:pt idx="1383">
                  <c:v>3.2538626242444701</c:v>
                </c:pt>
                <c:pt idx="1384">
                  <c:v>3.1417195435153049</c:v>
                </c:pt>
                <c:pt idx="1385">
                  <c:v>2.2497324249421311</c:v>
                </c:pt>
                <c:pt idx="1386">
                  <c:v>2.042864465425668</c:v>
                </c:pt>
                <c:pt idx="1387">
                  <c:v>2.9403039833269018</c:v>
                </c:pt>
                <c:pt idx="1388">
                  <c:v>4.4537279349440579</c:v>
                </c:pt>
                <c:pt idx="1389">
                  <c:v>5.7683614117798365</c:v>
                </c:pt>
                <c:pt idx="1390">
                  <c:v>6.0406057499196244</c:v>
                </c:pt>
                <c:pt idx="1391">
                  <c:v>5.1855685607703155</c:v>
                </c:pt>
                <c:pt idx="1392">
                  <c:v>3.8534974383969889</c:v>
                </c:pt>
                <c:pt idx="1393">
                  <c:v>2.605081341406251</c:v>
                </c:pt>
                <c:pt idx="1394">
                  <c:v>1.7327641784722245</c:v>
                </c:pt>
                <c:pt idx="1395">
                  <c:v>1.1819365640496429</c:v>
                </c:pt>
                <c:pt idx="1396">
                  <c:v>0.66115950986046956</c:v>
                </c:pt>
                <c:pt idx="1397">
                  <c:v>0.17535353248778321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0.56486265320537576</c:v>
                </c:pt>
                <c:pt idx="1409">
                  <c:v>0.64935349732188774</c:v>
                </c:pt>
                <c:pt idx="1410">
                  <c:v>0.45624135313464498</c:v>
                </c:pt>
                <c:pt idx="1411">
                  <c:v>0.296762198980839</c:v>
                </c:pt>
                <c:pt idx="1412">
                  <c:v>0.30894837450488694</c:v>
                </c:pt>
                <c:pt idx="1413">
                  <c:v>0.72587205454925408</c:v>
                </c:pt>
                <c:pt idx="1414">
                  <c:v>1.6639863137795785</c:v>
                </c:pt>
                <c:pt idx="1415">
                  <c:v>2.8945568909657919</c:v>
                </c:pt>
                <c:pt idx="1416">
                  <c:v>3.9329648669495869</c:v>
                </c:pt>
                <c:pt idx="1417">
                  <c:v>4.2538391584490736</c:v>
                </c:pt>
                <c:pt idx="1418">
                  <c:v>3.5122798193062001</c:v>
                </c:pt>
                <c:pt idx="1419">
                  <c:v>1.9074029831372181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1.0329812061567656</c:v>
                </c:pt>
                <c:pt idx="1425">
                  <c:v>2.5001978909690066</c:v>
                </c:pt>
                <c:pt idx="1426">
                  <c:v>3.635140549781378</c:v>
                </c:pt>
                <c:pt idx="1427">
                  <c:v>3.3600952200135032</c:v>
                </c:pt>
                <c:pt idx="1428">
                  <c:v>1.9022537165412812</c:v>
                </c:pt>
                <c:pt idx="1429">
                  <c:v>0.29768374806777342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0.48935113645511796</c:v>
                </c:pt>
                <c:pt idx="1437">
                  <c:v>0.97737252635995375</c:v>
                </c:pt>
                <c:pt idx="1438">
                  <c:v>0.87802368106031392</c:v>
                </c:pt>
                <c:pt idx="1439">
                  <c:v>0.44951676253858008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9.8144427835648015E-2</c:v>
                </c:pt>
                <c:pt idx="1444">
                  <c:v>0.37136886594328711</c:v>
                </c:pt>
                <c:pt idx="1445">
                  <c:v>0.32371514259580736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8.5810894470164628E-2</c:v>
                </c:pt>
                <c:pt idx="1479">
                  <c:v>0.24818883043981485</c:v>
                </c:pt>
                <c:pt idx="1480">
                  <c:v>0.36828156088284469</c:v>
                </c:pt>
                <c:pt idx="1481">
                  <c:v>0.43079628185442387</c:v>
                </c:pt>
                <c:pt idx="1482">
                  <c:v>0.46108045880594128</c:v>
                </c:pt>
                <c:pt idx="1483">
                  <c:v>0.4889340884130659</c:v>
                </c:pt>
                <c:pt idx="1484">
                  <c:v>0.54918858546489213</c:v>
                </c:pt>
                <c:pt idx="1485">
                  <c:v>0.6941453895994083</c:v>
                </c:pt>
                <c:pt idx="1486">
                  <c:v>0.94657117884837949</c:v>
                </c:pt>
                <c:pt idx="1487">
                  <c:v>1.307211462811857</c:v>
                </c:pt>
                <c:pt idx="1488">
                  <c:v>1.7868613890560701</c:v>
                </c:pt>
                <c:pt idx="1489">
                  <c:v>2.3670549002604169</c:v>
                </c:pt>
                <c:pt idx="1490">
                  <c:v>2.9911482088831014</c:v>
                </c:pt>
                <c:pt idx="1491">
                  <c:v>3.5550471011316875</c:v>
                </c:pt>
                <c:pt idx="1492">
                  <c:v>3.9499358185056597</c:v>
                </c:pt>
                <c:pt idx="1493">
                  <c:v>4.1859774673450367</c:v>
                </c:pt>
                <c:pt idx="1494">
                  <c:v>4.2733583350276483</c:v>
                </c:pt>
                <c:pt idx="1495">
                  <c:v>4.2178759354391708</c:v>
                </c:pt>
                <c:pt idx="1496">
                  <c:v>4.0755356234985873</c:v>
                </c:pt>
                <c:pt idx="1497">
                  <c:v>3.8206291008359061</c:v>
                </c:pt>
                <c:pt idx="1498">
                  <c:v>3.4539664458204711</c:v>
                </c:pt>
                <c:pt idx="1499">
                  <c:v>3.0174391500128595</c:v>
                </c:pt>
                <c:pt idx="1500">
                  <c:v>2.6684909333590543</c:v>
                </c:pt>
                <c:pt idx="1501">
                  <c:v>2.5091949580182642</c:v>
                </c:pt>
                <c:pt idx="1502">
                  <c:v>2.4485622317869105</c:v>
                </c:pt>
                <c:pt idx="1503">
                  <c:v>2.4574968131204979</c:v>
                </c:pt>
                <c:pt idx="1504">
                  <c:v>2.4272359346643517</c:v>
                </c:pt>
                <c:pt idx="1505">
                  <c:v>2.3508272281378604</c:v>
                </c:pt>
                <c:pt idx="1506">
                  <c:v>2.3860128571566364</c:v>
                </c:pt>
                <c:pt idx="1507">
                  <c:v>2.5429628582883224</c:v>
                </c:pt>
                <c:pt idx="1508">
                  <c:v>2.7899313184606473</c:v>
                </c:pt>
                <c:pt idx="1509">
                  <c:v>3.2167410290187775</c:v>
                </c:pt>
                <c:pt idx="1510">
                  <c:v>3.8889799658693427</c:v>
                </c:pt>
                <c:pt idx="1511">
                  <c:v>4.7122522086548351</c:v>
                </c:pt>
                <c:pt idx="1512">
                  <c:v>5.5787602857606737</c:v>
                </c:pt>
                <c:pt idx="1513">
                  <c:v>6.3112038938818156</c:v>
                </c:pt>
                <c:pt idx="1514">
                  <c:v>6.6347971600855189</c:v>
                </c:pt>
                <c:pt idx="1515">
                  <c:v>6.366189886416544</c:v>
                </c:pt>
                <c:pt idx="1516">
                  <c:v>5.7174543862429346</c:v>
                </c:pt>
                <c:pt idx="1517">
                  <c:v>5.0784144481449358</c:v>
                </c:pt>
                <c:pt idx="1518">
                  <c:v>4.5800168739679794</c:v>
                </c:pt>
                <c:pt idx="1519">
                  <c:v>4.1956340165605681</c:v>
                </c:pt>
                <c:pt idx="1520">
                  <c:v>3.8351454245113086</c:v>
                </c:pt>
                <c:pt idx="1521">
                  <c:v>3.3970660379050885</c:v>
                </c:pt>
                <c:pt idx="1522">
                  <c:v>2.7754922980452692</c:v>
                </c:pt>
                <c:pt idx="1523">
                  <c:v>1.8633214212577167</c:v>
                </c:pt>
                <c:pt idx="1524">
                  <c:v>0.61829552706404489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0.66205225688014513</c:v>
                </c:pt>
                <c:pt idx="1532">
                  <c:v>1.584624230896347</c:v>
                </c:pt>
                <c:pt idx="1533">
                  <c:v>2.5773731981738663</c:v>
                </c:pt>
                <c:pt idx="1534">
                  <c:v>3.7592787015432112</c:v>
                </c:pt>
                <c:pt idx="1535">
                  <c:v>5.1376361038837448</c:v>
                </c:pt>
                <c:pt idx="1536">
                  <c:v>6.4850752897633743</c:v>
                </c:pt>
                <c:pt idx="1537">
                  <c:v>7.7048360077674927</c:v>
                </c:pt>
                <c:pt idx="1538">
                  <c:v>8.8216370651363185</c:v>
                </c:pt>
                <c:pt idx="1539">
                  <c:v>9.7959906538258821</c:v>
                </c:pt>
                <c:pt idx="1540">
                  <c:v>10.638891832619603</c:v>
                </c:pt>
                <c:pt idx="1541">
                  <c:v>11.131655188522371</c:v>
                </c:pt>
                <c:pt idx="1542">
                  <c:v>11.002825649858543</c:v>
                </c:pt>
                <c:pt idx="1543">
                  <c:v>10.078767151067391</c:v>
                </c:pt>
                <c:pt idx="1544">
                  <c:v>8.5804742264467553</c:v>
                </c:pt>
                <c:pt idx="1545">
                  <c:v>7.211996140367793</c:v>
                </c:pt>
                <c:pt idx="1546">
                  <c:v>6.3086656346064789</c:v>
                </c:pt>
                <c:pt idx="1547">
                  <c:v>5.9290586100758791</c:v>
                </c:pt>
                <c:pt idx="1548">
                  <c:v>5.9917646947980998</c:v>
                </c:pt>
                <c:pt idx="1549">
                  <c:v>6.2574975531764423</c:v>
                </c:pt>
                <c:pt idx="1550">
                  <c:v>6.6062593588477441</c:v>
                </c:pt>
                <c:pt idx="1551">
                  <c:v>6.9078150348443979</c:v>
                </c:pt>
                <c:pt idx="1552">
                  <c:v>7.0879599009902279</c:v>
                </c:pt>
                <c:pt idx="1553">
                  <c:v>7.2035014902552748</c:v>
                </c:pt>
                <c:pt idx="1554">
                  <c:v>7.4566234926568864</c:v>
                </c:pt>
                <c:pt idx="1555">
                  <c:v>7.9343856757233722</c:v>
                </c:pt>
                <c:pt idx="1556">
                  <c:v>8.514495587908316</c:v>
                </c:pt>
                <c:pt idx="1557">
                  <c:v>9.2025546464956385</c:v>
                </c:pt>
                <c:pt idx="1558">
                  <c:v>10.013854249340921</c:v>
                </c:pt>
                <c:pt idx="1559">
                  <c:v>10.666839973392481</c:v>
                </c:pt>
                <c:pt idx="1560">
                  <c:v>11.05600187572016</c:v>
                </c:pt>
                <c:pt idx="1561">
                  <c:v>11.380747755555561</c:v>
                </c:pt>
                <c:pt idx="1562">
                  <c:v>11.788498283191874</c:v>
                </c:pt>
                <c:pt idx="1563">
                  <c:v>12.292607364711937</c:v>
                </c:pt>
                <c:pt idx="1564">
                  <c:v>12.74179815000001</c:v>
                </c:pt>
                <c:pt idx="1565">
                  <c:v>13.202978705224416</c:v>
                </c:pt>
                <c:pt idx="1566">
                  <c:v>13.604830536371523</c:v>
                </c:pt>
                <c:pt idx="1567">
                  <c:v>13.678091222874864</c:v>
                </c:pt>
                <c:pt idx="1568">
                  <c:v>13.634186632044111</c:v>
                </c:pt>
                <c:pt idx="1569">
                  <c:v>13.645876746264152</c:v>
                </c:pt>
                <c:pt idx="1570">
                  <c:v>13.631915267840151</c:v>
                </c:pt>
                <c:pt idx="1571">
                  <c:v>13.59195485661008</c:v>
                </c:pt>
                <c:pt idx="1572">
                  <c:v>13.352524147566221</c:v>
                </c:pt>
                <c:pt idx="1573">
                  <c:v>12.799809288110851</c:v>
                </c:pt>
                <c:pt idx="1574">
                  <c:v>12.1802039242927</c:v>
                </c:pt>
                <c:pt idx="1575">
                  <c:v>11.507254634966564</c:v>
                </c:pt>
                <c:pt idx="1576">
                  <c:v>10.685617313432358</c:v>
                </c:pt>
                <c:pt idx="1577">
                  <c:v>9.8947381436406872</c:v>
                </c:pt>
                <c:pt idx="1578">
                  <c:v>9.3253136880787046</c:v>
                </c:pt>
                <c:pt idx="1579">
                  <c:v>8.9122432394676032</c:v>
                </c:pt>
                <c:pt idx="1580">
                  <c:v>8.5682551839474037</c:v>
                </c:pt>
                <c:pt idx="1581">
                  <c:v>8.3033820425122116</c:v>
                </c:pt>
                <c:pt idx="1582">
                  <c:v>7.8580585357928268</c:v>
                </c:pt>
                <c:pt idx="1583">
                  <c:v>7.3009783233442676</c:v>
                </c:pt>
                <c:pt idx="1584">
                  <c:v>6.8173000419495882</c:v>
                </c:pt>
                <c:pt idx="1585">
                  <c:v>6.3217752754340228</c:v>
                </c:pt>
                <c:pt idx="1586">
                  <c:v>5.9000150950649406</c:v>
                </c:pt>
                <c:pt idx="1587">
                  <c:v>5.72703484474345</c:v>
                </c:pt>
                <c:pt idx="1588">
                  <c:v>5.8973216406475188</c:v>
                </c:pt>
                <c:pt idx="1589">
                  <c:v>6.2561051394065164</c:v>
                </c:pt>
                <c:pt idx="1590">
                  <c:v>6.6361620078993102</c:v>
                </c:pt>
                <c:pt idx="1591">
                  <c:v>6.9572172350244275</c:v>
                </c:pt>
                <c:pt idx="1592">
                  <c:v>7.2118251052276197</c:v>
                </c:pt>
                <c:pt idx="1593">
                  <c:v>7.4827528240547965</c:v>
                </c:pt>
                <c:pt idx="1594">
                  <c:v>7.4470394467914121</c:v>
                </c:pt>
                <c:pt idx="1595">
                  <c:v>7.0706770689364671</c:v>
                </c:pt>
                <c:pt idx="1596">
                  <c:v>6.5986310659432945</c:v>
                </c:pt>
                <c:pt idx="1597">
                  <c:v>5.9454866891943219</c:v>
                </c:pt>
                <c:pt idx="1598">
                  <c:v>5.3456081295010289</c:v>
                </c:pt>
                <c:pt idx="1599">
                  <c:v>4.896915049520957</c:v>
                </c:pt>
                <c:pt idx="1600">
                  <c:v>4.5183099254597447</c:v>
                </c:pt>
                <c:pt idx="1601">
                  <c:v>4.4483713370306095</c:v>
                </c:pt>
                <c:pt idx="1602">
                  <c:v>4.7790455517875499</c:v>
                </c:pt>
                <c:pt idx="1603">
                  <c:v>5.2115303503182773</c:v>
                </c:pt>
                <c:pt idx="1604">
                  <c:v>5.6609573142907692</c:v>
                </c:pt>
                <c:pt idx="1605">
                  <c:v>6.1377819992477018</c:v>
                </c:pt>
                <c:pt idx="1606">
                  <c:v>6.4842490899048419</c:v>
                </c:pt>
                <c:pt idx="1607">
                  <c:v>6.7703411836805554</c:v>
                </c:pt>
                <c:pt idx="1608">
                  <c:v>7.0723597663194493</c:v>
                </c:pt>
                <c:pt idx="1609">
                  <c:v>7.3157955453060719</c:v>
                </c:pt>
                <c:pt idx="1610">
                  <c:v>7.4924220028870812</c:v>
                </c:pt>
                <c:pt idx="1611">
                  <c:v>7.8301596543402745</c:v>
                </c:pt>
                <c:pt idx="1612">
                  <c:v>8.3477205939686243</c:v>
                </c:pt>
                <c:pt idx="1613">
                  <c:v>8.8964406391525195</c:v>
                </c:pt>
                <c:pt idx="1614">
                  <c:v>9.4785979085648204</c:v>
                </c:pt>
                <c:pt idx="1615">
                  <c:v>10.175041051896869</c:v>
                </c:pt>
                <c:pt idx="1616">
                  <c:v>10.921819778443286</c:v>
                </c:pt>
                <c:pt idx="1617">
                  <c:v>11.555326297813785</c:v>
                </c:pt>
                <c:pt idx="1618">
                  <c:v>11.902402630970288</c:v>
                </c:pt>
                <c:pt idx="1619">
                  <c:v>11.841499589959479</c:v>
                </c:pt>
                <c:pt idx="1620">
                  <c:v>11.583272240075235</c:v>
                </c:pt>
                <c:pt idx="1621">
                  <c:v>11.204730069868841</c:v>
                </c:pt>
                <c:pt idx="1622">
                  <c:v>10.529383448141724</c:v>
                </c:pt>
                <c:pt idx="1623">
                  <c:v>9.5365029463509465</c:v>
                </c:pt>
                <c:pt idx="1624">
                  <c:v>8.4691476323334562</c:v>
                </c:pt>
                <c:pt idx="1625">
                  <c:v>7.1808595935763959</c:v>
                </c:pt>
                <c:pt idx="1626">
                  <c:v>5.4944451573945514</c:v>
                </c:pt>
                <c:pt idx="1627">
                  <c:v>3.8334658653806524</c:v>
                </c:pt>
                <c:pt idx="1628">
                  <c:v>2.5549705105452638</c:v>
                </c:pt>
                <c:pt idx="1629">
                  <c:v>1.9123837312467811</c:v>
                </c:pt>
                <c:pt idx="1630">
                  <c:v>2.1461100131365769</c:v>
                </c:pt>
                <c:pt idx="1631">
                  <c:v>3.1031508727462747</c:v>
                </c:pt>
                <c:pt idx="1632">
                  <c:v>4.4006255175604396</c:v>
                </c:pt>
                <c:pt idx="1633">
                  <c:v>5.6742183181391512</c:v>
                </c:pt>
                <c:pt idx="1634">
                  <c:v>6.471505837008114</c:v>
                </c:pt>
                <c:pt idx="1635">
                  <c:v>6.6890672481417184</c:v>
                </c:pt>
                <c:pt idx="1636">
                  <c:v>6.4557476722189975</c:v>
                </c:pt>
                <c:pt idx="1637">
                  <c:v>5.9743012942419025</c:v>
                </c:pt>
                <c:pt idx="1638">
                  <c:v>5.546685260236643</c:v>
                </c:pt>
                <c:pt idx="1639">
                  <c:v>5.3303086610178809</c:v>
                </c:pt>
                <c:pt idx="1640">
                  <c:v>5.4859817122042092</c:v>
                </c:pt>
                <c:pt idx="1641">
                  <c:v>6.0325592379565309</c:v>
                </c:pt>
                <c:pt idx="1642">
                  <c:v>6.9114981737332943</c:v>
                </c:pt>
                <c:pt idx="1643">
                  <c:v>7.9236436719393009</c:v>
                </c:pt>
                <c:pt idx="1644">
                  <c:v>8.8466708537004717</c:v>
                </c:pt>
                <c:pt idx="1645">
                  <c:v>9.6777904052854922</c:v>
                </c:pt>
                <c:pt idx="1646">
                  <c:v>10.40944371912617</c:v>
                </c:pt>
                <c:pt idx="1647">
                  <c:v>11.109458247656256</c:v>
                </c:pt>
                <c:pt idx="1648">
                  <c:v>11.699402560484184</c:v>
                </c:pt>
                <c:pt idx="1649">
                  <c:v>12.077647255426953</c:v>
                </c:pt>
                <c:pt idx="1650">
                  <c:v>12.224237429777528</c:v>
                </c:pt>
                <c:pt idx="1651">
                  <c:v>12.10927244187565</c:v>
                </c:pt>
                <c:pt idx="1652">
                  <c:v>11.957978953134642</c:v>
                </c:pt>
                <c:pt idx="1653">
                  <c:v>11.779755164641198</c:v>
                </c:pt>
                <c:pt idx="1654">
                  <c:v>11.56529064645061</c:v>
                </c:pt>
                <c:pt idx="1655">
                  <c:v>11.575310691769548</c:v>
                </c:pt>
                <c:pt idx="1656">
                  <c:v>11.752260137860098</c:v>
                </c:pt>
                <c:pt idx="1657">
                  <c:v>11.931208300000005</c:v>
                </c:pt>
                <c:pt idx="1658">
                  <c:v>12.112168728806576</c:v>
                </c:pt>
                <c:pt idx="1659">
                  <c:v>12.295154974897109</c:v>
                </c:pt>
                <c:pt idx="1660">
                  <c:v>12.393727058641971</c:v>
                </c:pt>
                <c:pt idx="1661">
                  <c:v>12.482041059288195</c:v>
                </c:pt>
                <c:pt idx="1662">
                  <c:v>12.658176337789353</c:v>
                </c:pt>
                <c:pt idx="1663">
                  <c:v>12.659981179793608</c:v>
                </c:pt>
                <c:pt idx="1664">
                  <c:v>12.550262192599039</c:v>
                </c:pt>
                <c:pt idx="1665">
                  <c:v>12.426867366499488</c:v>
                </c:pt>
                <c:pt idx="1666">
                  <c:v>12.18970811274434</c:v>
                </c:pt>
                <c:pt idx="1667">
                  <c:v>12.016483330484814</c:v>
                </c:pt>
                <c:pt idx="1668">
                  <c:v>11.919796524183383</c:v>
                </c:pt>
                <c:pt idx="1669">
                  <c:v>11.810803744881696</c:v>
                </c:pt>
                <c:pt idx="1670">
                  <c:v>11.599581568139145</c:v>
                </c:pt>
                <c:pt idx="1671">
                  <c:v>11.364512019180816</c:v>
                </c:pt>
                <c:pt idx="1672">
                  <c:v>11.297573226273158</c:v>
                </c:pt>
                <c:pt idx="1673">
                  <c:v>11.230454689123597</c:v>
                </c:pt>
                <c:pt idx="1674">
                  <c:v>11.06157133098959</c:v>
                </c:pt>
                <c:pt idx="1675">
                  <c:v>10.881128025260409</c:v>
                </c:pt>
                <c:pt idx="1676">
                  <c:v>10.599258602337301</c:v>
                </c:pt>
                <c:pt idx="1677">
                  <c:v>10.205235503002818</c:v>
                </c:pt>
                <c:pt idx="1678">
                  <c:v>9.8800793899884312</c:v>
                </c:pt>
                <c:pt idx="1679">
                  <c:v>9.724676605208348</c:v>
                </c:pt>
                <c:pt idx="1680">
                  <c:v>9.8383196516782441</c:v>
                </c:pt>
                <c:pt idx="1681">
                  <c:v>10.241544000958065</c:v>
                </c:pt>
                <c:pt idx="1682">
                  <c:v>10.766395491846701</c:v>
                </c:pt>
                <c:pt idx="1683">
                  <c:v>11.414781608140443</c:v>
                </c:pt>
                <c:pt idx="1684">
                  <c:v>12.02153204286266</c:v>
                </c:pt>
                <c:pt idx="1685">
                  <c:v>12.295433079835384</c:v>
                </c:pt>
                <c:pt idx="1686">
                  <c:v>12.390990186831282</c:v>
                </c:pt>
                <c:pt idx="1687">
                  <c:v>12.305929964776244</c:v>
                </c:pt>
                <c:pt idx="1688">
                  <c:v>12.015425956288571</c:v>
                </c:pt>
                <c:pt idx="1689">
                  <c:v>11.790723829443163</c:v>
                </c:pt>
                <c:pt idx="1690">
                  <c:v>11.644419858879901</c:v>
                </c:pt>
                <c:pt idx="1691">
                  <c:v>11.577032201504625</c:v>
                </c:pt>
                <c:pt idx="1692">
                  <c:v>11.600539930182595</c:v>
                </c:pt>
                <c:pt idx="1693">
                  <c:v>11.624081548636838</c:v>
                </c:pt>
                <c:pt idx="1694">
                  <c:v>11.647657083333364</c:v>
                </c:pt>
                <c:pt idx="1695">
                  <c:v>11.671266560738179</c:v>
                </c:pt>
                <c:pt idx="1696">
                  <c:v>11.694910007317368</c:v>
                </c:pt>
                <c:pt idx="1697">
                  <c:v>11.627157153568657</c:v>
                </c:pt>
                <c:pt idx="1698">
                  <c:v>11.364713488991772</c:v>
                </c:pt>
                <c:pt idx="1699">
                  <c:v>10.987500565055964</c:v>
                </c:pt>
                <c:pt idx="1700">
                  <c:v>10.678998747000399</c:v>
                </c:pt>
                <c:pt idx="1701">
                  <c:v>10.542126886085384</c:v>
                </c:pt>
                <c:pt idx="1702">
                  <c:v>10.405817322990609</c:v>
                </c:pt>
                <c:pt idx="1703">
                  <c:v>10.258588476160622</c:v>
                </c:pt>
                <c:pt idx="1704">
                  <c:v>10.293180630054023</c:v>
                </c:pt>
                <c:pt idx="1705">
                  <c:v>10.338996361085398</c:v>
                </c:pt>
                <c:pt idx="1706">
                  <c:v>10.384520277321243</c:v>
                </c:pt>
                <c:pt idx="1707">
                  <c:v>10.531462670839764</c:v>
                </c:pt>
                <c:pt idx="1708">
                  <c:v>10.599187505684151</c:v>
                </c:pt>
                <c:pt idx="1709">
                  <c:v>10.756812082310958</c:v>
                </c:pt>
                <c:pt idx="1710">
                  <c:v>11.117414307156643</c:v>
                </c:pt>
                <c:pt idx="1711">
                  <c:v>11.410897994852753</c:v>
                </c:pt>
                <c:pt idx="1712">
                  <c:v>11.716719767509002</c:v>
                </c:pt>
                <c:pt idx="1713">
                  <c:v>12.046858552427352</c:v>
                </c:pt>
                <c:pt idx="1714">
                  <c:v>12.299634087651107</c:v>
                </c:pt>
                <c:pt idx="1715">
                  <c:v>12.565755513120488</c:v>
                </c:pt>
                <c:pt idx="1716">
                  <c:v>12.845484516354816</c:v>
                </c:pt>
                <c:pt idx="1717">
                  <c:v>13.139378507732133</c:v>
                </c:pt>
                <c:pt idx="1718">
                  <c:v>13.447735221530991</c:v>
                </c:pt>
                <c:pt idx="1719">
                  <c:v>13.678687151221698</c:v>
                </c:pt>
                <c:pt idx="1720">
                  <c:v>13.633164645900848</c:v>
                </c:pt>
                <c:pt idx="1721">
                  <c:v>13.282951612557873</c:v>
                </c:pt>
                <c:pt idx="1722">
                  <c:v>12.799768756365749</c:v>
                </c:pt>
                <c:pt idx="1723">
                  <c:v>12.277404446238439</c:v>
                </c:pt>
                <c:pt idx="1724">
                  <c:v>11.437895165682852</c:v>
                </c:pt>
                <c:pt idx="1725">
                  <c:v>10.064213855979938</c:v>
                </c:pt>
                <c:pt idx="1726">
                  <c:v>8.3328160600373309</c:v>
                </c:pt>
                <c:pt idx="1727">
                  <c:v>6.3480850851401822</c:v>
                </c:pt>
                <c:pt idx="1728">
                  <c:v>4.2192582980356059</c:v>
                </c:pt>
                <c:pt idx="1729">
                  <c:v>2.4217626240226209</c:v>
                </c:pt>
                <c:pt idx="1730">
                  <c:v>1.3431765663290904</c:v>
                </c:pt>
                <c:pt idx="1731">
                  <c:v>0.81368341811343736</c:v>
                </c:pt>
                <c:pt idx="1732">
                  <c:v>0.64660450901813427</c:v>
                </c:pt>
                <c:pt idx="1733">
                  <c:v>0.67050523936470607</c:v>
                </c:pt>
                <c:pt idx="1734">
                  <c:v>0.63118778401813624</c:v>
                </c:pt>
                <c:pt idx="1735">
                  <c:v>0.36894470087127462</c:v>
                </c:pt>
                <c:pt idx="1736">
                  <c:v>3.7681025405089996E-2</c:v>
                </c:pt>
                <c:pt idx="1737">
                  <c:v>0</c:v>
                </c:pt>
                <c:pt idx="1738">
                  <c:v>0</c:v>
                </c:pt>
                <c:pt idx="1739">
                  <c:v>0.18155734109439636</c:v>
                </c:pt>
                <c:pt idx="1740">
                  <c:v>0.85377599497170298</c:v>
                </c:pt>
                <c:pt idx="1741">
                  <c:v>1.5404029106610155</c:v>
                </c:pt>
                <c:pt idx="1742">
                  <c:v>1.9574959509195018</c:v>
                </c:pt>
                <c:pt idx="1743">
                  <c:v>2.2431018564750422</c:v>
                </c:pt>
                <c:pt idx="1744">
                  <c:v>2.4044856664480401</c:v>
                </c:pt>
                <c:pt idx="1745">
                  <c:v>2.36846607013889</c:v>
                </c:pt>
                <c:pt idx="1746">
                  <c:v>2.3980495842464009</c:v>
                </c:pt>
                <c:pt idx="1747">
                  <c:v>2.5679669621785033</c:v>
                </c:pt>
                <c:pt idx="1748">
                  <c:v>2.7449523224922849</c:v>
                </c:pt>
                <c:pt idx="1749">
                  <c:v>2.9930607239840459</c:v>
                </c:pt>
                <c:pt idx="1750">
                  <c:v>3.1904189292952632</c:v>
                </c:pt>
                <c:pt idx="1751">
                  <c:v>3.2009916600951653</c:v>
                </c:pt>
                <c:pt idx="1752">
                  <c:v>3.1484496667824078</c:v>
                </c:pt>
                <c:pt idx="1753">
                  <c:v>3.0964922423353913</c:v>
                </c:pt>
                <c:pt idx="1754">
                  <c:v>3.0451160784979425</c:v>
                </c:pt>
                <c:pt idx="1755">
                  <c:v>2.9943178670138888</c:v>
                </c:pt>
                <c:pt idx="1756">
                  <c:v>2.8828800812532185</c:v>
                </c:pt>
                <c:pt idx="1757">
                  <c:v>2.7675375075231554</c:v>
                </c:pt>
                <c:pt idx="1758">
                  <c:v>2.7143891018679343</c:v>
                </c:pt>
                <c:pt idx="1759">
                  <c:v>2.6019796770769057</c:v>
                </c:pt>
                <c:pt idx="1760">
                  <c:v>2.4859722279063763</c:v>
                </c:pt>
                <c:pt idx="1761">
                  <c:v>2.4311982200360065</c:v>
                </c:pt>
                <c:pt idx="1762">
                  <c:v>2.37721978161008</c:v>
                </c:pt>
                <c:pt idx="1763">
                  <c:v>2.2657319403677989</c:v>
                </c:pt>
                <c:pt idx="1764">
                  <c:v>1.9778244686021149</c:v>
                </c:pt>
                <c:pt idx="1765">
                  <c:v>1.3960152082754655</c:v>
                </c:pt>
                <c:pt idx="1766">
                  <c:v>0.52311829345421723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0F-3E4A-8606-B7729C88B3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52902735"/>
        <c:axId val="1752948975"/>
      </c:lineChart>
      <c:catAx>
        <c:axId val="17529027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2948975"/>
        <c:crosses val="autoZero"/>
        <c:auto val="1"/>
        <c:lblAlgn val="ctr"/>
        <c:lblOffset val="100"/>
        <c:noMultiLvlLbl val="0"/>
      </c:catAx>
      <c:valAx>
        <c:axId val="1752948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29027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Braking (kJ)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'WLTP Calcs'!$T$1:$T$2</c:f>
              <c:strCache>
                <c:ptCount val="2"/>
                <c:pt idx="0">
                  <c:v>Braking</c:v>
                </c:pt>
                <c:pt idx="1">
                  <c:v>kJ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795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490-DE4E-B81C-7E9D83744AED}"/>
                </c:ext>
              </c:extLst>
            </c:dLbl>
            <c:dLbl>
              <c:idx val="903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490-DE4E-B81C-7E9D83744AED}"/>
                </c:ext>
              </c:extLst>
            </c:dLbl>
            <c:dLbl>
              <c:idx val="1126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490-DE4E-B81C-7E9D83744AED}"/>
                </c:ext>
              </c:extLst>
            </c:dLbl>
            <c:dLbl>
              <c:idx val="1378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490-DE4E-B81C-7E9D83744AE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eparator>, </c:separator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Calcs'!$T$3:$T$1803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0.83874392482317406</c:v>
                </c:pt>
                <c:pt idx="37">
                  <c:v>1.9735616331918742</c:v>
                </c:pt>
                <c:pt idx="38">
                  <c:v>2.1663113106899434</c:v>
                </c:pt>
                <c:pt idx="39">
                  <c:v>1.7951466331275718</c:v>
                </c:pt>
                <c:pt idx="40">
                  <c:v>1.7605764854166672</c:v>
                </c:pt>
                <c:pt idx="41">
                  <c:v>2.1696523990676431</c:v>
                </c:pt>
                <c:pt idx="42">
                  <c:v>2.19210388922968</c:v>
                </c:pt>
                <c:pt idx="43">
                  <c:v>1.4526103787487146</c:v>
                </c:pt>
                <c:pt idx="44">
                  <c:v>0.55372907923096759</c:v>
                </c:pt>
                <c:pt idx="45">
                  <c:v>0.11316361406892991</c:v>
                </c:pt>
                <c:pt idx="46">
                  <c:v>0.13755263755787012</c:v>
                </c:pt>
                <c:pt idx="47">
                  <c:v>0.17729921939943399</c:v>
                </c:pt>
                <c:pt idx="48">
                  <c:v>0</c:v>
                </c:pt>
                <c:pt idx="49">
                  <c:v>0</c:v>
                </c:pt>
                <c:pt idx="50">
                  <c:v>1.4897242856224666E-2</c:v>
                </c:pt>
                <c:pt idx="51">
                  <c:v>0.46434803761895571</c:v>
                </c:pt>
                <c:pt idx="52">
                  <c:v>0.57967368293788557</c:v>
                </c:pt>
                <c:pt idx="53">
                  <c:v>0.22672000265239184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3.8247149022634278E-2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0.21695226054526667</c:v>
                </c:pt>
                <c:pt idx="88">
                  <c:v>1.5518498225340802</c:v>
                </c:pt>
                <c:pt idx="89">
                  <c:v>2.9134334283500514</c:v>
                </c:pt>
                <c:pt idx="90">
                  <c:v>3.0840318164962701</c:v>
                </c:pt>
                <c:pt idx="91">
                  <c:v>2.2187136820987652</c:v>
                </c:pt>
                <c:pt idx="92">
                  <c:v>1.1897706232253087</c:v>
                </c:pt>
                <c:pt idx="93">
                  <c:v>0.72772380024434158</c:v>
                </c:pt>
                <c:pt idx="94">
                  <c:v>0.66804779445730444</c:v>
                </c:pt>
                <c:pt idx="95">
                  <c:v>0.51092824148019544</c:v>
                </c:pt>
                <c:pt idx="96">
                  <c:v>0.2459159157728909</c:v>
                </c:pt>
                <c:pt idx="97">
                  <c:v>0.1035952775977366</c:v>
                </c:pt>
                <c:pt idx="98">
                  <c:v>3.9319215097736622E-2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1.3215519988297322</c:v>
                </c:pt>
                <c:pt idx="152">
                  <c:v>2.4518337541473758</c:v>
                </c:pt>
                <c:pt idx="153">
                  <c:v>2.3900137473090277</c:v>
                </c:pt>
                <c:pt idx="154">
                  <c:v>1.3924465841628089</c:v>
                </c:pt>
                <c:pt idx="155">
                  <c:v>0.35677436011123986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1.5983758991769537</c:v>
                </c:pt>
                <c:pt idx="172">
                  <c:v>2.6894875373392484</c:v>
                </c:pt>
                <c:pt idx="173">
                  <c:v>2.3037750818640683</c:v>
                </c:pt>
                <c:pt idx="174">
                  <c:v>0.97427175194508697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0.32452919264724739</c:v>
                </c:pt>
                <c:pt idx="183">
                  <c:v>0.98715328029835347</c:v>
                </c:pt>
                <c:pt idx="184">
                  <c:v>1.2763853370724023</c:v>
                </c:pt>
                <c:pt idx="185">
                  <c:v>1.1640843498906899</c:v>
                </c:pt>
                <c:pt idx="186">
                  <c:v>0.88276344701967613</c:v>
                </c:pt>
                <c:pt idx="187">
                  <c:v>0.60955337907986074</c:v>
                </c:pt>
                <c:pt idx="188">
                  <c:v>0.4067489734503601</c:v>
                </c:pt>
                <c:pt idx="189">
                  <c:v>0.24824316246784994</c:v>
                </c:pt>
                <c:pt idx="190">
                  <c:v>0.13215792330246906</c:v>
                </c:pt>
                <c:pt idx="191">
                  <c:v>5.0363271784979284E-2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0.31415433067451332</c:v>
                </c:pt>
                <c:pt idx="233">
                  <c:v>1.232089815329219</c:v>
                </c:pt>
                <c:pt idx="234">
                  <c:v>1.1705262241544492</c:v>
                </c:pt>
                <c:pt idx="235">
                  <c:v>0.41904878547453622</c:v>
                </c:pt>
                <c:pt idx="236">
                  <c:v>0</c:v>
                </c:pt>
                <c:pt idx="237">
                  <c:v>1.5769456262860887E-2</c:v>
                </c:pt>
                <c:pt idx="238">
                  <c:v>0.94605229311021266</c:v>
                </c:pt>
                <c:pt idx="239">
                  <c:v>1.9453137130690583</c:v>
                </c:pt>
                <c:pt idx="240">
                  <c:v>2.1059737014467577</c:v>
                </c:pt>
                <c:pt idx="241">
                  <c:v>1.7617768253761565</c:v>
                </c:pt>
                <c:pt idx="242">
                  <c:v>1.7151361139564039</c:v>
                </c:pt>
                <c:pt idx="243">
                  <c:v>1.6899235864454734</c:v>
                </c:pt>
                <c:pt idx="244">
                  <c:v>1.7605764854166672</c:v>
                </c:pt>
                <c:pt idx="245">
                  <c:v>2.1696523990676431</c:v>
                </c:pt>
                <c:pt idx="246">
                  <c:v>2.19210388922968</c:v>
                </c:pt>
                <c:pt idx="247">
                  <c:v>1.4526103787487146</c:v>
                </c:pt>
                <c:pt idx="248">
                  <c:v>0.55372907923096759</c:v>
                </c:pt>
                <c:pt idx="249">
                  <c:v>0.11316361406892991</c:v>
                </c:pt>
                <c:pt idx="250">
                  <c:v>0.13755263755787012</c:v>
                </c:pt>
                <c:pt idx="251">
                  <c:v>0.17729921939943399</c:v>
                </c:pt>
                <c:pt idx="252">
                  <c:v>0</c:v>
                </c:pt>
                <c:pt idx="253">
                  <c:v>0</c:v>
                </c:pt>
                <c:pt idx="254">
                  <c:v>1.4897242856224666E-2</c:v>
                </c:pt>
                <c:pt idx="255">
                  <c:v>0.30807759396540629</c:v>
                </c:pt>
                <c:pt idx="256">
                  <c:v>0.10647643605967044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0.93461894404578116</c:v>
                </c:pt>
                <c:pt idx="274">
                  <c:v>2.0660477303015696</c:v>
                </c:pt>
                <c:pt idx="275">
                  <c:v>2.5039961379886835</c:v>
                </c:pt>
                <c:pt idx="276">
                  <c:v>2.6964033959619336</c:v>
                </c:pt>
                <c:pt idx="277">
                  <c:v>3.0332653213123715</c:v>
                </c:pt>
                <c:pt idx="278">
                  <c:v>3.1409621155671292</c:v>
                </c:pt>
                <c:pt idx="279">
                  <c:v>2.1088285982478139</c:v>
                </c:pt>
                <c:pt idx="280">
                  <c:v>0.23035321730967084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0.27352300976080374</c:v>
                </c:pt>
                <c:pt idx="304">
                  <c:v>0.66306523740997902</c:v>
                </c:pt>
                <c:pt idx="305">
                  <c:v>0.67010858318544186</c:v>
                </c:pt>
                <c:pt idx="306">
                  <c:v>0.23021090037937209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0.33089309920910603</c:v>
                </c:pt>
                <c:pt idx="313">
                  <c:v>0.64827719823173846</c:v>
                </c:pt>
                <c:pt idx="314">
                  <c:v>0.76597337078189276</c:v>
                </c:pt>
                <c:pt idx="315">
                  <c:v>0.67837674491383715</c:v>
                </c:pt>
                <c:pt idx="316">
                  <c:v>0.66113456262217052</c:v>
                </c:pt>
                <c:pt idx="317">
                  <c:v>0.85968207332818891</c:v>
                </c:pt>
                <c:pt idx="318">
                  <c:v>1.0103029652134767</c:v>
                </c:pt>
                <c:pt idx="319">
                  <c:v>0.71689104756301392</c:v>
                </c:pt>
                <c:pt idx="320">
                  <c:v>0.18884572094264424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0.19563503617219624</c:v>
                </c:pt>
                <c:pt idx="328">
                  <c:v>0.97419682346643532</c:v>
                </c:pt>
                <c:pt idx="329">
                  <c:v>0.96938080378729441</c:v>
                </c:pt>
                <c:pt idx="330">
                  <c:v>0.25628171927726362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0.31782112920524691</c:v>
                </c:pt>
                <c:pt idx="359">
                  <c:v>0.75376282798996874</c:v>
                </c:pt>
                <c:pt idx="360">
                  <c:v>0.73526331910365217</c:v>
                </c:pt>
                <c:pt idx="361">
                  <c:v>0.43979478999164079</c:v>
                </c:pt>
                <c:pt idx="362">
                  <c:v>0.13150120818222688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0.19392056553819423</c:v>
                </c:pt>
                <c:pt idx="372">
                  <c:v>1.0663848962223508</c:v>
                </c:pt>
                <c:pt idx="373">
                  <c:v>1.4577608524884265</c:v>
                </c:pt>
                <c:pt idx="374">
                  <c:v>1.1957398631076388</c:v>
                </c:pt>
                <c:pt idx="375">
                  <c:v>0.73601906962448549</c:v>
                </c:pt>
                <c:pt idx="376">
                  <c:v>0.39641003247170792</c:v>
                </c:pt>
                <c:pt idx="377">
                  <c:v>0.20557326993312749</c:v>
                </c:pt>
                <c:pt idx="378">
                  <c:v>0.10288609005915633</c:v>
                </c:pt>
                <c:pt idx="379">
                  <c:v>7.4780651723251046E-2</c:v>
                </c:pt>
                <c:pt idx="380">
                  <c:v>9.3118743386702674E-2</c:v>
                </c:pt>
                <c:pt idx="381">
                  <c:v>9.7768935625642955E-2</c:v>
                </c:pt>
                <c:pt idx="382">
                  <c:v>8.5312403710133711E-2</c:v>
                </c:pt>
                <c:pt idx="383">
                  <c:v>6.7772175212191352E-2</c:v>
                </c:pt>
                <c:pt idx="384">
                  <c:v>3.5797209661136822E-2</c:v>
                </c:pt>
                <c:pt idx="385">
                  <c:v>7.7748243923611094E-3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7.4081019505530407E-2</c:v>
                </c:pt>
                <c:pt idx="402">
                  <c:v>0.52017906233281852</c:v>
                </c:pt>
                <c:pt idx="403">
                  <c:v>0.62634321594971676</c:v>
                </c:pt>
                <c:pt idx="404">
                  <c:v>0.52979116905221246</c:v>
                </c:pt>
                <c:pt idx="405">
                  <c:v>0.50933858787294251</c:v>
                </c:pt>
                <c:pt idx="406">
                  <c:v>0.53581367197145024</c:v>
                </c:pt>
                <c:pt idx="407">
                  <c:v>0.44769236790766442</c:v>
                </c:pt>
                <c:pt idx="408">
                  <c:v>0.20420740736239718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0.16839233712705745</c:v>
                </c:pt>
                <c:pt idx="420">
                  <c:v>0.15466046994598778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6.494111197595108E-2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0.64373788517875585</c:v>
                </c:pt>
                <c:pt idx="436">
                  <c:v>1.4586053028292181</c:v>
                </c:pt>
                <c:pt idx="437">
                  <c:v>2.1147852974215535</c:v>
                </c:pt>
                <c:pt idx="438">
                  <c:v>2.3389837476980451</c:v>
                </c:pt>
                <c:pt idx="439">
                  <c:v>2.0120368575970931</c:v>
                </c:pt>
                <c:pt idx="440">
                  <c:v>1.2965749489840535</c:v>
                </c:pt>
                <c:pt idx="441">
                  <c:v>0.58126827837898665</c:v>
                </c:pt>
                <c:pt idx="442">
                  <c:v>0.16672450326003085</c:v>
                </c:pt>
                <c:pt idx="443">
                  <c:v>2.3549258526234563E-2</c:v>
                </c:pt>
                <c:pt idx="444">
                  <c:v>3.0614533822016457E-4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0.18481053979230946</c:v>
                </c:pt>
                <c:pt idx="521">
                  <c:v>0.30567454783629122</c:v>
                </c:pt>
                <c:pt idx="522">
                  <c:v>0.49612293556455744</c:v>
                </c:pt>
                <c:pt idx="523">
                  <c:v>0.84096865803433618</c:v>
                </c:pt>
                <c:pt idx="524">
                  <c:v>1.0953269328253601</c:v>
                </c:pt>
                <c:pt idx="525">
                  <c:v>0.94018002850115745</c:v>
                </c:pt>
                <c:pt idx="526">
                  <c:v>0.49555519304269546</c:v>
                </c:pt>
                <c:pt idx="527">
                  <c:v>0.15548519868827157</c:v>
                </c:pt>
                <c:pt idx="528">
                  <c:v>3.3722222993827149E-2</c:v>
                </c:pt>
                <c:pt idx="529">
                  <c:v>6.5053751286008208E-3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6.1035474263759992E-2</c:v>
                </c:pt>
                <c:pt idx="544">
                  <c:v>0.48306845951967581</c:v>
                </c:pt>
                <c:pt idx="545">
                  <c:v>0.72859931022698055</c:v>
                </c:pt>
                <c:pt idx="546">
                  <c:v>0.59492178716885324</c:v>
                </c:pt>
                <c:pt idx="547">
                  <c:v>0.34996678679591064</c:v>
                </c:pt>
                <c:pt idx="548">
                  <c:v>0.19850961761831248</c:v>
                </c:pt>
                <c:pt idx="549">
                  <c:v>0.12171069516460904</c:v>
                </c:pt>
                <c:pt idx="550">
                  <c:v>4.2960848730066961E-2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0.68010450812114209</c:v>
                </c:pt>
                <c:pt idx="564">
                  <c:v>1.3096567639081793</c:v>
                </c:pt>
                <c:pt idx="565">
                  <c:v>0.98841602409979434</c:v>
                </c:pt>
                <c:pt idx="566">
                  <c:v>0.30741626342592587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0.16151218790187732</c:v>
                </c:pt>
                <c:pt idx="620">
                  <c:v>5.0992068987911823E-2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0.9496911046231965</c:v>
                </c:pt>
                <c:pt idx="652">
                  <c:v>1.5387130081243567</c:v>
                </c:pt>
                <c:pt idx="653">
                  <c:v>1.8866569734246399</c:v>
                </c:pt>
                <c:pt idx="654">
                  <c:v>2.8012111251961151</c:v>
                </c:pt>
                <c:pt idx="655">
                  <c:v>3.6657050479681068</c:v>
                </c:pt>
                <c:pt idx="656">
                  <c:v>3.3782720509516464</c:v>
                </c:pt>
                <c:pt idx="657">
                  <c:v>2.3149679601498221</c:v>
                </c:pt>
                <c:pt idx="658">
                  <c:v>1.8705627331597237</c:v>
                </c:pt>
                <c:pt idx="659">
                  <c:v>2.512273753430426</c:v>
                </c:pt>
                <c:pt idx="660">
                  <c:v>3.1892473941936723</c:v>
                </c:pt>
                <c:pt idx="661">
                  <c:v>3.0455062154192385</c:v>
                </c:pt>
                <c:pt idx="662">
                  <c:v>2.086106479372428</c:v>
                </c:pt>
                <c:pt idx="663">
                  <c:v>0.91598158958333342</c:v>
                </c:pt>
                <c:pt idx="664">
                  <c:v>0.16551987340534977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0.81482888845485957</c:v>
                </c:pt>
                <c:pt idx="678">
                  <c:v>2.3511528185763879</c:v>
                </c:pt>
                <c:pt idx="679">
                  <c:v>3.0800042920717594</c:v>
                </c:pt>
                <c:pt idx="680">
                  <c:v>3.1093581478523662</c:v>
                </c:pt>
                <c:pt idx="681">
                  <c:v>2.2517977799125513</c:v>
                </c:pt>
                <c:pt idx="682">
                  <c:v>1.1722519845711163</c:v>
                </c:pt>
                <c:pt idx="683">
                  <c:v>0.53659593769611691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0.5379288029578202</c:v>
                </c:pt>
                <c:pt idx="696">
                  <c:v>1.8635682652134773</c:v>
                </c:pt>
                <c:pt idx="697">
                  <c:v>1.7767058970421807</c:v>
                </c:pt>
                <c:pt idx="698">
                  <c:v>1.1685990416087961</c:v>
                </c:pt>
                <c:pt idx="699">
                  <c:v>0.55512239724794255</c:v>
                </c:pt>
                <c:pt idx="700">
                  <c:v>3.9593151343878946E-2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0.23574335880594144</c:v>
                </c:pt>
                <c:pt idx="705">
                  <c:v>0.71377530607638862</c:v>
                </c:pt>
                <c:pt idx="706">
                  <c:v>0.88364726362847179</c:v>
                </c:pt>
                <c:pt idx="707">
                  <c:v>0.60225030080053976</c:v>
                </c:pt>
                <c:pt idx="708">
                  <c:v>4.8297337757201686E-2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0.1064240053176444</c:v>
                </c:pt>
                <c:pt idx="714">
                  <c:v>1.1164172609985852</c:v>
                </c:pt>
                <c:pt idx="715">
                  <c:v>1.3327702935570984</c:v>
                </c:pt>
                <c:pt idx="716">
                  <c:v>0.5949900506783693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0.1001398680973502</c:v>
                </c:pt>
                <c:pt idx="755">
                  <c:v>0.84741652360146624</c:v>
                </c:pt>
                <c:pt idx="756">
                  <c:v>2.3616218899209098</c:v>
                </c:pt>
                <c:pt idx="757">
                  <c:v>3.8991782701067388</c:v>
                </c:pt>
                <c:pt idx="758">
                  <c:v>4.3920968785268775</c:v>
                </c:pt>
                <c:pt idx="759">
                  <c:v>4.0135490892200361</c:v>
                </c:pt>
                <c:pt idx="760">
                  <c:v>3.4408061276491773</c:v>
                </c:pt>
                <c:pt idx="761">
                  <c:v>2.6480141745113168</c:v>
                </c:pt>
                <c:pt idx="762">
                  <c:v>1.6080015105902772</c:v>
                </c:pt>
                <c:pt idx="763">
                  <c:v>0.56557105876414582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1.6467049264306794</c:v>
                </c:pt>
                <c:pt idx="794">
                  <c:v>4.4571336161329684</c:v>
                </c:pt>
                <c:pt idx="795">
                  <c:v>6.1050062242187524</c:v>
                </c:pt>
                <c:pt idx="796">
                  <c:v>6.0125512619245143</c:v>
                </c:pt>
                <c:pt idx="797">
                  <c:v>4.4441238500289364</c:v>
                </c:pt>
                <c:pt idx="798">
                  <c:v>2.2481215478555816</c:v>
                </c:pt>
                <c:pt idx="799">
                  <c:v>0.37802666449652766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0.23839134754050917</c:v>
                </c:pt>
                <c:pt idx="809">
                  <c:v>1.0519010390978636</c:v>
                </c:pt>
                <c:pt idx="810">
                  <c:v>2.1456106729520306</c:v>
                </c:pt>
                <c:pt idx="811">
                  <c:v>3.2928444378632955</c:v>
                </c:pt>
                <c:pt idx="812">
                  <c:v>3.741594748022762</c:v>
                </c:pt>
                <c:pt idx="813">
                  <c:v>3.6684657979038073</c:v>
                </c:pt>
                <c:pt idx="814">
                  <c:v>3.5261818652199075</c:v>
                </c:pt>
                <c:pt idx="815">
                  <c:v>3.2053542257844656</c:v>
                </c:pt>
                <c:pt idx="816">
                  <c:v>2.5775854012313535</c:v>
                </c:pt>
                <c:pt idx="817">
                  <c:v>1.5756695984085647</c:v>
                </c:pt>
                <c:pt idx="818">
                  <c:v>0.3334630891846706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0.12427857045396126</c:v>
                </c:pt>
                <c:pt idx="893">
                  <c:v>3.4932494675924422E-2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1.5559123997395803</c:v>
                </c:pt>
                <c:pt idx="902">
                  <c:v>5.0014439738136582</c:v>
                </c:pt>
                <c:pt idx="903">
                  <c:v>6.0125512619245143</c:v>
                </c:pt>
                <c:pt idx="904">
                  <c:v>4.4441238500289364</c:v>
                </c:pt>
                <c:pt idx="905">
                  <c:v>2.2481215478555816</c:v>
                </c:pt>
                <c:pt idx="906">
                  <c:v>0.37802666449652766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0.15476920717271048</c:v>
                </c:pt>
                <c:pt idx="951">
                  <c:v>2.3191992910525978</c:v>
                </c:pt>
                <c:pt idx="952">
                  <c:v>4.4612642468653565</c:v>
                </c:pt>
                <c:pt idx="953">
                  <c:v>5.4192923630401237</c:v>
                </c:pt>
                <c:pt idx="954">
                  <c:v>5.1772429517618317</c:v>
                </c:pt>
                <c:pt idx="955">
                  <c:v>4.5610139419881683</c:v>
                </c:pt>
                <c:pt idx="956">
                  <c:v>3.2998280519290115</c:v>
                </c:pt>
                <c:pt idx="957">
                  <c:v>1.162593050572273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1.3282260716981735</c:v>
                </c:pt>
                <c:pt idx="971">
                  <c:v>3.3461160049768521</c:v>
                </c:pt>
                <c:pt idx="972">
                  <c:v>4.8382406721965037</c:v>
                </c:pt>
                <c:pt idx="973">
                  <c:v>4.8900749804398167</c:v>
                </c:pt>
                <c:pt idx="974">
                  <c:v>4.2610287937757203</c:v>
                </c:pt>
                <c:pt idx="975">
                  <c:v>3.6252704476112383</c:v>
                </c:pt>
                <c:pt idx="976">
                  <c:v>2.6843896215920777</c:v>
                </c:pt>
                <c:pt idx="977">
                  <c:v>1.5905732234921555</c:v>
                </c:pt>
                <c:pt idx="978">
                  <c:v>0.95200608666409492</c:v>
                </c:pt>
                <c:pt idx="979">
                  <c:v>0.64002997735982503</c:v>
                </c:pt>
                <c:pt idx="980">
                  <c:v>0.39911678315972204</c:v>
                </c:pt>
                <c:pt idx="981">
                  <c:v>0.26218915036008228</c:v>
                </c:pt>
                <c:pt idx="982">
                  <c:v>0.22620891912937244</c:v>
                </c:pt>
                <c:pt idx="983">
                  <c:v>0.18898528890817901</c:v>
                </c:pt>
                <c:pt idx="984">
                  <c:v>9.1894379083076141E-2</c:v>
                </c:pt>
                <c:pt idx="985">
                  <c:v>1.6540161387602881E-2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0.75676541657343055</c:v>
                </c:pt>
                <c:pt idx="1051">
                  <c:v>1.4077471614358288</c:v>
                </c:pt>
                <c:pt idx="1052">
                  <c:v>1.8972017749485603</c:v>
                </c:pt>
                <c:pt idx="1053">
                  <c:v>2.4802519137731487</c:v>
                </c:pt>
                <c:pt idx="1054">
                  <c:v>3.1873192891718101</c:v>
                </c:pt>
                <c:pt idx="1055">
                  <c:v>3.8562939355838459</c:v>
                </c:pt>
                <c:pt idx="1056">
                  <c:v>4.0896388624742794</c:v>
                </c:pt>
                <c:pt idx="1057">
                  <c:v>3.532720682696759</c:v>
                </c:pt>
                <c:pt idx="1058">
                  <c:v>2.6362230832433124</c:v>
                </c:pt>
                <c:pt idx="1059">
                  <c:v>1.879864372826646</c:v>
                </c:pt>
                <c:pt idx="1060">
                  <c:v>1.1024230424897117</c:v>
                </c:pt>
                <c:pt idx="1061">
                  <c:v>0.35368126717463988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0.33044248729102504</c:v>
                </c:pt>
                <c:pt idx="1084">
                  <c:v>0.47020787339570441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7.157155510545421E-2</c:v>
                </c:pt>
                <c:pt idx="1099">
                  <c:v>0.91267487319315865</c:v>
                </c:pt>
                <c:pt idx="1100">
                  <c:v>0.39979019450552816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3.917861654449685E-2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1.0729459673900497</c:v>
                </c:pt>
                <c:pt idx="1124">
                  <c:v>3.2466765560442443</c:v>
                </c:pt>
                <c:pt idx="1125">
                  <c:v>5.2982328156250009</c:v>
                </c:pt>
                <c:pt idx="1126">
                  <c:v>6.2066658260159429</c:v>
                </c:pt>
                <c:pt idx="1127">
                  <c:v>5.9221910264660469</c:v>
                </c:pt>
                <c:pt idx="1128">
                  <c:v>4.9042956780606985</c:v>
                </c:pt>
                <c:pt idx="1129">
                  <c:v>3.5836967561471198</c:v>
                </c:pt>
                <c:pt idx="1130">
                  <c:v>2.6340269822080775</c:v>
                </c:pt>
                <c:pt idx="1131">
                  <c:v>2.2113465650077155</c:v>
                </c:pt>
                <c:pt idx="1132">
                  <c:v>2.0859465631751535</c:v>
                </c:pt>
                <c:pt idx="1133">
                  <c:v>2.0125096655607004</c:v>
                </c:pt>
                <c:pt idx="1134">
                  <c:v>1.7315590731802986</c:v>
                </c:pt>
                <c:pt idx="1135">
                  <c:v>1.1794103243827156</c:v>
                </c:pt>
                <c:pt idx="1136">
                  <c:v>0.51953416886574066</c:v>
                </c:pt>
                <c:pt idx="1137">
                  <c:v>1.2992290624999986E-2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1.068278443261317</c:v>
                </c:pt>
                <c:pt idx="1147">
                  <c:v>1.9486265624292698</c:v>
                </c:pt>
                <c:pt idx="1148">
                  <c:v>1.372793558043981</c:v>
                </c:pt>
                <c:pt idx="1149">
                  <c:v>0.47481054548611096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7.5863833912039644E-2</c:v>
                </c:pt>
                <c:pt idx="1354">
                  <c:v>0.30711653437500075</c:v>
                </c:pt>
                <c:pt idx="1355">
                  <c:v>0.6861278370306052</c:v>
                </c:pt>
                <c:pt idx="1356">
                  <c:v>1.1048614712319884</c:v>
                </c:pt>
                <c:pt idx="1357">
                  <c:v>1.4045739134387858</c:v>
                </c:pt>
                <c:pt idx="1358">
                  <c:v>1.6835134832433196</c:v>
                </c:pt>
                <c:pt idx="1359">
                  <c:v>1.89748717044753</c:v>
                </c:pt>
                <c:pt idx="1360">
                  <c:v>1.5624891683449014</c:v>
                </c:pt>
                <c:pt idx="1361">
                  <c:v>0.41105755914351749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0.74172276940908</c:v>
                </c:pt>
                <c:pt idx="1369">
                  <c:v>0.57773438706275826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0.16880649721578933</c:v>
                </c:pt>
                <c:pt idx="1375">
                  <c:v>1.6866428947273682</c:v>
                </c:pt>
                <c:pt idx="1376">
                  <c:v>3.8102541845807623</c:v>
                </c:pt>
                <c:pt idx="1377">
                  <c:v>5.3677704506944419</c:v>
                </c:pt>
                <c:pt idx="1378">
                  <c:v>5.4466345475951634</c:v>
                </c:pt>
                <c:pt idx="1379">
                  <c:v>4.8435348155992806</c:v>
                </c:pt>
                <c:pt idx="1380">
                  <c:v>3.5811809571759254</c:v>
                </c:pt>
                <c:pt idx="1381">
                  <c:v>1.1167475023115991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0.2264709143036262</c:v>
                </c:pt>
                <c:pt idx="1399">
                  <c:v>0.61531225966113634</c:v>
                </c:pt>
                <c:pt idx="1400">
                  <c:v>0.91522952121592194</c:v>
                </c:pt>
                <c:pt idx="1401">
                  <c:v>1.2261424026395327</c:v>
                </c:pt>
                <c:pt idx="1402">
                  <c:v>1.9612366865033435</c:v>
                </c:pt>
                <c:pt idx="1403">
                  <c:v>3.349430765027007</c:v>
                </c:pt>
                <c:pt idx="1404">
                  <c:v>4.4640748691165122</c:v>
                </c:pt>
                <c:pt idx="1405">
                  <c:v>4.0286244877572006</c:v>
                </c:pt>
                <c:pt idx="1406">
                  <c:v>2.251182167013889</c:v>
                </c:pt>
                <c:pt idx="1407">
                  <c:v>0.39155953695666162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4.0858603504373869E-2</c:v>
                </c:pt>
                <c:pt idx="1421">
                  <c:v>1.6279750690007733</c:v>
                </c:pt>
                <c:pt idx="1422">
                  <c:v>1.740258117952675</c:v>
                </c:pt>
                <c:pt idx="1423">
                  <c:v>0.45183650182291535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1.289151046897504</c:v>
                </c:pt>
                <c:pt idx="1431">
                  <c:v>2.9590621692290373</c:v>
                </c:pt>
                <c:pt idx="1432">
                  <c:v>3.9493364791409471</c:v>
                </c:pt>
                <c:pt idx="1433">
                  <c:v>3.7884762011188267</c:v>
                </c:pt>
                <c:pt idx="1434">
                  <c:v>2.5710651175861616</c:v>
                </c:pt>
                <c:pt idx="1435">
                  <c:v>0.79197872052790652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9.3759527642747018E-2</c:v>
                </c:pt>
                <c:pt idx="1441">
                  <c:v>0.45794748739068891</c:v>
                </c:pt>
                <c:pt idx="1442">
                  <c:v>0.31775611415252036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0.19071061665059183</c:v>
                </c:pt>
                <c:pt idx="1447">
                  <c:v>1.024770904877186</c:v>
                </c:pt>
                <c:pt idx="1448">
                  <c:v>1.3835648291087961</c:v>
                </c:pt>
                <c:pt idx="1449">
                  <c:v>0.90236489854681068</c:v>
                </c:pt>
                <c:pt idx="1450">
                  <c:v>0.27882752244727366</c:v>
                </c:pt>
                <c:pt idx="1451">
                  <c:v>2.998744143518518E-2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0.67809750957433246</c:v>
                </c:pt>
                <c:pt idx="1526">
                  <c:v>1.6369062650720161</c:v>
                </c:pt>
                <c:pt idx="1527">
                  <c:v>2.017161597042175</c:v>
                </c:pt>
                <c:pt idx="1528">
                  <c:v>1.7630246804398118</c:v>
                </c:pt>
                <c:pt idx="1529">
                  <c:v>1.1088408804462451</c:v>
                </c:pt>
                <c:pt idx="1530">
                  <c:v>0.25864033157150218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0.12409509294302616</c:v>
                </c:pt>
                <c:pt idx="1738">
                  <c:v>0.12156896992668595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0.56719416094392938</c:v>
                </c:pt>
                <c:pt idx="1768">
                  <c:v>1.7913508308674166</c:v>
                </c:pt>
                <c:pt idx="1769">
                  <c:v>2.9028270411104717</c:v>
                </c:pt>
                <c:pt idx="1770">
                  <c:v>3.5766941786779789</c:v>
                </c:pt>
                <c:pt idx="1771">
                  <c:v>3.7427861197916581</c:v>
                </c:pt>
                <c:pt idx="1772">
                  <c:v>3.5958180035558094</c:v>
                </c:pt>
                <c:pt idx="1773">
                  <c:v>3.2263235180844925</c:v>
                </c:pt>
                <c:pt idx="1774">
                  <c:v>2.7084438441840293</c:v>
                </c:pt>
                <c:pt idx="1775">
                  <c:v>2.3020127185763881</c:v>
                </c:pt>
                <c:pt idx="1776">
                  <c:v>2.1855000168402761</c:v>
                </c:pt>
                <c:pt idx="1777">
                  <c:v>2.3563159898212462</c:v>
                </c:pt>
                <c:pt idx="1778">
                  <c:v>2.7300219458976365</c:v>
                </c:pt>
                <c:pt idx="1779">
                  <c:v>3.092922823350694</c:v>
                </c:pt>
                <c:pt idx="1780">
                  <c:v>3.1832655318287033</c:v>
                </c:pt>
                <c:pt idx="1781">
                  <c:v>2.9131312217624732</c:v>
                </c:pt>
                <c:pt idx="1782">
                  <c:v>2.4027313380401214</c:v>
                </c:pt>
                <c:pt idx="1783">
                  <c:v>1.8206572782825359</c:v>
                </c:pt>
                <c:pt idx="1784">
                  <c:v>1.3415792966338738</c:v>
                </c:pt>
                <c:pt idx="1785">
                  <c:v>1.0631221665798614</c:v>
                </c:pt>
                <c:pt idx="1786">
                  <c:v>0.92530062151813319</c:v>
                </c:pt>
                <c:pt idx="1787">
                  <c:v>0.86423927243762844</c:v>
                </c:pt>
                <c:pt idx="1788">
                  <c:v>0.87486211519418711</c:v>
                </c:pt>
                <c:pt idx="1789">
                  <c:v>0.942955091251929</c:v>
                </c:pt>
                <c:pt idx="1790">
                  <c:v>1.0157634087995111</c:v>
                </c:pt>
                <c:pt idx="1791">
                  <c:v>1.0181274787776491</c:v>
                </c:pt>
                <c:pt idx="1792">
                  <c:v>0.8663132027488426</c:v>
                </c:pt>
                <c:pt idx="1793">
                  <c:v>0.65184951790444945</c:v>
                </c:pt>
                <c:pt idx="1794">
                  <c:v>0.28123004738940327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490-DE4E-B81C-7E9D83744A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52902735"/>
        <c:axId val="1752948975"/>
      </c:lineChart>
      <c:catAx>
        <c:axId val="17529027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2948975"/>
        <c:crosses val="autoZero"/>
        <c:auto val="1"/>
        <c:lblAlgn val="ctr"/>
        <c:lblOffset val="100"/>
        <c:noMultiLvlLbl val="0"/>
      </c:catAx>
      <c:valAx>
        <c:axId val="1752948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529027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 Energy (kJ)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Calcs'!$S$1:$S$2</c:f>
              <c:strCache>
                <c:ptCount val="2"/>
                <c:pt idx="0">
                  <c:v>Tractive</c:v>
                </c:pt>
                <c:pt idx="1">
                  <c:v>Cumulative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Calcs'!$S$3:$S$1803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3.9596538515946503E-3</c:v>
                </c:pt>
                <c:pt idx="12">
                  <c:v>8.388955974151234E-2</c:v>
                </c:pt>
                <c:pt idx="13">
                  <c:v>0.51666652948816882</c:v>
                </c:pt>
                <c:pt idx="14">
                  <c:v>1.4939293576999746</c:v>
                </c:pt>
                <c:pt idx="15">
                  <c:v>2.8723238766653809</c:v>
                </c:pt>
                <c:pt idx="16">
                  <c:v>4.8045551643197015</c:v>
                </c:pt>
                <c:pt idx="17">
                  <c:v>7.5726751599054785</c:v>
                </c:pt>
                <c:pt idx="18">
                  <c:v>10.477909246334876</c:v>
                </c:pt>
                <c:pt idx="19">
                  <c:v>12.457840106786909</c:v>
                </c:pt>
                <c:pt idx="20">
                  <c:v>13.551825264248972</c:v>
                </c:pt>
                <c:pt idx="21">
                  <c:v>14.386359689412938</c:v>
                </c:pt>
                <c:pt idx="22">
                  <c:v>15.234022736419753</c:v>
                </c:pt>
                <c:pt idx="23">
                  <c:v>16.365155481269291</c:v>
                </c:pt>
                <c:pt idx="24">
                  <c:v>17.9727984403678</c:v>
                </c:pt>
                <c:pt idx="25">
                  <c:v>19.953932379420653</c:v>
                </c:pt>
                <c:pt idx="26">
                  <c:v>22.509855204980067</c:v>
                </c:pt>
                <c:pt idx="27">
                  <c:v>25.691194223906894</c:v>
                </c:pt>
                <c:pt idx="28">
                  <c:v>29.122554126160622</c:v>
                </c:pt>
                <c:pt idx="29">
                  <c:v>32.334665208635542</c:v>
                </c:pt>
                <c:pt idx="30">
                  <c:v>34.908244246874993</c:v>
                </c:pt>
                <c:pt idx="31">
                  <c:v>36.953577622627307</c:v>
                </c:pt>
                <c:pt idx="32">
                  <c:v>38.766000347591941</c:v>
                </c:pt>
                <c:pt idx="33">
                  <c:v>40.359314920679005</c:v>
                </c:pt>
                <c:pt idx="34">
                  <c:v>41.558410673328183</c:v>
                </c:pt>
                <c:pt idx="35">
                  <c:v>41.998320647106475</c:v>
                </c:pt>
                <c:pt idx="36">
                  <c:v>41.998320647106475</c:v>
                </c:pt>
                <c:pt idx="37">
                  <c:v>41.998320647106475</c:v>
                </c:pt>
                <c:pt idx="38">
                  <c:v>41.998320647106475</c:v>
                </c:pt>
                <c:pt idx="39">
                  <c:v>41.998320647106475</c:v>
                </c:pt>
                <c:pt idx="40">
                  <c:v>41.998320647106475</c:v>
                </c:pt>
                <c:pt idx="41">
                  <c:v>41.998320647106475</c:v>
                </c:pt>
                <c:pt idx="42">
                  <c:v>41.998320647106475</c:v>
                </c:pt>
                <c:pt idx="43">
                  <c:v>41.998320647106475</c:v>
                </c:pt>
                <c:pt idx="44">
                  <c:v>41.998320647106475</c:v>
                </c:pt>
                <c:pt idx="45">
                  <c:v>41.998320647106475</c:v>
                </c:pt>
                <c:pt idx="46">
                  <c:v>41.998320647106475</c:v>
                </c:pt>
                <c:pt idx="47">
                  <c:v>41.998320647106475</c:v>
                </c:pt>
                <c:pt idx="48">
                  <c:v>42.005342133384765</c:v>
                </c:pt>
                <c:pt idx="49">
                  <c:v>42.178205383243302</c:v>
                </c:pt>
                <c:pt idx="50">
                  <c:v>42.178205383243302</c:v>
                </c:pt>
                <c:pt idx="51">
                  <c:v>42.178205383243302</c:v>
                </c:pt>
                <c:pt idx="52">
                  <c:v>42.178205383243302</c:v>
                </c:pt>
                <c:pt idx="53">
                  <c:v>42.178205383243302</c:v>
                </c:pt>
                <c:pt idx="54">
                  <c:v>42.268615610689935</c:v>
                </c:pt>
                <c:pt idx="55">
                  <c:v>42.452788234532527</c:v>
                </c:pt>
                <c:pt idx="56">
                  <c:v>42.671087251893638</c:v>
                </c:pt>
                <c:pt idx="57">
                  <c:v>42.944462163004751</c:v>
                </c:pt>
                <c:pt idx="58">
                  <c:v>43.412466334532532</c:v>
                </c:pt>
                <c:pt idx="59">
                  <c:v>44.131593677154058</c:v>
                </c:pt>
                <c:pt idx="60">
                  <c:v>44.790567266129756</c:v>
                </c:pt>
                <c:pt idx="61">
                  <c:v>45.28021123340406</c:v>
                </c:pt>
                <c:pt idx="62">
                  <c:v>45.785951793907529</c:v>
                </c:pt>
                <c:pt idx="63">
                  <c:v>46.395890154150585</c:v>
                </c:pt>
                <c:pt idx="64">
                  <c:v>47.009569197019673</c:v>
                </c:pt>
                <c:pt idx="65">
                  <c:v>47.515700594409076</c:v>
                </c:pt>
                <c:pt idx="66">
                  <c:v>48.189006951636443</c:v>
                </c:pt>
                <c:pt idx="67">
                  <c:v>49.500205897450485</c:v>
                </c:pt>
                <c:pt idx="68">
                  <c:v>51.597077554066999</c:v>
                </c:pt>
                <c:pt idx="69">
                  <c:v>54.315070356934797</c:v>
                </c:pt>
                <c:pt idx="70">
                  <c:v>57.384526472553368</c:v>
                </c:pt>
                <c:pt idx="71">
                  <c:v>60.359077448305683</c:v>
                </c:pt>
                <c:pt idx="72">
                  <c:v>62.817382907783561</c:v>
                </c:pt>
                <c:pt idx="73">
                  <c:v>64.758933199160879</c:v>
                </c:pt>
                <c:pt idx="74">
                  <c:v>66.514938740088084</c:v>
                </c:pt>
                <c:pt idx="75">
                  <c:v>68.355909622591938</c:v>
                </c:pt>
                <c:pt idx="76">
                  <c:v>70.260935168724274</c:v>
                </c:pt>
                <c:pt idx="77">
                  <c:v>71.920122556529705</c:v>
                </c:pt>
                <c:pt idx="78">
                  <c:v>72.992764409098513</c:v>
                </c:pt>
                <c:pt idx="79">
                  <c:v>73.503363544306211</c:v>
                </c:pt>
                <c:pt idx="80">
                  <c:v>73.615108601903302</c:v>
                </c:pt>
                <c:pt idx="81">
                  <c:v>73.615108601903302</c:v>
                </c:pt>
                <c:pt idx="82">
                  <c:v>73.858641576482142</c:v>
                </c:pt>
                <c:pt idx="83">
                  <c:v>74.202881164351865</c:v>
                </c:pt>
                <c:pt idx="84">
                  <c:v>74.329470098234964</c:v>
                </c:pt>
                <c:pt idx="85">
                  <c:v>74.394010716595943</c:v>
                </c:pt>
                <c:pt idx="86">
                  <c:v>74.52457490628538</c:v>
                </c:pt>
                <c:pt idx="87">
                  <c:v>74.52457490628538</c:v>
                </c:pt>
                <c:pt idx="88">
                  <c:v>74.52457490628538</c:v>
                </c:pt>
                <c:pt idx="89">
                  <c:v>74.52457490628538</c:v>
                </c:pt>
                <c:pt idx="90">
                  <c:v>74.52457490628538</c:v>
                </c:pt>
                <c:pt idx="91">
                  <c:v>74.52457490628538</c:v>
                </c:pt>
                <c:pt idx="92">
                  <c:v>74.52457490628538</c:v>
                </c:pt>
                <c:pt idx="93">
                  <c:v>74.52457490628538</c:v>
                </c:pt>
                <c:pt idx="94">
                  <c:v>74.52457490628538</c:v>
                </c:pt>
                <c:pt idx="95">
                  <c:v>74.52457490628538</c:v>
                </c:pt>
                <c:pt idx="96">
                  <c:v>74.52457490628538</c:v>
                </c:pt>
                <c:pt idx="97">
                  <c:v>74.52457490628538</c:v>
                </c:pt>
                <c:pt idx="98">
                  <c:v>74.52457490628538</c:v>
                </c:pt>
                <c:pt idx="99">
                  <c:v>74.52457490628538</c:v>
                </c:pt>
                <c:pt idx="100">
                  <c:v>74.52457490628538</c:v>
                </c:pt>
                <c:pt idx="101">
                  <c:v>74.52457490628538</c:v>
                </c:pt>
                <c:pt idx="102">
                  <c:v>74.52457490628538</c:v>
                </c:pt>
                <c:pt idx="103">
                  <c:v>74.52457490628538</c:v>
                </c:pt>
                <c:pt idx="104">
                  <c:v>74.52457490628538</c:v>
                </c:pt>
                <c:pt idx="105">
                  <c:v>74.52457490628538</c:v>
                </c:pt>
                <c:pt idx="106">
                  <c:v>74.52457490628538</c:v>
                </c:pt>
                <c:pt idx="107">
                  <c:v>74.52457490628538</c:v>
                </c:pt>
                <c:pt idx="108">
                  <c:v>74.52457490628538</c:v>
                </c:pt>
                <c:pt idx="109">
                  <c:v>74.52457490628538</c:v>
                </c:pt>
                <c:pt idx="110">
                  <c:v>74.52457490628538</c:v>
                </c:pt>
                <c:pt idx="111">
                  <c:v>74.52457490628538</c:v>
                </c:pt>
                <c:pt idx="112">
                  <c:v>74.52457490628538</c:v>
                </c:pt>
                <c:pt idx="113">
                  <c:v>74.52457490628538</c:v>
                </c:pt>
                <c:pt idx="114">
                  <c:v>74.52457490628538</c:v>
                </c:pt>
                <c:pt idx="115">
                  <c:v>74.52457490628538</c:v>
                </c:pt>
                <c:pt idx="116">
                  <c:v>74.52457490628538</c:v>
                </c:pt>
                <c:pt idx="117">
                  <c:v>74.52457490628538</c:v>
                </c:pt>
                <c:pt idx="118">
                  <c:v>74.52457490628538</c:v>
                </c:pt>
                <c:pt idx="119">
                  <c:v>74.52457490628538</c:v>
                </c:pt>
                <c:pt idx="120">
                  <c:v>74.52457490628538</c:v>
                </c:pt>
                <c:pt idx="121">
                  <c:v>74.52457490628538</c:v>
                </c:pt>
                <c:pt idx="122">
                  <c:v>74.52457490628538</c:v>
                </c:pt>
                <c:pt idx="123">
                  <c:v>74.52457490628538</c:v>
                </c:pt>
                <c:pt idx="124">
                  <c:v>74.52457490628538</c:v>
                </c:pt>
                <c:pt idx="125">
                  <c:v>74.52457490628538</c:v>
                </c:pt>
                <c:pt idx="126">
                  <c:v>74.52457490628538</c:v>
                </c:pt>
                <c:pt idx="127">
                  <c:v>74.52457490628538</c:v>
                </c:pt>
                <c:pt idx="128">
                  <c:v>74.52457490628538</c:v>
                </c:pt>
                <c:pt idx="129">
                  <c:v>74.52457490628538</c:v>
                </c:pt>
                <c:pt idx="130">
                  <c:v>74.52457490628538</c:v>
                </c:pt>
                <c:pt idx="131">
                  <c:v>74.52457490628538</c:v>
                </c:pt>
                <c:pt idx="132">
                  <c:v>74.52457490628538</c:v>
                </c:pt>
                <c:pt idx="133">
                  <c:v>74.52457490628538</c:v>
                </c:pt>
                <c:pt idx="134">
                  <c:v>74.52457490628538</c:v>
                </c:pt>
                <c:pt idx="135">
                  <c:v>74.52457490628538</c:v>
                </c:pt>
                <c:pt idx="136">
                  <c:v>74.52457490628538</c:v>
                </c:pt>
                <c:pt idx="137">
                  <c:v>74.528818946749624</c:v>
                </c:pt>
                <c:pt idx="138">
                  <c:v>74.627429787962967</c:v>
                </c:pt>
                <c:pt idx="139">
                  <c:v>75.194354663853531</c:v>
                </c:pt>
                <c:pt idx="140">
                  <c:v>76.617458345331798</c:v>
                </c:pt>
                <c:pt idx="141">
                  <c:v>78.543714287368189</c:v>
                </c:pt>
                <c:pt idx="142">
                  <c:v>80.150371010307367</c:v>
                </c:pt>
                <c:pt idx="143">
                  <c:v>81.220978361683393</c:v>
                </c:pt>
                <c:pt idx="144">
                  <c:v>82.269745875151116</c:v>
                </c:pt>
                <c:pt idx="145">
                  <c:v>83.826482433973126</c:v>
                </c:pt>
                <c:pt idx="146">
                  <c:v>85.891001575826266</c:v>
                </c:pt>
                <c:pt idx="147">
                  <c:v>88.016745191084752</c:v>
                </c:pt>
                <c:pt idx="148">
                  <c:v>89.741658081221075</c:v>
                </c:pt>
                <c:pt idx="149">
                  <c:v>90.788265804806471</c:v>
                </c:pt>
                <c:pt idx="150">
                  <c:v>90.85812443075811</c:v>
                </c:pt>
                <c:pt idx="151">
                  <c:v>90.85812443075811</c:v>
                </c:pt>
                <c:pt idx="152">
                  <c:v>90.85812443075811</c:v>
                </c:pt>
                <c:pt idx="153">
                  <c:v>90.85812443075811</c:v>
                </c:pt>
                <c:pt idx="154">
                  <c:v>90.85812443075811</c:v>
                </c:pt>
                <c:pt idx="155">
                  <c:v>90.85812443075811</c:v>
                </c:pt>
                <c:pt idx="156">
                  <c:v>91.184456984982646</c:v>
                </c:pt>
                <c:pt idx="157">
                  <c:v>92.050209699623849</c:v>
                </c:pt>
                <c:pt idx="158">
                  <c:v>93.503842936146484</c:v>
                </c:pt>
                <c:pt idx="159">
                  <c:v>95.440347775446895</c:v>
                </c:pt>
                <c:pt idx="160">
                  <c:v>97.606361632970049</c:v>
                </c:pt>
                <c:pt idx="161">
                  <c:v>99.708117876025611</c:v>
                </c:pt>
                <c:pt idx="162">
                  <c:v>101.74690408702098</c:v>
                </c:pt>
                <c:pt idx="163">
                  <c:v>103.8092153244599</c:v>
                </c:pt>
                <c:pt idx="164">
                  <c:v>105.70847045782217</c:v>
                </c:pt>
                <c:pt idx="165">
                  <c:v>107.38929481673743</c:v>
                </c:pt>
                <c:pt idx="166">
                  <c:v>109.25752002349219</c:v>
                </c:pt>
                <c:pt idx="167">
                  <c:v>111.69467169883941</c:v>
                </c:pt>
                <c:pt idx="168">
                  <c:v>114.20431414107192</c:v>
                </c:pt>
                <c:pt idx="169">
                  <c:v>115.8133711697499</c:v>
                </c:pt>
                <c:pt idx="170">
                  <c:v>115.91415461076713</c:v>
                </c:pt>
                <c:pt idx="171">
                  <c:v>115.91415461076713</c:v>
                </c:pt>
                <c:pt idx="172">
                  <c:v>115.91415461076713</c:v>
                </c:pt>
                <c:pt idx="173">
                  <c:v>115.91415461076713</c:v>
                </c:pt>
                <c:pt idx="174">
                  <c:v>115.91415461076713</c:v>
                </c:pt>
                <c:pt idx="175">
                  <c:v>116.12074204014598</c:v>
                </c:pt>
                <c:pt idx="176">
                  <c:v>117.19148631772121</c:v>
                </c:pt>
                <c:pt idx="177">
                  <c:v>118.84073041665062</c:v>
                </c:pt>
                <c:pt idx="178">
                  <c:v>120.40852065189367</c:v>
                </c:pt>
                <c:pt idx="179">
                  <c:v>121.41089830374553</c:v>
                </c:pt>
                <c:pt idx="180">
                  <c:v>121.95972131950556</c:v>
                </c:pt>
                <c:pt idx="181">
                  <c:v>122.19091547983864</c:v>
                </c:pt>
                <c:pt idx="182">
                  <c:v>122.19091547983864</c:v>
                </c:pt>
                <c:pt idx="183">
                  <c:v>122.19091547983864</c:v>
                </c:pt>
                <c:pt idx="184">
                  <c:v>122.19091547983864</c:v>
                </c:pt>
                <c:pt idx="185">
                  <c:v>122.19091547983864</c:v>
                </c:pt>
                <c:pt idx="186">
                  <c:v>122.19091547983864</c:v>
                </c:pt>
                <c:pt idx="187">
                  <c:v>122.19091547983864</c:v>
                </c:pt>
                <c:pt idx="188">
                  <c:v>122.19091547983864</c:v>
                </c:pt>
                <c:pt idx="189">
                  <c:v>122.19091547983864</c:v>
                </c:pt>
                <c:pt idx="190">
                  <c:v>122.19091547983864</c:v>
                </c:pt>
                <c:pt idx="191">
                  <c:v>122.19091547983864</c:v>
                </c:pt>
                <c:pt idx="192">
                  <c:v>122.22356889587195</c:v>
                </c:pt>
                <c:pt idx="193">
                  <c:v>122.3167830763857</c:v>
                </c:pt>
                <c:pt idx="194">
                  <c:v>122.4507912425444</c:v>
                </c:pt>
                <c:pt idx="195">
                  <c:v>122.62643226800736</c:v>
                </c:pt>
                <c:pt idx="196">
                  <c:v>122.81913649022958</c:v>
                </c:pt>
                <c:pt idx="197">
                  <c:v>123.05449870434995</c:v>
                </c:pt>
                <c:pt idx="198">
                  <c:v>123.38308412403875</c:v>
                </c:pt>
                <c:pt idx="199">
                  <c:v>123.81639615692841</c:v>
                </c:pt>
                <c:pt idx="200">
                  <c:v>124.37321990528875</c:v>
                </c:pt>
                <c:pt idx="201">
                  <c:v>125.07603921319127</c:v>
                </c:pt>
                <c:pt idx="202">
                  <c:v>126.07216067499682</c:v>
                </c:pt>
                <c:pt idx="203">
                  <c:v>127.47509377652717</c:v>
                </c:pt>
                <c:pt idx="204">
                  <c:v>129.17962066011128</c:v>
                </c:pt>
                <c:pt idx="205">
                  <c:v>131.26537347590988</c:v>
                </c:pt>
                <c:pt idx="206">
                  <c:v>133.8027697592625</c:v>
                </c:pt>
                <c:pt idx="207">
                  <c:v>136.52113735585459</c:v>
                </c:pt>
                <c:pt idx="208">
                  <c:v>139.47297650032476</c:v>
                </c:pt>
                <c:pt idx="209">
                  <c:v>142.81015060433711</c:v>
                </c:pt>
                <c:pt idx="210">
                  <c:v>146.02617302834045</c:v>
                </c:pt>
                <c:pt idx="211">
                  <c:v>148.7693679541442</c:v>
                </c:pt>
                <c:pt idx="212">
                  <c:v>151.19051383423036</c:v>
                </c:pt>
                <c:pt idx="213">
                  <c:v>153.58897839224863</c:v>
                </c:pt>
                <c:pt idx="214">
                  <c:v>156.38835172904132</c:v>
                </c:pt>
                <c:pt idx="215">
                  <c:v>159.7669028350727</c:v>
                </c:pt>
                <c:pt idx="216">
                  <c:v>163.5277790284176</c:v>
                </c:pt>
                <c:pt idx="217">
                  <c:v>167.31756885772572</c:v>
                </c:pt>
                <c:pt idx="218">
                  <c:v>170.8574718516879</c:v>
                </c:pt>
                <c:pt idx="219">
                  <c:v>174.02012124081472</c:v>
                </c:pt>
                <c:pt idx="220">
                  <c:v>176.7158233396348</c:v>
                </c:pt>
                <c:pt idx="221">
                  <c:v>178.973843768959</c:v>
                </c:pt>
                <c:pt idx="222">
                  <c:v>181.03213246336165</c:v>
                </c:pt>
                <c:pt idx="223">
                  <c:v>183.0747828965246</c:v>
                </c:pt>
                <c:pt idx="224">
                  <c:v>185.25534933581858</c:v>
                </c:pt>
                <c:pt idx="225">
                  <c:v>187.62395742643071</c:v>
                </c:pt>
                <c:pt idx="226">
                  <c:v>190.03068655798936</c:v>
                </c:pt>
                <c:pt idx="227">
                  <c:v>192.39383864808067</c:v>
                </c:pt>
                <c:pt idx="228">
                  <c:v>194.66896953718819</c:v>
                </c:pt>
                <c:pt idx="229">
                  <c:v>196.72756275763894</c:v>
                </c:pt>
                <c:pt idx="230">
                  <c:v>198.39456932547586</c:v>
                </c:pt>
                <c:pt idx="231">
                  <c:v>199.29314955290963</c:v>
                </c:pt>
                <c:pt idx="232">
                  <c:v>199.29314955290963</c:v>
                </c:pt>
                <c:pt idx="233">
                  <c:v>199.29314955290963</c:v>
                </c:pt>
                <c:pt idx="234">
                  <c:v>199.29314955290963</c:v>
                </c:pt>
                <c:pt idx="235">
                  <c:v>199.29314955290963</c:v>
                </c:pt>
                <c:pt idx="236">
                  <c:v>199.46464721946055</c:v>
                </c:pt>
                <c:pt idx="237">
                  <c:v>199.46464721946055</c:v>
                </c:pt>
                <c:pt idx="238">
                  <c:v>199.46464721946055</c:v>
                </c:pt>
                <c:pt idx="239">
                  <c:v>199.46464721946055</c:v>
                </c:pt>
                <c:pt idx="240">
                  <c:v>199.46464721946055</c:v>
                </c:pt>
                <c:pt idx="241">
                  <c:v>199.46464721946055</c:v>
                </c:pt>
                <c:pt idx="242">
                  <c:v>199.46464721946055</c:v>
                </c:pt>
                <c:pt idx="243">
                  <c:v>199.46464721946055</c:v>
                </c:pt>
                <c:pt idx="244">
                  <c:v>199.46464721946055</c:v>
                </c:pt>
                <c:pt idx="245">
                  <c:v>199.46464721946055</c:v>
                </c:pt>
                <c:pt idx="246">
                  <c:v>199.46464721946055</c:v>
                </c:pt>
                <c:pt idx="247">
                  <c:v>199.46464721946055</c:v>
                </c:pt>
                <c:pt idx="248">
                  <c:v>199.46464721946055</c:v>
                </c:pt>
                <c:pt idx="249">
                  <c:v>199.46464721946055</c:v>
                </c:pt>
                <c:pt idx="250">
                  <c:v>199.46464721946055</c:v>
                </c:pt>
                <c:pt idx="251">
                  <c:v>199.46464721946055</c:v>
                </c:pt>
                <c:pt idx="252">
                  <c:v>199.47166870573884</c:v>
                </c:pt>
                <c:pt idx="253">
                  <c:v>199.64453195559739</c:v>
                </c:pt>
                <c:pt idx="254">
                  <c:v>199.64453195559739</c:v>
                </c:pt>
                <c:pt idx="255">
                  <c:v>199.64453195559739</c:v>
                </c:pt>
                <c:pt idx="256">
                  <c:v>199.64453195559739</c:v>
                </c:pt>
                <c:pt idx="257">
                  <c:v>200.2312271507009</c:v>
                </c:pt>
                <c:pt idx="258">
                  <c:v>201.54276254636062</c:v>
                </c:pt>
                <c:pt idx="259">
                  <c:v>203.30959525317647</c:v>
                </c:pt>
                <c:pt idx="260">
                  <c:v>205.31163937422198</c:v>
                </c:pt>
                <c:pt idx="261">
                  <c:v>207.59988877704799</c:v>
                </c:pt>
                <c:pt idx="262">
                  <c:v>210.50145689072147</c:v>
                </c:pt>
                <c:pt idx="263">
                  <c:v>214.19866150675156</c:v>
                </c:pt>
                <c:pt idx="264">
                  <c:v>218.28531573692453</c:v>
                </c:pt>
                <c:pt idx="265">
                  <c:v>222.07054096365744</c:v>
                </c:pt>
                <c:pt idx="266">
                  <c:v>225.40105042100697</c:v>
                </c:pt>
                <c:pt idx="267">
                  <c:v>228.59975492916669</c:v>
                </c:pt>
                <c:pt idx="268">
                  <c:v>231.68519151232641</c:v>
                </c:pt>
                <c:pt idx="269">
                  <c:v>234.25702592534725</c:v>
                </c:pt>
                <c:pt idx="270">
                  <c:v>235.81770907431201</c:v>
                </c:pt>
                <c:pt idx="271">
                  <c:v>236.62284971349666</c:v>
                </c:pt>
                <c:pt idx="272">
                  <c:v>236.89912461688209</c:v>
                </c:pt>
                <c:pt idx="273">
                  <c:v>236.89912461688209</c:v>
                </c:pt>
                <c:pt idx="274">
                  <c:v>236.89912461688209</c:v>
                </c:pt>
                <c:pt idx="275">
                  <c:v>236.89912461688209</c:v>
                </c:pt>
                <c:pt idx="276">
                  <c:v>236.89912461688209</c:v>
                </c:pt>
                <c:pt idx="277">
                  <c:v>236.89912461688209</c:v>
                </c:pt>
                <c:pt idx="278">
                  <c:v>236.89912461688209</c:v>
                </c:pt>
                <c:pt idx="279">
                  <c:v>236.89912461688209</c:v>
                </c:pt>
                <c:pt idx="280">
                  <c:v>236.89912461688209</c:v>
                </c:pt>
                <c:pt idx="281">
                  <c:v>238.53358098915575</c:v>
                </c:pt>
                <c:pt idx="282">
                  <c:v>241.40585585339187</c:v>
                </c:pt>
                <c:pt idx="283">
                  <c:v>244.93703480415061</c:v>
                </c:pt>
                <c:pt idx="284">
                  <c:v>248.93700434696183</c:v>
                </c:pt>
                <c:pt idx="285">
                  <c:v>253.19173945452999</c:v>
                </c:pt>
                <c:pt idx="286">
                  <c:v>257.72284632384583</c:v>
                </c:pt>
                <c:pt idx="287">
                  <c:v>262.68704351387925</c:v>
                </c:pt>
                <c:pt idx="288">
                  <c:v>267.62573490439496</c:v>
                </c:pt>
                <c:pt idx="289">
                  <c:v>271.48916134728978</c:v>
                </c:pt>
                <c:pt idx="290">
                  <c:v>273.6621719937018</c:v>
                </c:pt>
                <c:pt idx="291">
                  <c:v>274.36604139914164</c:v>
                </c:pt>
                <c:pt idx="292">
                  <c:v>274.38009427639537</c:v>
                </c:pt>
                <c:pt idx="293">
                  <c:v>274.50770319039998</c:v>
                </c:pt>
                <c:pt idx="294">
                  <c:v>275.05603230689627</c:v>
                </c:pt>
                <c:pt idx="295">
                  <c:v>276.02813804913524</c:v>
                </c:pt>
                <c:pt idx="296">
                  <c:v>277.33297612817972</c:v>
                </c:pt>
                <c:pt idx="297">
                  <c:v>278.81415305940078</c:v>
                </c:pt>
                <c:pt idx="298">
                  <c:v>280.24067392867482</c:v>
                </c:pt>
                <c:pt idx="299">
                  <c:v>281.43699520643975</c:v>
                </c:pt>
                <c:pt idx="300">
                  <c:v>282.32716292424777</c:v>
                </c:pt>
                <c:pt idx="301">
                  <c:v>282.8382767806682</c:v>
                </c:pt>
                <c:pt idx="302">
                  <c:v>282.96909046286339</c:v>
                </c:pt>
                <c:pt idx="303">
                  <c:v>282.96909046286339</c:v>
                </c:pt>
                <c:pt idx="304">
                  <c:v>282.96909046286339</c:v>
                </c:pt>
                <c:pt idx="305">
                  <c:v>282.96909046286339</c:v>
                </c:pt>
                <c:pt idx="306">
                  <c:v>282.96909046286339</c:v>
                </c:pt>
                <c:pt idx="307">
                  <c:v>283.25298219133242</c:v>
                </c:pt>
                <c:pt idx="308">
                  <c:v>283.7879503077001</c:v>
                </c:pt>
                <c:pt idx="309">
                  <c:v>284.25847471993967</c:v>
                </c:pt>
                <c:pt idx="310">
                  <c:v>284.54931627511905</c:v>
                </c:pt>
                <c:pt idx="311">
                  <c:v>284.58009284456352</c:v>
                </c:pt>
                <c:pt idx="312">
                  <c:v>284.58009284456352</c:v>
                </c:pt>
                <c:pt idx="313">
                  <c:v>284.58009284456352</c:v>
                </c:pt>
                <c:pt idx="314">
                  <c:v>284.58009284456352</c:v>
                </c:pt>
                <c:pt idx="315">
                  <c:v>284.58009284456352</c:v>
                </c:pt>
                <c:pt idx="316">
                  <c:v>284.58009284456352</c:v>
                </c:pt>
                <c:pt idx="317">
                  <c:v>284.58009284456352</c:v>
                </c:pt>
                <c:pt idx="318">
                  <c:v>284.58009284456352</c:v>
                </c:pt>
                <c:pt idx="319">
                  <c:v>284.58009284456352</c:v>
                </c:pt>
                <c:pt idx="320">
                  <c:v>284.58009284456352</c:v>
                </c:pt>
                <c:pt idx="321">
                  <c:v>284.69825717521229</c:v>
                </c:pt>
                <c:pt idx="322">
                  <c:v>284.92026070232458</c:v>
                </c:pt>
                <c:pt idx="323">
                  <c:v>285.08639123044958</c:v>
                </c:pt>
                <c:pt idx="324">
                  <c:v>285.27912024981043</c:v>
                </c:pt>
                <c:pt idx="325">
                  <c:v>285.58901592613825</c:v>
                </c:pt>
                <c:pt idx="326">
                  <c:v>285.86277396417518</c:v>
                </c:pt>
                <c:pt idx="327">
                  <c:v>285.86277396417518</c:v>
                </c:pt>
                <c:pt idx="328">
                  <c:v>285.86277396417518</c:v>
                </c:pt>
                <c:pt idx="329">
                  <c:v>285.86277396417518</c:v>
                </c:pt>
                <c:pt idx="330">
                  <c:v>285.86277396417518</c:v>
                </c:pt>
                <c:pt idx="331">
                  <c:v>285.92795227924074</c:v>
                </c:pt>
                <c:pt idx="332">
                  <c:v>285.95541334446386</c:v>
                </c:pt>
                <c:pt idx="333">
                  <c:v>285.99140415172661</c:v>
                </c:pt>
                <c:pt idx="334">
                  <c:v>286.02607111046501</c:v>
                </c:pt>
                <c:pt idx="335">
                  <c:v>286.07826248615623</c:v>
                </c:pt>
                <c:pt idx="336">
                  <c:v>286.24137088875074</c:v>
                </c:pt>
                <c:pt idx="337">
                  <c:v>286.59004155610222</c:v>
                </c:pt>
                <c:pt idx="338">
                  <c:v>287.31011407254061</c:v>
                </c:pt>
                <c:pt idx="339">
                  <c:v>288.66929758644238</c:v>
                </c:pt>
                <c:pt idx="340">
                  <c:v>290.66887596466705</c:v>
                </c:pt>
                <c:pt idx="341">
                  <c:v>292.68236226190214</c:v>
                </c:pt>
                <c:pt idx="342">
                  <c:v>294.00786918144627</c:v>
                </c:pt>
                <c:pt idx="343">
                  <c:v>294.76917497855595</c:v>
                </c:pt>
                <c:pt idx="344">
                  <c:v>295.52258209229694</c:v>
                </c:pt>
                <c:pt idx="345">
                  <c:v>296.40586371211754</c:v>
                </c:pt>
                <c:pt idx="346">
                  <c:v>297.23552382688734</c:v>
                </c:pt>
                <c:pt idx="347">
                  <c:v>298.07937096775345</c:v>
                </c:pt>
                <c:pt idx="348">
                  <c:v>299.00162242670729</c:v>
                </c:pt>
                <c:pt idx="349">
                  <c:v>299.82457805609579</c:v>
                </c:pt>
                <c:pt idx="350">
                  <c:v>300.45703631813603</c:v>
                </c:pt>
                <c:pt idx="351">
                  <c:v>300.94964746340355</c:v>
                </c:pt>
                <c:pt idx="352">
                  <c:v>301.39985723562575</c:v>
                </c:pt>
                <c:pt idx="353">
                  <c:v>301.86760753714645</c:v>
                </c:pt>
                <c:pt idx="354">
                  <c:v>302.41355583775407</c:v>
                </c:pt>
                <c:pt idx="355">
                  <c:v>303.04185440675803</c:v>
                </c:pt>
                <c:pt idx="356">
                  <c:v>303.61430709352823</c:v>
                </c:pt>
                <c:pt idx="357">
                  <c:v>303.86674171976921</c:v>
                </c:pt>
                <c:pt idx="358">
                  <c:v>303.86674171976921</c:v>
                </c:pt>
                <c:pt idx="359">
                  <c:v>303.86674171976921</c:v>
                </c:pt>
                <c:pt idx="360">
                  <c:v>303.86674171976921</c:v>
                </c:pt>
                <c:pt idx="361">
                  <c:v>303.86674171976921</c:v>
                </c:pt>
                <c:pt idx="362">
                  <c:v>303.86674171976921</c:v>
                </c:pt>
                <c:pt idx="363">
                  <c:v>303.99048872330576</c:v>
                </c:pt>
                <c:pt idx="364">
                  <c:v>304.30472866106618</c:v>
                </c:pt>
                <c:pt idx="365">
                  <c:v>304.7528332046972</c:v>
                </c:pt>
                <c:pt idx="366">
                  <c:v>305.38747106306909</c:v>
                </c:pt>
                <c:pt idx="367">
                  <c:v>306.32353673258746</c:v>
                </c:pt>
                <c:pt idx="368">
                  <c:v>307.45657517904772</c:v>
                </c:pt>
                <c:pt idx="369">
                  <c:v>308.42580072324785</c:v>
                </c:pt>
                <c:pt idx="370">
                  <c:v>308.95188658295399</c:v>
                </c:pt>
                <c:pt idx="371">
                  <c:v>308.95188658295399</c:v>
                </c:pt>
                <c:pt idx="372">
                  <c:v>308.95188658295399</c:v>
                </c:pt>
                <c:pt idx="373">
                  <c:v>308.95188658295399</c:v>
                </c:pt>
                <c:pt idx="374">
                  <c:v>308.95188658295399</c:v>
                </c:pt>
                <c:pt idx="375">
                  <c:v>308.95188658295399</c:v>
                </c:pt>
                <c:pt idx="376">
                  <c:v>308.95188658295399</c:v>
                </c:pt>
                <c:pt idx="377">
                  <c:v>308.95188658295399</c:v>
                </c:pt>
                <c:pt idx="378">
                  <c:v>308.95188658295399</c:v>
                </c:pt>
                <c:pt idx="379">
                  <c:v>308.95188658295399</c:v>
                </c:pt>
                <c:pt idx="380">
                  <c:v>308.95188658295399</c:v>
                </c:pt>
                <c:pt idx="381">
                  <c:v>308.95188658295399</c:v>
                </c:pt>
                <c:pt idx="382">
                  <c:v>308.95188658295399</c:v>
                </c:pt>
                <c:pt idx="383">
                  <c:v>308.95188658295399</c:v>
                </c:pt>
                <c:pt idx="384">
                  <c:v>308.95188658295399</c:v>
                </c:pt>
                <c:pt idx="385">
                  <c:v>308.95188658295399</c:v>
                </c:pt>
                <c:pt idx="386">
                  <c:v>308.95188658295399</c:v>
                </c:pt>
                <c:pt idx="387">
                  <c:v>308.95188658295399</c:v>
                </c:pt>
                <c:pt idx="388">
                  <c:v>308.95188658295399</c:v>
                </c:pt>
                <c:pt idx="389">
                  <c:v>308.95188658295399</c:v>
                </c:pt>
                <c:pt idx="390">
                  <c:v>308.95188658295399</c:v>
                </c:pt>
                <c:pt idx="391">
                  <c:v>308.9632078822242</c:v>
                </c:pt>
                <c:pt idx="392">
                  <c:v>309.05494455947473</c:v>
                </c:pt>
                <c:pt idx="393">
                  <c:v>309.38420388838097</c:v>
                </c:pt>
                <c:pt idx="394">
                  <c:v>310.14089310883173</c:v>
                </c:pt>
                <c:pt idx="395">
                  <c:v>311.47352278532992</c:v>
                </c:pt>
                <c:pt idx="396">
                  <c:v>313.45138669151885</c:v>
                </c:pt>
                <c:pt idx="397">
                  <c:v>315.91507577726344</c:v>
                </c:pt>
                <c:pt idx="398">
                  <c:v>318.25222052748205</c:v>
                </c:pt>
                <c:pt idx="399">
                  <c:v>319.76798911503994</c:v>
                </c:pt>
                <c:pt idx="400">
                  <c:v>320.36424035536913</c:v>
                </c:pt>
                <c:pt idx="401">
                  <c:v>320.36424035536913</c:v>
                </c:pt>
                <c:pt idx="402">
                  <c:v>320.36424035536913</c:v>
                </c:pt>
                <c:pt idx="403">
                  <c:v>320.36424035536913</c:v>
                </c:pt>
                <c:pt idx="404">
                  <c:v>320.36424035536913</c:v>
                </c:pt>
                <c:pt idx="405">
                  <c:v>320.36424035536913</c:v>
                </c:pt>
                <c:pt idx="406">
                  <c:v>320.36424035536913</c:v>
                </c:pt>
                <c:pt idx="407">
                  <c:v>320.36424035536913</c:v>
                </c:pt>
                <c:pt idx="408">
                  <c:v>320.36424035536913</c:v>
                </c:pt>
                <c:pt idx="409">
                  <c:v>320.43207365152398</c:v>
                </c:pt>
                <c:pt idx="410">
                  <c:v>320.6693022483218</c:v>
                </c:pt>
                <c:pt idx="411">
                  <c:v>320.97947971315591</c:v>
                </c:pt>
                <c:pt idx="412">
                  <c:v>321.33648741331342</c:v>
                </c:pt>
                <c:pt idx="413">
                  <c:v>321.79770303488942</c:v>
                </c:pt>
                <c:pt idx="414">
                  <c:v>322.48230286342272</c:v>
                </c:pt>
                <c:pt idx="415">
                  <c:v>323.3885802961484</c:v>
                </c:pt>
                <c:pt idx="416">
                  <c:v>324.2654145135063</c:v>
                </c:pt>
                <c:pt idx="417">
                  <c:v>324.82630429195922</c:v>
                </c:pt>
                <c:pt idx="418">
                  <c:v>324.96168903539734</c:v>
                </c:pt>
                <c:pt idx="419">
                  <c:v>324.96168903539734</c:v>
                </c:pt>
                <c:pt idx="420">
                  <c:v>324.96168903539734</c:v>
                </c:pt>
                <c:pt idx="421">
                  <c:v>325.04583588897242</c:v>
                </c:pt>
                <c:pt idx="422">
                  <c:v>325.40990725217972</c:v>
                </c:pt>
                <c:pt idx="423">
                  <c:v>326.1367443688078</c:v>
                </c:pt>
                <c:pt idx="424">
                  <c:v>327.5067348929976</c:v>
                </c:pt>
                <c:pt idx="425">
                  <c:v>329.93606295910485</c:v>
                </c:pt>
                <c:pt idx="426">
                  <c:v>333.47935250531754</c:v>
                </c:pt>
                <c:pt idx="427">
                  <c:v>337.15054437408037</c:v>
                </c:pt>
                <c:pt idx="428">
                  <c:v>339.60275003032393</c:v>
                </c:pt>
                <c:pt idx="429">
                  <c:v>340.59203437822129</c:v>
                </c:pt>
                <c:pt idx="430">
                  <c:v>340.74804748998827</c:v>
                </c:pt>
                <c:pt idx="431">
                  <c:v>340.74804748998827</c:v>
                </c:pt>
                <c:pt idx="432">
                  <c:v>340.85643136136491</c:v>
                </c:pt>
                <c:pt idx="433">
                  <c:v>341.13881343438766</c:v>
                </c:pt>
                <c:pt idx="434">
                  <c:v>341.17603058971497</c:v>
                </c:pt>
                <c:pt idx="435">
                  <c:v>341.17603058971497</c:v>
                </c:pt>
                <c:pt idx="436">
                  <c:v>341.17603058971497</c:v>
                </c:pt>
                <c:pt idx="437">
                  <c:v>341.17603058971497</c:v>
                </c:pt>
                <c:pt idx="438">
                  <c:v>341.17603058971497</c:v>
                </c:pt>
                <c:pt idx="439">
                  <c:v>341.17603058971497</c:v>
                </c:pt>
                <c:pt idx="440">
                  <c:v>341.17603058971497</c:v>
                </c:pt>
                <c:pt idx="441">
                  <c:v>341.17603058971497</c:v>
                </c:pt>
                <c:pt idx="442">
                  <c:v>341.17603058971497</c:v>
                </c:pt>
                <c:pt idx="443">
                  <c:v>341.17603058971497</c:v>
                </c:pt>
                <c:pt idx="444">
                  <c:v>341.17603058971497</c:v>
                </c:pt>
                <c:pt idx="445">
                  <c:v>341.17603058971497</c:v>
                </c:pt>
                <c:pt idx="446">
                  <c:v>341.17603058971497</c:v>
                </c:pt>
                <c:pt idx="447">
                  <c:v>341.17603058971497</c:v>
                </c:pt>
                <c:pt idx="448">
                  <c:v>341.17603058971497</c:v>
                </c:pt>
                <c:pt idx="449">
                  <c:v>341.17603058971497</c:v>
                </c:pt>
                <c:pt idx="450">
                  <c:v>341.17603058971497</c:v>
                </c:pt>
                <c:pt idx="451">
                  <c:v>341.17603058971497</c:v>
                </c:pt>
                <c:pt idx="452">
                  <c:v>341.17603058971497</c:v>
                </c:pt>
                <c:pt idx="453">
                  <c:v>341.17603058971497</c:v>
                </c:pt>
                <c:pt idx="454">
                  <c:v>341.17603058971497</c:v>
                </c:pt>
                <c:pt idx="455">
                  <c:v>341.17603058971497</c:v>
                </c:pt>
                <c:pt idx="456">
                  <c:v>341.17603058971497</c:v>
                </c:pt>
                <c:pt idx="457">
                  <c:v>341.17603058971497</c:v>
                </c:pt>
                <c:pt idx="458">
                  <c:v>341.17603058971497</c:v>
                </c:pt>
                <c:pt idx="459">
                  <c:v>341.17603058971497</c:v>
                </c:pt>
                <c:pt idx="460">
                  <c:v>341.17603058971497</c:v>
                </c:pt>
                <c:pt idx="461">
                  <c:v>341.17603058971497</c:v>
                </c:pt>
                <c:pt idx="462">
                  <c:v>341.17603058971497</c:v>
                </c:pt>
                <c:pt idx="463">
                  <c:v>341.17603058971497</c:v>
                </c:pt>
                <c:pt idx="464">
                  <c:v>341.17603058971497</c:v>
                </c:pt>
                <c:pt idx="465">
                  <c:v>341.17603058971497</c:v>
                </c:pt>
                <c:pt idx="466">
                  <c:v>341.17603058971497</c:v>
                </c:pt>
                <c:pt idx="467">
                  <c:v>341.17603058971497</c:v>
                </c:pt>
                <c:pt idx="468">
                  <c:v>341.17603058971497</c:v>
                </c:pt>
                <c:pt idx="469">
                  <c:v>341.17603058971497</c:v>
                </c:pt>
                <c:pt idx="470">
                  <c:v>341.17603058971497</c:v>
                </c:pt>
                <c:pt idx="471">
                  <c:v>341.17603058971497</c:v>
                </c:pt>
                <c:pt idx="472">
                  <c:v>341.17603058971497</c:v>
                </c:pt>
                <c:pt idx="473">
                  <c:v>341.17603058971497</c:v>
                </c:pt>
                <c:pt idx="474">
                  <c:v>341.17603058971497</c:v>
                </c:pt>
                <c:pt idx="475">
                  <c:v>341.17603058971497</c:v>
                </c:pt>
                <c:pt idx="476">
                  <c:v>341.17603058971497</c:v>
                </c:pt>
                <c:pt idx="477">
                  <c:v>341.17603058971497</c:v>
                </c:pt>
                <c:pt idx="478">
                  <c:v>341.17603058971497</c:v>
                </c:pt>
                <c:pt idx="479">
                  <c:v>341.17603058971497</c:v>
                </c:pt>
                <c:pt idx="480">
                  <c:v>341.17603058971497</c:v>
                </c:pt>
                <c:pt idx="481">
                  <c:v>341.17603058971497</c:v>
                </c:pt>
                <c:pt idx="482">
                  <c:v>341.17603058971497</c:v>
                </c:pt>
                <c:pt idx="483">
                  <c:v>341.17603058971497</c:v>
                </c:pt>
                <c:pt idx="484">
                  <c:v>341.17603058971497</c:v>
                </c:pt>
                <c:pt idx="485">
                  <c:v>341.17603058971497</c:v>
                </c:pt>
                <c:pt idx="486">
                  <c:v>341.17603058971497</c:v>
                </c:pt>
                <c:pt idx="487">
                  <c:v>341.17603058971497</c:v>
                </c:pt>
                <c:pt idx="488">
                  <c:v>341.17603058971497</c:v>
                </c:pt>
                <c:pt idx="489">
                  <c:v>341.17603058971497</c:v>
                </c:pt>
                <c:pt idx="490">
                  <c:v>341.17603058971497</c:v>
                </c:pt>
                <c:pt idx="491">
                  <c:v>341.17603058971497</c:v>
                </c:pt>
                <c:pt idx="492">
                  <c:v>341.17603058971497</c:v>
                </c:pt>
                <c:pt idx="493">
                  <c:v>341.17603058971497</c:v>
                </c:pt>
                <c:pt idx="494">
                  <c:v>341.17603058971497</c:v>
                </c:pt>
                <c:pt idx="495">
                  <c:v>341.17603058971497</c:v>
                </c:pt>
                <c:pt idx="496">
                  <c:v>341.17603058971497</c:v>
                </c:pt>
                <c:pt idx="497">
                  <c:v>341.17603058971497</c:v>
                </c:pt>
                <c:pt idx="498">
                  <c:v>341.17603058971497</c:v>
                </c:pt>
                <c:pt idx="499">
                  <c:v>341.17603058971497</c:v>
                </c:pt>
                <c:pt idx="500">
                  <c:v>341.17603058971497</c:v>
                </c:pt>
                <c:pt idx="501">
                  <c:v>341.17603058971497</c:v>
                </c:pt>
                <c:pt idx="502">
                  <c:v>341.17603058971497</c:v>
                </c:pt>
                <c:pt idx="503">
                  <c:v>341.17603058971497</c:v>
                </c:pt>
                <c:pt idx="504">
                  <c:v>341.17603058971497</c:v>
                </c:pt>
                <c:pt idx="505">
                  <c:v>341.17603058971497</c:v>
                </c:pt>
                <c:pt idx="506">
                  <c:v>341.17603058971497</c:v>
                </c:pt>
                <c:pt idx="507">
                  <c:v>341.17603058971497</c:v>
                </c:pt>
                <c:pt idx="508">
                  <c:v>341.17603058971497</c:v>
                </c:pt>
                <c:pt idx="509">
                  <c:v>341.17603058971497</c:v>
                </c:pt>
                <c:pt idx="510">
                  <c:v>341.17603058971497</c:v>
                </c:pt>
                <c:pt idx="511">
                  <c:v>341.1887738220484</c:v>
                </c:pt>
                <c:pt idx="512">
                  <c:v>341.32925328645814</c:v>
                </c:pt>
                <c:pt idx="513">
                  <c:v>341.94491239926356</c:v>
                </c:pt>
                <c:pt idx="514">
                  <c:v>343.38317696130702</c:v>
                </c:pt>
                <c:pt idx="515">
                  <c:v>345.51268241414908</c:v>
                </c:pt>
                <c:pt idx="516">
                  <c:v>347.6122532631428</c:v>
                </c:pt>
                <c:pt idx="517">
                  <c:v>348.94269542625688</c:v>
                </c:pt>
                <c:pt idx="518">
                  <c:v>349.45136225669671</c:v>
                </c:pt>
                <c:pt idx="519">
                  <c:v>349.49326998545831</c:v>
                </c:pt>
                <c:pt idx="520">
                  <c:v>349.49326998545831</c:v>
                </c:pt>
                <c:pt idx="521">
                  <c:v>349.49326998545831</c:v>
                </c:pt>
                <c:pt idx="522">
                  <c:v>349.49326998545831</c:v>
                </c:pt>
                <c:pt idx="523">
                  <c:v>349.49326998545831</c:v>
                </c:pt>
                <c:pt idx="524">
                  <c:v>349.49326998545831</c:v>
                </c:pt>
                <c:pt idx="525">
                  <c:v>349.49326998545831</c:v>
                </c:pt>
                <c:pt idx="526">
                  <c:v>349.49326998545831</c:v>
                </c:pt>
                <c:pt idx="527">
                  <c:v>349.49326998545831</c:v>
                </c:pt>
                <c:pt idx="528">
                  <c:v>349.49326998545831</c:v>
                </c:pt>
                <c:pt idx="529">
                  <c:v>349.49326998545831</c:v>
                </c:pt>
                <c:pt idx="530">
                  <c:v>349.49326998545831</c:v>
                </c:pt>
                <c:pt idx="531">
                  <c:v>349.49326998545831</c:v>
                </c:pt>
                <c:pt idx="532">
                  <c:v>349.49651867277828</c:v>
                </c:pt>
                <c:pt idx="533">
                  <c:v>349.53462006634823</c:v>
                </c:pt>
                <c:pt idx="534">
                  <c:v>349.68522635860643</c:v>
                </c:pt>
                <c:pt idx="535">
                  <c:v>350.0262424543626</c:v>
                </c:pt>
                <c:pt idx="536">
                  <c:v>350.77069155213781</c:v>
                </c:pt>
                <c:pt idx="537">
                  <c:v>352.37468826330036</c:v>
                </c:pt>
                <c:pt idx="538">
                  <c:v>354.96911738814606</c:v>
                </c:pt>
                <c:pt idx="539">
                  <c:v>357.62019335313772</c:v>
                </c:pt>
                <c:pt idx="540">
                  <c:v>359.2268841309766</c:v>
                </c:pt>
                <c:pt idx="541">
                  <c:v>359.87865287969061</c:v>
                </c:pt>
                <c:pt idx="542">
                  <c:v>360.12874153181576</c:v>
                </c:pt>
                <c:pt idx="543">
                  <c:v>360.12874153181576</c:v>
                </c:pt>
                <c:pt idx="544">
                  <c:v>360.12874153181576</c:v>
                </c:pt>
                <c:pt idx="545">
                  <c:v>360.12874153181576</c:v>
                </c:pt>
                <c:pt idx="546">
                  <c:v>360.12874153181576</c:v>
                </c:pt>
                <c:pt idx="547">
                  <c:v>360.12874153181576</c:v>
                </c:pt>
                <c:pt idx="548">
                  <c:v>360.12874153181576</c:v>
                </c:pt>
                <c:pt idx="549">
                  <c:v>360.12874153181576</c:v>
                </c:pt>
                <c:pt idx="550">
                  <c:v>360.12874153181576</c:v>
                </c:pt>
                <c:pt idx="551">
                  <c:v>360.14920596474724</c:v>
                </c:pt>
                <c:pt idx="552">
                  <c:v>360.17818481608469</c:v>
                </c:pt>
                <c:pt idx="553">
                  <c:v>360.2431244022344</c:v>
                </c:pt>
                <c:pt idx="554">
                  <c:v>360.38149907441806</c:v>
                </c:pt>
                <c:pt idx="555">
                  <c:v>360.59346327232186</c:v>
                </c:pt>
                <c:pt idx="556">
                  <c:v>360.89201870408306</c:v>
                </c:pt>
                <c:pt idx="557">
                  <c:v>361.2959191450135</c:v>
                </c:pt>
                <c:pt idx="558">
                  <c:v>361.92276110338219</c:v>
                </c:pt>
                <c:pt idx="559">
                  <c:v>362.75007359997426</c:v>
                </c:pt>
                <c:pt idx="560">
                  <c:v>363.38286611635476</c:v>
                </c:pt>
                <c:pt idx="561">
                  <c:v>363.72716905498004</c:v>
                </c:pt>
                <c:pt idx="562">
                  <c:v>363.81765694181132</c:v>
                </c:pt>
                <c:pt idx="563">
                  <c:v>363.81765694181132</c:v>
                </c:pt>
                <c:pt idx="564">
                  <c:v>363.81765694181132</c:v>
                </c:pt>
                <c:pt idx="565">
                  <c:v>363.81765694181132</c:v>
                </c:pt>
                <c:pt idx="566">
                  <c:v>363.81765694181132</c:v>
                </c:pt>
                <c:pt idx="567">
                  <c:v>363.81765694181132</c:v>
                </c:pt>
                <c:pt idx="568">
                  <c:v>363.81765694181132</c:v>
                </c:pt>
                <c:pt idx="569">
                  <c:v>363.81765694181132</c:v>
                </c:pt>
                <c:pt idx="570">
                  <c:v>363.81765694181132</c:v>
                </c:pt>
                <c:pt idx="571">
                  <c:v>363.81765694181132</c:v>
                </c:pt>
                <c:pt idx="572">
                  <c:v>363.81765694181132</c:v>
                </c:pt>
                <c:pt idx="573">
                  <c:v>363.81765694181132</c:v>
                </c:pt>
                <c:pt idx="574">
                  <c:v>363.81765694181132</c:v>
                </c:pt>
                <c:pt idx="575">
                  <c:v>363.81765694181132</c:v>
                </c:pt>
                <c:pt idx="576">
                  <c:v>363.81765694181132</c:v>
                </c:pt>
                <c:pt idx="577">
                  <c:v>363.81765694181132</c:v>
                </c:pt>
                <c:pt idx="578">
                  <c:v>363.81765694181132</c:v>
                </c:pt>
                <c:pt idx="579">
                  <c:v>363.81765694181132</c:v>
                </c:pt>
                <c:pt idx="580">
                  <c:v>363.81765694181132</c:v>
                </c:pt>
                <c:pt idx="581">
                  <c:v>363.81765694181132</c:v>
                </c:pt>
                <c:pt idx="582">
                  <c:v>363.81765694181132</c:v>
                </c:pt>
                <c:pt idx="583">
                  <c:v>363.81765694181132</c:v>
                </c:pt>
                <c:pt idx="584">
                  <c:v>363.81765694181132</c:v>
                </c:pt>
                <c:pt idx="585">
                  <c:v>363.81765694181132</c:v>
                </c:pt>
                <c:pt idx="586">
                  <c:v>363.81765694181132</c:v>
                </c:pt>
                <c:pt idx="587">
                  <c:v>363.81765694181132</c:v>
                </c:pt>
                <c:pt idx="588">
                  <c:v>363.81765694181132</c:v>
                </c:pt>
                <c:pt idx="589">
                  <c:v>363.81765694181132</c:v>
                </c:pt>
                <c:pt idx="590">
                  <c:v>363.81765694181132</c:v>
                </c:pt>
                <c:pt idx="591">
                  <c:v>363.81765694181132</c:v>
                </c:pt>
                <c:pt idx="592">
                  <c:v>363.81765694181132</c:v>
                </c:pt>
                <c:pt idx="593">
                  <c:v>363.81765694181132</c:v>
                </c:pt>
                <c:pt idx="594">
                  <c:v>363.81765694181132</c:v>
                </c:pt>
                <c:pt idx="595">
                  <c:v>363.81765694181132</c:v>
                </c:pt>
                <c:pt idx="596">
                  <c:v>363.81765694181132</c:v>
                </c:pt>
                <c:pt idx="597">
                  <c:v>363.81765694181132</c:v>
                </c:pt>
                <c:pt idx="598">
                  <c:v>363.81765694181132</c:v>
                </c:pt>
                <c:pt idx="599">
                  <c:v>363.81765694181132</c:v>
                </c:pt>
                <c:pt idx="600">
                  <c:v>363.84030119447976</c:v>
                </c:pt>
                <c:pt idx="601">
                  <c:v>363.93589567654635</c:v>
                </c:pt>
                <c:pt idx="602">
                  <c:v>364.28499097168526</c:v>
                </c:pt>
                <c:pt idx="603">
                  <c:v>365.24113573752891</c:v>
                </c:pt>
                <c:pt idx="604">
                  <c:v>367.11719982926633</c:v>
                </c:pt>
                <c:pt idx="605">
                  <c:v>370.07379337628277</c:v>
                </c:pt>
                <c:pt idx="606">
                  <c:v>374.00741462903159</c:v>
                </c:pt>
                <c:pt idx="607">
                  <c:v>378.49494760958072</c:v>
                </c:pt>
                <c:pt idx="608">
                  <c:v>383.22426231162871</c:v>
                </c:pt>
                <c:pt idx="609">
                  <c:v>388.30160350579024</c:v>
                </c:pt>
                <c:pt idx="610">
                  <c:v>393.7870727012828</c:v>
                </c:pt>
                <c:pt idx="611">
                  <c:v>398.96962146643841</c:v>
                </c:pt>
                <c:pt idx="612">
                  <c:v>402.73997174371789</c:v>
                </c:pt>
                <c:pt idx="613">
                  <c:v>404.85032404030034</c:v>
                </c:pt>
                <c:pt idx="614">
                  <c:v>406.07206025637868</c:v>
                </c:pt>
                <c:pt idx="615">
                  <c:v>407.11432371265761</c:v>
                </c:pt>
                <c:pt idx="616">
                  <c:v>408.04746746751874</c:v>
                </c:pt>
                <c:pt idx="617">
                  <c:v>408.66222117365299</c:v>
                </c:pt>
                <c:pt idx="618">
                  <c:v>408.82044852039297</c:v>
                </c:pt>
                <c:pt idx="619">
                  <c:v>408.82044852039297</c:v>
                </c:pt>
                <c:pt idx="620">
                  <c:v>408.82044852039297</c:v>
                </c:pt>
                <c:pt idx="621">
                  <c:v>409.23355425739464</c:v>
                </c:pt>
                <c:pt idx="622">
                  <c:v>410.14446782068876</c:v>
                </c:pt>
                <c:pt idx="623">
                  <c:v>411.49996542098773</c:v>
                </c:pt>
                <c:pt idx="624">
                  <c:v>413.2254882828833</c:v>
                </c:pt>
                <c:pt idx="625">
                  <c:v>415.01573230948759</c:v>
                </c:pt>
                <c:pt idx="626">
                  <c:v>416.53861076820994</c:v>
                </c:pt>
                <c:pt idx="627">
                  <c:v>417.77555504669499</c:v>
                </c:pt>
                <c:pt idx="628">
                  <c:v>418.9470904042696</c:v>
                </c:pt>
                <c:pt idx="629">
                  <c:v>420.35022893641661</c:v>
                </c:pt>
                <c:pt idx="630">
                  <c:v>422.26724569630926</c:v>
                </c:pt>
                <c:pt idx="631">
                  <c:v>424.73654888793089</c:v>
                </c:pt>
                <c:pt idx="632">
                  <c:v>427.62877133503736</c:v>
                </c:pt>
                <c:pt idx="633">
                  <c:v>430.80183363141401</c:v>
                </c:pt>
                <c:pt idx="634">
                  <c:v>433.98068992640179</c:v>
                </c:pt>
                <c:pt idx="635">
                  <c:v>436.77556561091825</c:v>
                </c:pt>
                <c:pt idx="636">
                  <c:v>438.91352639544755</c:v>
                </c:pt>
                <c:pt idx="637">
                  <c:v>440.50071324630272</c:v>
                </c:pt>
                <c:pt idx="638">
                  <c:v>441.82171855510865</c:v>
                </c:pt>
                <c:pt idx="639">
                  <c:v>443.06014352270125</c:v>
                </c:pt>
                <c:pt idx="640">
                  <c:v>444.55314943949332</c:v>
                </c:pt>
                <c:pt idx="641">
                  <c:v>446.810839674058</c:v>
                </c:pt>
                <c:pt idx="642">
                  <c:v>449.77490501242607</c:v>
                </c:pt>
                <c:pt idx="643">
                  <c:v>452.62506715591564</c:v>
                </c:pt>
                <c:pt idx="644">
                  <c:v>454.9739103949492</c:v>
                </c:pt>
                <c:pt idx="645">
                  <c:v>457.18944412573302</c:v>
                </c:pt>
                <c:pt idx="646">
                  <c:v>459.47169664228397</c:v>
                </c:pt>
                <c:pt idx="647">
                  <c:v>461.700823256668</c:v>
                </c:pt>
                <c:pt idx="648">
                  <c:v>463.66752954652463</c:v>
                </c:pt>
                <c:pt idx="649">
                  <c:v>465.03182099605203</c:v>
                </c:pt>
                <c:pt idx="650">
                  <c:v>465.29457442761066</c:v>
                </c:pt>
                <c:pt idx="651">
                  <c:v>465.29457442761066</c:v>
                </c:pt>
                <c:pt idx="652">
                  <c:v>465.29457442761066</c:v>
                </c:pt>
                <c:pt idx="653">
                  <c:v>465.29457442761066</c:v>
                </c:pt>
                <c:pt idx="654">
                  <c:v>465.29457442761066</c:v>
                </c:pt>
                <c:pt idx="655">
                  <c:v>465.29457442761066</c:v>
                </c:pt>
                <c:pt idx="656">
                  <c:v>465.29457442761066</c:v>
                </c:pt>
                <c:pt idx="657">
                  <c:v>465.29457442761066</c:v>
                </c:pt>
                <c:pt idx="658">
                  <c:v>465.29457442761066</c:v>
                </c:pt>
                <c:pt idx="659">
                  <c:v>465.29457442761066</c:v>
                </c:pt>
                <c:pt idx="660">
                  <c:v>465.29457442761066</c:v>
                </c:pt>
                <c:pt idx="661">
                  <c:v>465.29457442761066</c:v>
                </c:pt>
                <c:pt idx="662">
                  <c:v>465.29457442761066</c:v>
                </c:pt>
                <c:pt idx="663">
                  <c:v>465.29457442761066</c:v>
                </c:pt>
                <c:pt idx="664">
                  <c:v>465.29457442761066</c:v>
                </c:pt>
                <c:pt idx="665">
                  <c:v>465.61818308157797</c:v>
                </c:pt>
                <c:pt idx="666">
                  <c:v>466.65762516179274</c:v>
                </c:pt>
                <c:pt idx="667">
                  <c:v>468.8230414088992</c:v>
                </c:pt>
                <c:pt idx="668">
                  <c:v>471.91841292739201</c:v>
                </c:pt>
                <c:pt idx="669">
                  <c:v>475.62552990614716</c:v>
                </c:pt>
                <c:pt idx="670">
                  <c:v>479.32579736602372</c:v>
                </c:pt>
                <c:pt idx="671">
                  <c:v>482.32569818238176</c:v>
                </c:pt>
                <c:pt idx="672">
                  <c:v>485.04581210470684</c:v>
                </c:pt>
                <c:pt idx="673">
                  <c:v>487.94486296015953</c:v>
                </c:pt>
                <c:pt idx="674">
                  <c:v>490.54331048253607</c:v>
                </c:pt>
                <c:pt idx="675">
                  <c:v>492.2454173044336</c:v>
                </c:pt>
                <c:pt idx="676">
                  <c:v>492.92832656400793</c:v>
                </c:pt>
                <c:pt idx="677">
                  <c:v>492.92832656400793</c:v>
                </c:pt>
                <c:pt idx="678">
                  <c:v>492.92832656400793</c:v>
                </c:pt>
                <c:pt idx="679">
                  <c:v>492.92832656400793</c:v>
                </c:pt>
                <c:pt idx="680">
                  <c:v>492.92832656400793</c:v>
                </c:pt>
                <c:pt idx="681">
                  <c:v>492.92832656400793</c:v>
                </c:pt>
                <c:pt idx="682">
                  <c:v>492.92832656400793</c:v>
                </c:pt>
                <c:pt idx="683">
                  <c:v>492.92832656400793</c:v>
                </c:pt>
                <c:pt idx="684">
                  <c:v>493.27648515202878</c:v>
                </c:pt>
                <c:pt idx="685">
                  <c:v>494.7023743314848</c:v>
                </c:pt>
                <c:pt idx="686">
                  <c:v>496.64118385904396</c:v>
                </c:pt>
                <c:pt idx="687">
                  <c:v>498.70392485226347</c:v>
                </c:pt>
                <c:pt idx="688">
                  <c:v>500.92856647773607</c:v>
                </c:pt>
                <c:pt idx="689">
                  <c:v>502.92010006969531</c:v>
                </c:pt>
                <c:pt idx="690">
                  <c:v>504.23279061277981</c:v>
                </c:pt>
                <c:pt idx="691">
                  <c:v>505.21708202003612</c:v>
                </c:pt>
                <c:pt idx="692">
                  <c:v>506.40015582040587</c:v>
                </c:pt>
                <c:pt idx="693">
                  <c:v>507.73282447179474</c:v>
                </c:pt>
                <c:pt idx="694">
                  <c:v>508.65352321594338</c:v>
                </c:pt>
                <c:pt idx="695">
                  <c:v>508.65352321594338</c:v>
                </c:pt>
                <c:pt idx="696">
                  <c:v>508.65352321594338</c:v>
                </c:pt>
                <c:pt idx="697">
                  <c:v>508.65352321594338</c:v>
                </c:pt>
                <c:pt idx="698">
                  <c:v>508.65352321594338</c:v>
                </c:pt>
                <c:pt idx="699">
                  <c:v>508.65352321594338</c:v>
                </c:pt>
                <c:pt idx="700">
                  <c:v>508.65352321594338</c:v>
                </c:pt>
                <c:pt idx="701">
                  <c:v>508.86995804697477</c:v>
                </c:pt>
                <c:pt idx="702">
                  <c:v>509.18991100270392</c:v>
                </c:pt>
                <c:pt idx="703">
                  <c:v>509.37521177120635</c:v>
                </c:pt>
                <c:pt idx="704">
                  <c:v>509.37521177120635</c:v>
                </c:pt>
                <c:pt idx="705">
                  <c:v>509.37521177120635</c:v>
                </c:pt>
                <c:pt idx="706">
                  <c:v>509.37521177120635</c:v>
                </c:pt>
                <c:pt idx="707">
                  <c:v>509.37521177120635</c:v>
                </c:pt>
                <c:pt idx="708">
                  <c:v>509.37521177120635</c:v>
                </c:pt>
                <c:pt idx="709">
                  <c:v>510.09118063382209</c:v>
                </c:pt>
                <c:pt idx="710">
                  <c:v>511.78001459033248</c:v>
                </c:pt>
                <c:pt idx="711">
                  <c:v>513.77185997675872</c:v>
                </c:pt>
                <c:pt idx="712">
                  <c:v>514.86682651936098</c:v>
                </c:pt>
                <c:pt idx="713">
                  <c:v>514.86682651936098</c:v>
                </c:pt>
                <c:pt idx="714">
                  <c:v>514.86682651936098</c:v>
                </c:pt>
                <c:pt idx="715">
                  <c:v>514.86682651936098</c:v>
                </c:pt>
                <c:pt idx="716">
                  <c:v>514.86682651936098</c:v>
                </c:pt>
                <c:pt idx="717">
                  <c:v>514.98274635616656</c:v>
                </c:pt>
                <c:pt idx="718">
                  <c:v>515.63921529006575</c:v>
                </c:pt>
                <c:pt idx="719">
                  <c:v>516.87208842175301</c:v>
                </c:pt>
                <c:pt idx="720">
                  <c:v>518.39182503286406</c:v>
                </c:pt>
                <c:pt idx="721">
                  <c:v>519.91746793451011</c:v>
                </c:pt>
                <c:pt idx="722">
                  <c:v>521.42397235975443</c:v>
                </c:pt>
                <c:pt idx="723">
                  <c:v>523.08166015778681</c:v>
                </c:pt>
                <c:pt idx="724">
                  <c:v>525.35925554323558</c:v>
                </c:pt>
                <c:pt idx="725">
                  <c:v>528.75437314767873</c:v>
                </c:pt>
                <c:pt idx="726">
                  <c:v>533.10296460035363</c:v>
                </c:pt>
                <c:pt idx="727">
                  <c:v>537.28072052489063</c:v>
                </c:pt>
                <c:pt idx="728">
                  <c:v>540.68193414688142</c:v>
                </c:pt>
                <c:pt idx="729">
                  <c:v>543.20368055275844</c:v>
                </c:pt>
                <c:pt idx="730">
                  <c:v>544.79057931206273</c:v>
                </c:pt>
                <c:pt idx="731">
                  <c:v>545.97197331248071</c:v>
                </c:pt>
                <c:pt idx="732">
                  <c:v>547.16004381272501</c:v>
                </c:pt>
                <c:pt idx="733">
                  <c:v>548.41705534991638</c:v>
                </c:pt>
                <c:pt idx="734">
                  <c:v>549.77638106268967</c:v>
                </c:pt>
                <c:pt idx="735">
                  <c:v>551.30527132290376</c:v>
                </c:pt>
                <c:pt idx="736">
                  <c:v>552.9213371250803</c:v>
                </c:pt>
                <c:pt idx="737">
                  <c:v>554.37434144311339</c:v>
                </c:pt>
                <c:pt idx="738">
                  <c:v>555.96350503563201</c:v>
                </c:pt>
                <c:pt idx="739">
                  <c:v>558.19546911051623</c:v>
                </c:pt>
                <c:pt idx="740">
                  <c:v>560.69552766258346</c:v>
                </c:pt>
                <c:pt idx="741">
                  <c:v>562.79839582840134</c:v>
                </c:pt>
                <c:pt idx="742">
                  <c:v>564.3617447694121</c:v>
                </c:pt>
                <c:pt idx="743">
                  <c:v>565.66127790717576</c:v>
                </c:pt>
                <c:pt idx="744">
                  <c:v>566.92950803715257</c:v>
                </c:pt>
                <c:pt idx="745">
                  <c:v>568.33515378975358</c:v>
                </c:pt>
                <c:pt idx="746">
                  <c:v>570.09307540827206</c:v>
                </c:pt>
                <c:pt idx="747">
                  <c:v>572.2257245782406</c:v>
                </c:pt>
                <c:pt idx="748">
                  <c:v>574.44028609397492</c:v>
                </c:pt>
                <c:pt idx="749">
                  <c:v>576.30665202735975</c:v>
                </c:pt>
                <c:pt idx="750">
                  <c:v>577.72574667440836</c:v>
                </c:pt>
                <c:pt idx="751">
                  <c:v>578.82413280153344</c:v>
                </c:pt>
                <c:pt idx="752">
                  <c:v>579.52533887907009</c:v>
                </c:pt>
                <c:pt idx="753">
                  <c:v>579.78863179665302</c:v>
                </c:pt>
                <c:pt idx="754">
                  <c:v>579.78863179665302</c:v>
                </c:pt>
                <c:pt idx="755">
                  <c:v>579.78863179665302</c:v>
                </c:pt>
                <c:pt idx="756">
                  <c:v>579.78863179665302</c:v>
                </c:pt>
                <c:pt idx="757">
                  <c:v>579.78863179665302</c:v>
                </c:pt>
                <c:pt idx="758">
                  <c:v>579.78863179665302</c:v>
                </c:pt>
                <c:pt idx="759">
                  <c:v>579.78863179665302</c:v>
                </c:pt>
                <c:pt idx="760">
                  <c:v>579.78863179665302</c:v>
                </c:pt>
                <c:pt idx="761">
                  <c:v>579.78863179665302</c:v>
                </c:pt>
                <c:pt idx="762">
                  <c:v>579.78863179665302</c:v>
                </c:pt>
                <c:pt idx="763">
                  <c:v>579.78863179665302</c:v>
                </c:pt>
                <c:pt idx="764">
                  <c:v>580.22436047363351</c:v>
                </c:pt>
                <c:pt idx="765">
                  <c:v>581.54078702394213</c:v>
                </c:pt>
                <c:pt idx="766">
                  <c:v>583.42161061412344</c:v>
                </c:pt>
                <c:pt idx="767">
                  <c:v>585.68605726150645</c:v>
                </c:pt>
                <c:pt idx="768">
                  <c:v>588.55463657354346</c:v>
                </c:pt>
                <c:pt idx="769">
                  <c:v>592.55859556143253</c:v>
                </c:pt>
                <c:pt idx="770">
                  <c:v>597.75543015656172</c:v>
                </c:pt>
                <c:pt idx="771">
                  <c:v>603.64179704501976</c:v>
                </c:pt>
                <c:pt idx="772">
                  <c:v>609.64142126896525</c:v>
                </c:pt>
                <c:pt idx="773">
                  <c:v>615.34744885030523</c:v>
                </c:pt>
                <c:pt idx="774">
                  <c:v>621.183257027948</c:v>
                </c:pt>
                <c:pt idx="775">
                  <c:v>627.09849456371194</c:v>
                </c:pt>
                <c:pt idx="776">
                  <c:v>632.37078650088404</c:v>
                </c:pt>
                <c:pt idx="777">
                  <c:v>637.12598775796027</c:v>
                </c:pt>
                <c:pt idx="778">
                  <c:v>641.66061829824764</c:v>
                </c:pt>
                <c:pt idx="779">
                  <c:v>645.8422785319957</c:v>
                </c:pt>
                <c:pt idx="780">
                  <c:v>649.57330921501398</c:v>
                </c:pt>
                <c:pt idx="781">
                  <c:v>652.89728356823218</c:v>
                </c:pt>
                <c:pt idx="782">
                  <c:v>655.87119277298393</c:v>
                </c:pt>
                <c:pt idx="783">
                  <c:v>658.65315193230106</c:v>
                </c:pt>
                <c:pt idx="784">
                  <c:v>661.59976043012773</c:v>
                </c:pt>
                <c:pt idx="785">
                  <c:v>664.82027596463774</c:v>
                </c:pt>
                <c:pt idx="786">
                  <c:v>667.86079033842248</c:v>
                </c:pt>
                <c:pt idx="787">
                  <c:v>670.41713643945445</c:v>
                </c:pt>
                <c:pt idx="788">
                  <c:v>672.74536674486217</c:v>
                </c:pt>
                <c:pt idx="789">
                  <c:v>675.21675661863082</c:v>
                </c:pt>
                <c:pt idx="790">
                  <c:v>677.93642271677902</c:v>
                </c:pt>
                <c:pt idx="791">
                  <c:v>680.44493941388555</c:v>
                </c:pt>
                <c:pt idx="792">
                  <c:v>681.50358515124412</c:v>
                </c:pt>
                <c:pt idx="793">
                  <c:v>681.50358515124412</c:v>
                </c:pt>
                <c:pt idx="794">
                  <c:v>681.50358515124412</c:v>
                </c:pt>
                <c:pt idx="795">
                  <c:v>681.50358515124412</c:v>
                </c:pt>
                <c:pt idx="796">
                  <c:v>681.50358515124412</c:v>
                </c:pt>
                <c:pt idx="797">
                  <c:v>681.50358515124412</c:v>
                </c:pt>
                <c:pt idx="798">
                  <c:v>681.50358515124412</c:v>
                </c:pt>
                <c:pt idx="799">
                  <c:v>681.50358515124412</c:v>
                </c:pt>
                <c:pt idx="800">
                  <c:v>682.36441192472341</c:v>
                </c:pt>
                <c:pt idx="801">
                  <c:v>684.55072784599076</c:v>
                </c:pt>
                <c:pt idx="802">
                  <c:v>688.60149318049753</c:v>
                </c:pt>
                <c:pt idx="803">
                  <c:v>694.07417583745803</c:v>
                </c:pt>
                <c:pt idx="804">
                  <c:v>699.27026910705035</c:v>
                </c:pt>
                <c:pt idx="805">
                  <c:v>702.8662323698976</c:v>
                </c:pt>
                <c:pt idx="806">
                  <c:v>704.85664231060616</c:v>
                </c:pt>
                <c:pt idx="807">
                  <c:v>705.60782402760401</c:v>
                </c:pt>
                <c:pt idx="808">
                  <c:v>705.60782402760401</c:v>
                </c:pt>
                <c:pt idx="809">
                  <c:v>705.60782402760401</c:v>
                </c:pt>
                <c:pt idx="810">
                  <c:v>705.60782402760401</c:v>
                </c:pt>
                <c:pt idx="811">
                  <c:v>705.60782402760401</c:v>
                </c:pt>
                <c:pt idx="812">
                  <c:v>705.60782402760401</c:v>
                </c:pt>
                <c:pt idx="813">
                  <c:v>705.60782402760401</c:v>
                </c:pt>
                <c:pt idx="814">
                  <c:v>705.60782402760401</c:v>
                </c:pt>
                <c:pt idx="815">
                  <c:v>705.60782402760401</c:v>
                </c:pt>
                <c:pt idx="816">
                  <c:v>705.60782402760401</c:v>
                </c:pt>
                <c:pt idx="817">
                  <c:v>705.60782402760401</c:v>
                </c:pt>
                <c:pt idx="818">
                  <c:v>705.60782402760401</c:v>
                </c:pt>
                <c:pt idx="819">
                  <c:v>706.46451891237768</c:v>
                </c:pt>
                <c:pt idx="820">
                  <c:v>708.40052305129234</c:v>
                </c:pt>
                <c:pt idx="821">
                  <c:v>710.99273768277385</c:v>
                </c:pt>
                <c:pt idx="822">
                  <c:v>713.81692180954212</c:v>
                </c:pt>
                <c:pt idx="823">
                  <c:v>716.68888474483663</c:v>
                </c:pt>
                <c:pt idx="824">
                  <c:v>719.45024199876536</c:v>
                </c:pt>
                <c:pt idx="825">
                  <c:v>722.18205864891002</c:v>
                </c:pt>
                <c:pt idx="826">
                  <c:v>724.97231703137845</c:v>
                </c:pt>
                <c:pt idx="827">
                  <c:v>727.99241252126717</c:v>
                </c:pt>
                <c:pt idx="828">
                  <c:v>731.58835704144781</c:v>
                </c:pt>
                <c:pt idx="829">
                  <c:v>735.62529076860187</c:v>
                </c:pt>
                <c:pt idx="830">
                  <c:v>739.47923862621178</c:v>
                </c:pt>
                <c:pt idx="831">
                  <c:v>742.52471772324759</c:v>
                </c:pt>
                <c:pt idx="832">
                  <c:v>744.73764840702779</c:v>
                </c:pt>
                <c:pt idx="833">
                  <c:v>746.71017894170177</c:v>
                </c:pt>
                <c:pt idx="834">
                  <c:v>748.75136142774852</c:v>
                </c:pt>
                <c:pt idx="835">
                  <c:v>750.75647164180782</c:v>
                </c:pt>
                <c:pt idx="836">
                  <c:v>752.79030005491222</c:v>
                </c:pt>
                <c:pt idx="837">
                  <c:v>755.11141910703418</c:v>
                </c:pt>
                <c:pt idx="838">
                  <c:v>757.66906783802051</c:v>
                </c:pt>
                <c:pt idx="839">
                  <c:v>760.24822896323587</c:v>
                </c:pt>
                <c:pt idx="840">
                  <c:v>763.03500810872515</c:v>
                </c:pt>
                <c:pt idx="841">
                  <c:v>766.24514946986199</c:v>
                </c:pt>
                <c:pt idx="842">
                  <c:v>769.55509951664692</c:v>
                </c:pt>
                <c:pt idx="843">
                  <c:v>772.43315997477771</c:v>
                </c:pt>
                <c:pt idx="844">
                  <c:v>774.75263043498535</c:v>
                </c:pt>
                <c:pt idx="845">
                  <c:v>776.80684595468699</c:v>
                </c:pt>
                <c:pt idx="846">
                  <c:v>778.95550153340355</c:v>
                </c:pt>
                <c:pt idx="847">
                  <c:v>781.5780299907434</c:v>
                </c:pt>
                <c:pt idx="848">
                  <c:v>784.96239596692976</c:v>
                </c:pt>
                <c:pt idx="849">
                  <c:v>788.83052412734639</c:v>
                </c:pt>
                <c:pt idx="850">
                  <c:v>792.46757561145137</c:v>
                </c:pt>
                <c:pt idx="851">
                  <c:v>795.65713266822866</c:v>
                </c:pt>
                <c:pt idx="852">
                  <c:v>798.72264847712779</c:v>
                </c:pt>
                <c:pt idx="853">
                  <c:v>801.74903439102309</c:v>
                </c:pt>
                <c:pt idx="854">
                  <c:v>804.50272940055561</c:v>
                </c:pt>
                <c:pt idx="855">
                  <c:v>806.91642603105004</c:v>
                </c:pt>
                <c:pt idx="856">
                  <c:v>809.60857332471323</c:v>
                </c:pt>
                <c:pt idx="857">
                  <c:v>813.30353736670145</c:v>
                </c:pt>
                <c:pt idx="858">
                  <c:v>817.65921717381627</c:v>
                </c:pt>
                <c:pt idx="859">
                  <c:v>821.80339120134329</c:v>
                </c:pt>
                <c:pt idx="860">
                  <c:v>825.88926912297393</c:v>
                </c:pt>
                <c:pt idx="861">
                  <c:v>831.10136042675481</c:v>
                </c:pt>
                <c:pt idx="862">
                  <c:v>837.27027108811342</c:v>
                </c:pt>
                <c:pt idx="863">
                  <c:v>842.64547241785874</c:v>
                </c:pt>
                <c:pt idx="864">
                  <c:v>846.89211725808184</c:v>
                </c:pt>
                <c:pt idx="865">
                  <c:v>851.25135188044555</c:v>
                </c:pt>
                <c:pt idx="866">
                  <c:v>856.49880947375834</c:v>
                </c:pt>
                <c:pt idx="867">
                  <c:v>862.0036613639204</c:v>
                </c:pt>
                <c:pt idx="868">
                  <c:v>866.49288216194634</c:v>
                </c:pt>
                <c:pt idx="869">
                  <c:v>869.7069684252823</c:v>
                </c:pt>
                <c:pt idx="870">
                  <c:v>872.25099209657856</c:v>
                </c:pt>
                <c:pt idx="871">
                  <c:v>874.54918542118628</c:v>
                </c:pt>
                <c:pt idx="872">
                  <c:v>876.65395696821565</c:v>
                </c:pt>
                <c:pt idx="873">
                  <c:v>878.34692564967145</c:v>
                </c:pt>
                <c:pt idx="874">
                  <c:v>879.40573766128728</c:v>
                </c:pt>
                <c:pt idx="875">
                  <c:v>879.82661139122877</c:v>
                </c:pt>
                <c:pt idx="876">
                  <c:v>880.07418729901235</c:v>
                </c:pt>
                <c:pt idx="877">
                  <c:v>880.91930488490812</c:v>
                </c:pt>
                <c:pt idx="878">
                  <c:v>882.67830581963028</c:v>
                </c:pt>
                <c:pt idx="879">
                  <c:v>884.57417944167241</c:v>
                </c:pt>
                <c:pt idx="880">
                  <c:v>885.64831816878143</c:v>
                </c:pt>
                <c:pt idx="881">
                  <c:v>886.65824588495946</c:v>
                </c:pt>
                <c:pt idx="882">
                  <c:v>888.61054878336483</c:v>
                </c:pt>
                <c:pt idx="883">
                  <c:v>891.0946546474338</c:v>
                </c:pt>
                <c:pt idx="884">
                  <c:v>893.77626294646291</c:v>
                </c:pt>
                <c:pt idx="885">
                  <c:v>896.6680708052013</c:v>
                </c:pt>
                <c:pt idx="886">
                  <c:v>899.53183949165316</c:v>
                </c:pt>
                <c:pt idx="887">
                  <c:v>902.11525526436083</c:v>
                </c:pt>
                <c:pt idx="888">
                  <c:v>904.25626653783365</c:v>
                </c:pt>
                <c:pt idx="889">
                  <c:v>905.84191874327985</c:v>
                </c:pt>
                <c:pt idx="890">
                  <c:v>906.76480443482751</c:v>
                </c:pt>
                <c:pt idx="891">
                  <c:v>907.0207003963726</c:v>
                </c:pt>
                <c:pt idx="892">
                  <c:v>907.0207003963726</c:v>
                </c:pt>
                <c:pt idx="893">
                  <c:v>907.0207003963726</c:v>
                </c:pt>
                <c:pt idx="894">
                  <c:v>907.43996995678287</c:v>
                </c:pt>
                <c:pt idx="895">
                  <c:v>908.49419319962942</c:v>
                </c:pt>
                <c:pt idx="896">
                  <c:v>910.10465036573351</c:v>
                </c:pt>
                <c:pt idx="897">
                  <c:v>911.97352672572902</c:v>
                </c:pt>
                <c:pt idx="898">
                  <c:v>913.75136754464938</c:v>
                </c:pt>
                <c:pt idx="899">
                  <c:v>915.1665371474561</c:v>
                </c:pt>
                <c:pt idx="900">
                  <c:v>915.94874214771653</c:v>
                </c:pt>
                <c:pt idx="901">
                  <c:v>915.94874214771653</c:v>
                </c:pt>
                <c:pt idx="902">
                  <c:v>915.94874214771653</c:v>
                </c:pt>
                <c:pt idx="903">
                  <c:v>915.94874214771653</c:v>
                </c:pt>
                <c:pt idx="904">
                  <c:v>915.94874214771653</c:v>
                </c:pt>
                <c:pt idx="905">
                  <c:v>915.94874214771653</c:v>
                </c:pt>
                <c:pt idx="906">
                  <c:v>915.94874214771653</c:v>
                </c:pt>
                <c:pt idx="907">
                  <c:v>916.80956892119582</c:v>
                </c:pt>
                <c:pt idx="908">
                  <c:v>918.99588484246317</c:v>
                </c:pt>
                <c:pt idx="909">
                  <c:v>923.04665017696993</c:v>
                </c:pt>
                <c:pt idx="910">
                  <c:v>928.51933283393043</c:v>
                </c:pt>
                <c:pt idx="911">
                  <c:v>933.71542610352276</c:v>
                </c:pt>
                <c:pt idx="912">
                  <c:v>937.68606872854207</c:v>
                </c:pt>
                <c:pt idx="913">
                  <c:v>941.80403518407195</c:v>
                </c:pt>
                <c:pt idx="914">
                  <c:v>946.7281639285743</c:v>
                </c:pt>
                <c:pt idx="915">
                  <c:v>951.02706643582098</c:v>
                </c:pt>
                <c:pt idx="916">
                  <c:v>954.1093513312685</c:v>
                </c:pt>
                <c:pt idx="917">
                  <c:v>956.26828663182789</c:v>
                </c:pt>
                <c:pt idx="918">
                  <c:v>958.25542346481723</c:v>
                </c:pt>
                <c:pt idx="919">
                  <c:v>960.89221222800847</c:v>
                </c:pt>
                <c:pt idx="920">
                  <c:v>964.5672109266003</c:v>
                </c:pt>
                <c:pt idx="921">
                  <c:v>969.24625909948486</c:v>
                </c:pt>
                <c:pt idx="922">
                  <c:v>974.10626688138427</c:v>
                </c:pt>
                <c:pt idx="923">
                  <c:v>977.64965191894214</c:v>
                </c:pt>
                <c:pt idx="924">
                  <c:v>978.83418732715336</c:v>
                </c:pt>
                <c:pt idx="925">
                  <c:v>978.90666957601843</c:v>
                </c:pt>
                <c:pt idx="926">
                  <c:v>979.38434846645373</c:v>
                </c:pt>
                <c:pt idx="927">
                  <c:v>980.27234687099656</c:v>
                </c:pt>
                <c:pt idx="928">
                  <c:v>981.395114580214</c:v>
                </c:pt>
                <c:pt idx="929">
                  <c:v>982.67039150353901</c:v>
                </c:pt>
                <c:pt idx="930">
                  <c:v>983.97007091549563</c:v>
                </c:pt>
                <c:pt idx="931">
                  <c:v>985.20856276736674</c:v>
                </c:pt>
                <c:pt idx="932">
                  <c:v>986.2147805593678</c:v>
                </c:pt>
                <c:pt idx="933">
                  <c:v>986.73245335840977</c:v>
                </c:pt>
                <c:pt idx="934">
                  <c:v>986.88168661122609</c:v>
                </c:pt>
                <c:pt idx="935">
                  <c:v>987.15956750399869</c:v>
                </c:pt>
                <c:pt idx="936">
                  <c:v>987.77357170145888</c:v>
                </c:pt>
                <c:pt idx="937">
                  <c:v>988.56525130343937</c:v>
                </c:pt>
                <c:pt idx="938">
                  <c:v>989.33665872373899</c:v>
                </c:pt>
                <c:pt idx="939">
                  <c:v>990.12410326320014</c:v>
                </c:pt>
                <c:pt idx="940">
                  <c:v>991.16316852480634</c:v>
                </c:pt>
                <c:pt idx="941">
                  <c:v>992.46267910706581</c:v>
                </c:pt>
                <c:pt idx="942">
                  <c:v>993.87232064630518</c:v>
                </c:pt>
                <c:pt idx="943">
                  <c:v>995.39437068772747</c:v>
                </c:pt>
                <c:pt idx="944">
                  <c:v>997.07261538261878</c:v>
                </c:pt>
                <c:pt idx="945">
                  <c:v>999.10599523020107</c:v>
                </c:pt>
                <c:pt idx="946">
                  <c:v>1001.6772140446686</c:v>
                </c:pt>
                <c:pt idx="947">
                  <c:v>1004.3835171667622</c:v>
                </c:pt>
                <c:pt idx="948">
                  <c:v>1006.6178385769538</c:v>
                </c:pt>
                <c:pt idx="949">
                  <c:v>1007.9458865948133</c:v>
                </c:pt>
                <c:pt idx="950">
                  <c:v>1007.9458865948133</c:v>
                </c:pt>
                <c:pt idx="951">
                  <c:v>1007.9458865948133</c:v>
                </c:pt>
                <c:pt idx="952">
                  <c:v>1007.9458865948133</c:v>
                </c:pt>
                <c:pt idx="953">
                  <c:v>1007.9458865948133</c:v>
                </c:pt>
                <c:pt idx="954">
                  <c:v>1007.9458865948133</c:v>
                </c:pt>
                <c:pt idx="955">
                  <c:v>1007.9458865948133</c:v>
                </c:pt>
                <c:pt idx="956">
                  <c:v>1007.9458865948133</c:v>
                </c:pt>
                <c:pt idx="957">
                  <c:v>1007.9458865948133</c:v>
                </c:pt>
                <c:pt idx="958">
                  <c:v>1008.9758294835157</c:v>
                </c:pt>
                <c:pt idx="959">
                  <c:v>1012.064398832384</c:v>
                </c:pt>
                <c:pt idx="960">
                  <c:v>1017.226043708985</c:v>
                </c:pt>
                <c:pt idx="961">
                  <c:v>1023.8451142706555</c:v>
                </c:pt>
                <c:pt idx="962">
                  <c:v>1030.699613050838</c:v>
                </c:pt>
                <c:pt idx="963">
                  <c:v>1036.6816796765197</c:v>
                </c:pt>
                <c:pt idx="964">
                  <c:v>1041.154196828722</c:v>
                </c:pt>
                <c:pt idx="965">
                  <c:v>1044.0899371590074</c:v>
                </c:pt>
                <c:pt idx="966">
                  <c:v>1045.9273351861518</c:v>
                </c:pt>
                <c:pt idx="967">
                  <c:v>1047.1720715125246</c:v>
                </c:pt>
                <c:pt idx="968">
                  <c:v>1047.9629399287187</c:v>
                </c:pt>
                <c:pt idx="969">
                  <c:v>1048.0039967882769</c:v>
                </c:pt>
                <c:pt idx="970">
                  <c:v>1048.0039967882769</c:v>
                </c:pt>
                <c:pt idx="971">
                  <c:v>1048.0039967882769</c:v>
                </c:pt>
                <c:pt idx="972">
                  <c:v>1048.0039967882769</c:v>
                </c:pt>
                <c:pt idx="973">
                  <c:v>1048.0039967882769</c:v>
                </c:pt>
                <c:pt idx="974">
                  <c:v>1048.0039967882769</c:v>
                </c:pt>
                <c:pt idx="975">
                  <c:v>1048.0039967882769</c:v>
                </c:pt>
                <c:pt idx="976">
                  <c:v>1048.0039967882769</c:v>
                </c:pt>
                <c:pt idx="977">
                  <c:v>1048.0039967882769</c:v>
                </c:pt>
                <c:pt idx="978">
                  <c:v>1048.0039967882769</c:v>
                </c:pt>
                <c:pt idx="979">
                  <c:v>1048.0039967882769</c:v>
                </c:pt>
                <c:pt idx="980">
                  <c:v>1048.0039967882769</c:v>
                </c:pt>
                <c:pt idx="981">
                  <c:v>1048.0039967882769</c:v>
                </c:pt>
                <c:pt idx="982">
                  <c:v>1048.0039967882769</c:v>
                </c:pt>
                <c:pt idx="983">
                  <c:v>1048.0039967882769</c:v>
                </c:pt>
                <c:pt idx="984">
                  <c:v>1048.0039967882769</c:v>
                </c:pt>
                <c:pt idx="985">
                  <c:v>1048.0039967882769</c:v>
                </c:pt>
                <c:pt idx="986">
                  <c:v>1048.0039967882769</c:v>
                </c:pt>
                <c:pt idx="987">
                  <c:v>1048.0039967882769</c:v>
                </c:pt>
                <c:pt idx="988">
                  <c:v>1048.0039967882769</c:v>
                </c:pt>
                <c:pt idx="989">
                  <c:v>1048.0039967882769</c:v>
                </c:pt>
                <c:pt idx="990">
                  <c:v>1048.0039967882769</c:v>
                </c:pt>
                <c:pt idx="991">
                  <c:v>1048.0039967882769</c:v>
                </c:pt>
                <c:pt idx="992">
                  <c:v>1048.0039967882769</c:v>
                </c:pt>
                <c:pt idx="993">
                  <c:v>1048.0039967882769</c:v>
                </c:pt>
                <c:pt idx="994">
                  <c:v>1048.0039967882769</c:v>
                </c:pt>
                <c:pt idx="995">
                  <c:v>1048.0039967882769</c:v>
                </c:pt>
                <c:pt idx="996">
                  <c:v>1048.0039967882769</c:v>
                </c:pt>
                <c:pt idx="997">
                  <c:v>1048.0039967882769</c:v>
                </c:pt>
                <c:pt idx="998">
                  <c:v>1048.0039967882769</c:v>
                </c:pt>
                <c:pt idx="999">
                  <c:v>1048.0039967882769</c:v>
                </c:pt>
                <c:pt idx="1000">
                  <c:v>1048.0039967882769</c:v>
                </c:pt>
                <c:pt idx="1001">
                  <c:v>1048.0039967882769</c:v>
                </c:pt>
                <c:pt idx="1002">
                  <c:v>1048.0039967882769</c:v>
                </c:pt>
                <c:pt idx="1003">
                  <c:v>1048.0039967882769</c:v>
                </c:pt>
                <c:pt idx="1004">
                  <c:v>1048.0039967882769</c:v>
                </c:pt>
                <c:pt idx="1005">
                  <c:v>1048.0039967882769</c:v>
                </c:pt>
                <c:pt idx="1006">
                  <c:v>1048.0039967882769</c:v>
                </c:pt>
                <c:pt idx="1007">
                  <c:v>1048.0039967882769</c:v>
                </c:pt>
                <c:pt idx="1008">
                  <c:v>1048.0039967882769</c:v>
                </c:pt>
                <c:pt idx="1009">
                  <c:v>1048.0039967882769</c:v>
                </c:pt>
                <c:pt idx="1010">
                  <c:v>1048.0039967882769</c:v>
                </c:pt>
                <c:pt idx="1011">
                  <c:v>1048.0039967882769</c:v>
                </c:pt>
                <c:pt idx="1012">
                  <c:v>1048.0039967882769</c:v>
                </c:pt>
                <c:pt idx="1013">
                  <c:v>1048.0039967882769</c:v>
                </c:pt>
                <c:pt idx="1014">
                  <c:v>1048.0039967882769</c:v>
                </c:pt>
                <c:pt idx="1015">
                  <c:v>1048.0039967882769</c:v>
                </c:pt>
                <c:pt idx="1016">
                  <c:v>1048.0039967882769</c:v>
                </c:pt>
                <c:pt idx="1017">
                  <c:v>1048.0039967882769</c:v>
                </c:pt>
                <c:pt idx="1018">
                  <c:v>1048.0039967882769</c:v>
                </c:pt>
                <c:pt idx="1019">
                  <c:v>1048.0039967882769</c:v>
                </c:pt>
                <c:pt idx="1020">
                  <c:v>1048.0039967882769</c:v>
                </c:pt>
                <c:pt idx="1021">
                  <c:v>1048.0039967882769</c:v>
                </c:pt>
                <c:pt idx="1022">
                  <c:v>1048.0039967882769</c:v>
                </c:pt>
                <c:pt idx="1023">
                  <c:v>1048.0039967882769</c:v>
                </c:pt>
                <c:pt idx="1024">
                  <c:v>1048.0039967882769</c:v>
                </c:pt>
                <c:pt idx="1025">
                  <c:v>1048.0039967882769</c:v>
                </c:pt>
                <c:pt idx="1026">
                  <c:v>1048.0306431536062</c:v>
                </c:pt>
                <c:pt idx="1027">
                  <c:v>1048.2847941210186</c:v>
                </c:pt>
                <c:pt idx="1028">
                  <c:v>1049.252596936155</c:v>
                </c:pt>
                <c:pt idx="1029">
                  <c:v>1051.2956832232178</c:v>
                </c:pt>
                <c:pt idx="1030">
                  <c:v>1054.1638447321554</c:v>
                </c:pt>
                <c:pt idx="1031">
                  <c:v>1057.3719255854733</c:v>
                </c:pt>
                <c:pt idx="1032">
                  <c:v>1060.7451601794999</c:v>
                </c:pt>
                <c:pt idx="1033">
                  <c:v>1064.3229656479928</c:v>
                </c:pt>
                <c:pt idx="1034">
                  <c:v>1068.0028620676173</c:v>
                </c:pt>
                <c:pt idx="1035">
                  <c:v>1071.499100860615</c:v>
                </c:pt>
                <c:pt idx="1036">
                  <c:v>1074.7076675801206</c:v>
                </c:pt>
                <c:pt idx="1037">
                  <c:v>1077.8809854125409</c:v>
                </c:pt>
                <c:pt idx="1038">
                  <c:v>1081.4233021012401</c:v>
                </c:pt>
                <c:pt idx="1039">
                  <c:v>1085.4764765612067</c:v>
                </c:pt>
                <c:pt idx="1040">
                  <c:v>1089.7874997623769</c:v>
                </c:pt>
                <c:pt idx="1041">
                  <c:v>1093.8894117697296</c:v>
                </c:pt>
                <c:pt idx="1042">
                  <c:v>1097.3029782302299</c:v>
                </c:pt>
                <c:pt idx="1043">
                  <c:v>1099.8496064299759</c:v>
                </c:pt>
                <c:pt idx="1044">
                  <c:v>1101.7572297133156</c:v>
                </c:pt>
                <c:pt idx="1045">
                  <c:v>1103.4489486267769</c:v>
                </c:pt>
                <c:pt idx="1046">
                  <c:v>1105.1869384924951</c:v>
                </c:pt>
                <c:pt idx="1047">
                  <c:v>1106.8226450986808</c:v>
                </c:pt>
                <c:pt idx="1048">
                  <c:v>1107.9298191852486</c:v>
                </c:pt>
                <c:pt idx="1049">
                  <c:v>1108.1184300021532</c:v>
                </c:pt>
                <c:pt idx="1050">
                  <c:v>1108.1184300021532</c:v>
                </c:pt>
                <c:pt idx="1051">
                  <c:v>1108.1184300021532</c:v>
                </c:pt>
                <c:pt idx="1052">
                  <c:v>1108.1184300021532</c:v>
                </c:pt>
                <c:pt idx="1053">
                  <c:v>1108.1184300021532</c:v>
                </c:pt>
                <c:pt idx="1054">
                  <c:v>1108.1184300021532</c:v>
                </c:pt>
                <c:pt idx="1055">
                  <c:v>1108.1184300021532</c:v>
                </c:pt>
                <c:pt idx="1056">
                  <c:v>1108.1184300021532</c:v>
                </c:pt>
                <c:pt idx="1057">
                  <c:v>1108.1184300021532</c:v>
                </c:pt>
                <c:pt idx="1058">
                  <c:v>1108.1184300021532</c:v>
                </c:pt>
                <c:pt idx="1059">
                  <c:v>1108.1184300021532</c:v>
                </c:pt>
                <c:pt idx="1060">
                  <c:v>1108.1184300021532</c:v>
                </c:pt>
                <c:pt idx="1061">
                  <c:v>1108.1184300021532</c:v>
                </c:pt>
                <c:pt idx="1062">
                  <c:v>1108.2699122546674</c:v>
                </c:pt>
                <c:pt idx="1063">
                  <c:v>1108.8578018585447</c:v>
                </c:pt>
                <c:pt idx="1064">
                  <c:v>1110.1957933836347</c:v>
                </c:pt>
                <c:pt idx="1065">
                  <c:v>1112.3863429941157</c:v>
                </c:pt>
                <c:pt idx="1066">
                  <c:v>1114.6513846170387</c:v>
                </c:pt>
                <c:pt idx="1067">
                  <c:v>1116.1793776998513</c:v>
                </c:pt>
                <c:pt idx="1068">
                  <c:v>1117.2688611474207</c:v>
                </c:pt>
                <c:pt idx="1069">
                  <c:v>1118.7408598689485</c:v>
                </c:pt>
                <c:pt idx="1070">
                  <c:v>1121.0412117217263</c:v>
                </c:pt>
                <c:pt idx="1071">
                  <c:v>1124.2074148912286</c:v>
                </c:pt>
                <c:pt idx="1072">
                  <c:v>1128.29485607416</c:v>
                </c:pt>
                <c:pt idx="1073">
                  <c:v>1133.6207638814869</c:v>
                </c:pt>
                <c:pt idx="1074">
                  <c:v>1140.2830047486743</c:v>
                </c:pt>
                <c:pt idx="1075">
                  <c:v>1147.6499711136755</c:v>
                </c:pt>
                <c:pt idx="1076">
                  <c:v>1154.8143911674854</c:v>
                </c:pt>
                <c:pt idx="1077">
                  <c:v>1161.3260346619909</c:v>
                </c:pt>
                <c:pt idx="1078">
                  <c:v>1167.3171066209093</c:v>
                </c:pt>
                <c:pt idx="1079">
                  <c:v>1172.8194576116564</c:v>
                </c:pt>
                <c:pt idx="1080">
                  <c:v>1177.2317915295318</c:v>
                </c:pt>
                <c:pt idx="1081">
                  <c:v>1180.0492350791783</c:v>
                </c:pt>
                <c:pt idx="1082">
                  <c:v>1181.1290580805446</c:v>
                </c:pt>
                <c:pt idx="1083">
                  <c:v>1181.1290580805446</c:v>
                </c:pt>
                <c:pt idx="1084">
                  <c:v>1181.1290580805446</c:v>
                </c:pt>
                <c:pt idx="1085">
                  <c:v>1181.6806704451376</c:v>
                </c:pt>
                <c:pt idx="1086">
                  <c:v>1183.2221391458449</c:v>
                </c:pt>
                <c:pt idx="1087">
                  <c:v>1185.1417609269986</c:v>
                </c:pt>
                <c:pt idx="1088">
                  <c:v>1187.0676269459543</c:v>
                </c:pt>
                <c:pt idx="1089">
                  <c:v>1188.9130804002368</c:v>
                </c:pt>
                <c:pt idx="1090">
                  <c:v>1190.8421435186397</c:v>
                </c:pt>
                <c:pt idx="1091">
                  <c:v>1193.3266536807635</c:v>
                </c:pt>
                <c:pt idx="1092">
                  <c:v>1196.837132318376</c:v>
                </c:pt>
                <c:pt idx="1093">
                  <c:v>1201.1563270745391</c:v>
                </c:pt>
                <c:pt idx="1094">
                  <c:v>1205.3554523152832</c:v>
                </c:pt>
                <c:pt idx="1095">
                  <c:v>1208.7574930222052</c:v>
                </c:pt>
                <c:pt idx="1096">
                  <c:v>1211.2037690437105</c:v>
                </c:pt>
                <c:pt idx="1097">
                  <c:v>1212.5132108965204</c:v>
                </c:pt>
                <c:pt idx="1098">
                  <c:v>1212.5132108965204</c:v>
                </c:pt>
                <c:pt idx="1099">
                  <c:v>1212.5132108965204</c:v>
                </c:pt>
                <c:pt idx="1100">
                  <c:v>1212.5132108965204</c:v>
                </c:pt>
                <c:pt idx="1101">
                  <c:v>1213.4705860441188</c:v>
                </c:pt>
                <c:pt idx="1102">
                  <c:v>1215.973028127195</c:v>
                </c:pt>
                <c:pt idx="1103">
                  <c:v>1220.0707619225975</c:v>
                </c:pt>
                <c:pt idx="1104">
                  <c:v>1225.1667759333775</c:v>
                </c:pt>
                <c:pt idx="1105">
                  <c:v>1229.8870787918104</c:v>
                </c:pt>
                <c:pt idx="1106">
                  <c:v>1233.2733011560754</c:v>
                </c:pt>
                <c:pt idx="1107">
                  <c:v>1235.2196544779536</c:v>
                </c:pt>
                <c:pt idx="1108">
                  <c:v>1235.8183945632222</c:v>
                </c:pt>
                <c:pt idx="1109">
                  <c:v>1235.8183945632222</c:v>
                </c:pt>
                <c:pt idx="1110">
                  <c:v>1236.4812469117305</c:v>
                </c:pt>
                <c:pt idx="1111">
                  <c:v>1238.7450873285386</c:v>
                </c:pt>
                <c:pt idx="1112">
                  <c:v>1243.1400566185077</c:v>
                </c:pt>
                <c:pt idx="1113">
                  <c:v>1249.5688134515581</c:v>
                </c:pt>
                <c:pt idx="1114">
                  <c:v>1256.3935674337597</c:v>
                </c:pt>
                <c:pt idx="1115">
                  <c:v>1261.7048175828916</c:v>
                </c:pt>
                <c:pt idx="1116">
                  <c:v>1265.0507708424627</c:v>
                </c:pt>
                <c:pt idx="1117">
                  <c:v>1266.765652761846</c:v>
                </c:pt>
                <c:pt idx="1118">
                  <c:v>1267.3054883330265</c:v>
                </c:pt>
                <c:pt idx="1119">
                  <c:v>1267.6377746847336</c:v>
                </c:pt>
                <c:pt idx="1120">
                  <c:v>1268.4959309532167</c:v>
                </c:pt>
                <c:pt idx="1121">
                  <c:v>1269.6064042480309</c:v>
                </c:pt>
                <c:pt idx="1122">
                  <c:v>1270.0811408707998</c:v>
                </c:pt>
                <c:pt idx="1123">
                  <c:v>1270.0811408707998</c:v>
                </c:pt>
                <c:pt idx="1124">
                  <c:v>1270.0811408707998</c:v>
                </c:pt>
                <c:pt idx="1125">
                  <c:v>1270.0811408707998</c:v>
                </c:pt>
                <c:pt idx="1126">
                  <c:v>1270.0811408707998</c:v>
                </c:pt>
                <c:pt idx="1127">
                  <c:v>1270.0811408707998</c:v>
                </c:pt>
                <c:pt idx="1128">
                  <c:v>1270.0811408707998</c:v>
                </c:pt>
                <c:pt idx="1129">
                  <c:v>1270.0811408707998</c:v>
                </c:pt>
                <c:pt idx="1130">
                  <c:v>1270.0811408707998</c:v>
                </c:pt>
                <c:pt idx="1131">
                  <c:v>1270.0811408707998</c:v>
                </c:pt>
                <c:pt idx="1132">
                  <c:v>1270.0811408707998</c:v>
                </c:pt>
                <c:pt idx="1133">
                  <c:v>1270.0811408707998</c:v>
                </c:pt>
                <c:pt idx="1134">
                  <c:v>1270.0811408707998</c:v>
                </c:pt>
                <c:pt idx="1135">
                  <c:v>1270.0811408707998</c:v>
                </c:pt>
                <c:pt idx="1136">
                  <c:v>1270.0811408707998</c:v>
                </c:pt>
                <c:pt idx="1137">
                  <c:v>1270.0811408707998</c:v>
                </c:pt>
                <c:pt idx="1138">
                  <c:v>1270.324070201201</c:v>
                </c:pt>
                <c:pt idx="1139">
                  <c:v>1270.6839611320331</c:v>
                </c:pt>
                <c:pt idx="1140">
                  <c:v>1271.203738972581</c:v>
                </c:pt>
                <c:pt idx="1141">
                  <c:v>1272.1236156433758</c:v>
                </c:pt>
                <c:pt idx="1142">
                  <c:v>1273.7172199424467</c:v>
                </c:pt>
                <c:pt idx="1143">
                  <c:v>1275.7546931759086</c:v>
                </c:pt>
                <c:pt idx="1144">
                  <c:v>1277.420357209644</c:v>
                </c:pt>
                <c:pt idx="1145">
                  <c:v>1277.9647056559788</c:v>
                </c:pt>
                <c:pt idx="1146">
                  <c:v>1277.9647056559788</c:v>
                </c:pt>
                <c:pt idx="1147">
                  <c:v>1277.9647056559788</c:v>
                </c:pt>
                <c:pt idx="1148">
                  <c:v>1277.9647056559788</c:v>
                </c:pt>
                <c:pt idx="1149">
                  <c:v>1277.9647056559788</c:v>
                </c:pt>
                <c:pt idx="1150">
                  <c:v>1278.0038411073676</c:v>
                </c:pt>
                <c:pt idx="1151">
                  <c:v>1278.3586456988028</c:v>
                </c:pt>
                <c:pt idx="1152">
                  <c:v>1279.4022202135855</c:v>
                </c:pt>
                <c:pt idx="1153">
                  <c:v>1281.8439891284968</c:v>
                </c:pt>
                <c:pt idx="1154">
                  <c:v>1285.6920557179515</c:v>
                </c:pt>
                <c:pt idx="1155">
                  <c:v>1290.0149029679321</c:v>
                </c:pt>
                <c:pt idx="1156">
                  <c:v>1294.5107282124345</c:v>
                </c:pt>
                <c:pt idx="1157">
                  <c:v>1299.899912576092</c:v>
                </c:pt>
                <c:pt idx="1158">
                  <c:v>1306.7412678168134</c:v>
                </c:pt>
                <c:pt idx="1159">
                  <c:v>1314.8085223346118</c:v>
                </c:pt>
                <c:pt idx="1160">
                  <c:v>1323.2217933926236</c:v>
                </c:pt>
                <c:pt idx="1161">
                  <c:v>1331.4202293712115</c:v>
                </c:pt>
                <c:pt idx="1162">
                  <c:v>1339.5915313843802</c:v>
                </c:pt>
                <c:pt idx="1163">
                  <c:v>1348.0226177517927</c:v>
                </c:pt>
                <c:pt idx="1164">
                  <c:v>1356.76111507424</c:v>
                </c:pt>
                <c:pt idx="1165">
                  <c:v>1364.9073339343224</c:v>
                </c:pt>
                <c:pt idx="1166">
                  <c:v>1371.4329420622353</c:v>
                </c:pt>
                <c:pt idx="1167">
                  <c:v>1377.4232074226904</c:v>
                </c:pt>
                <c:pt idx="1168">
                  <c:v>1384.1050070458707</c:v>
                </c:pt>
                <c:pt idx="1169">
                  <c:v>1391.089825736171</c:v>
                </c:pt>
                <c:pt idx="1170">
                  <c:v>1398.034297249764</c:v>
                </c:pt>
                <c:pt idx="1171">
                  <c:v>1404.9169548702791</c:v>
                </c:pt>
                <c:pt idx="1172">
                  <c:v>1411.6531048014874</c:v>
                </c:pt>
                <c:pt idx="1173">
                  <c:v>1418.2733846520789</c:v>
                </c:pt>
                <c:pt idx="1174">
                  <c:v>1424.7575264867401</c:v>
                </c:pt>
                <c:pt idx="1175">
                  <c:v>1431.0195619666879</c:v>
                </c:pt>
                <c:pt idx="1176">
                  <c:v>1437.1555874139519</c:v>
                </c:pt>
                <c:pt idx="1177">
                  <c:v>1443.464061766749</c:v>
                </c:pt>
                <c:pt idx="1178">
                  <c:v>1450.1480005492529</c:v>
                </c:pt>
                <c:pt idx="1179">
                  <c:v>1457.102365850616</c:v>
                </c:pt>
                <c:pt idx="1180">
                  <c:v>1464.1415941085024</c:v>
                </c:pt>
                <c:pt idx="1181">
                  <c:v>1471.0656446827534</c:v>
                </c:pt>
                <c:pt idx="1182">
                  <c:v>1477.7199494872962</c:v>
                </c:pt>
                <c:pt idx="1183">
                  <c:v>1484.1432077556283</c:v>
                </c:pt>
                <c:pt idx="1184">
                  <c:v>1490.3171656605184</c:v>
                </c:pt>
                <c:pt idx="1185">
                  <c:v>1496.019507967929</c:v>
                </c:pt>
                <c:pt idx="1186">
                  <c:v>1501.2134916716166</c:v>
                </c:pt>
                <c:pt idx="1187">
                  <c:v>1506.2089024230183</c:v>
                </c:pt>
                <c:pt idx="1188">
                  <c:v>1511.2043131744201</c:v>
                </c:pt>
                <c:pt idx="1189">
                  <c:v>1516.1997239258219</c:v>
                </c:pt>
                <c:pt idx="1190">
                  <c:v>1521.1951346772237</c:v>
                </c:pt>
                <c:pt idx="1191">
                  <c:v>1526.1905454286255</c:v>
                </c:pt>
                <c:pt idx="1192">
                  <c:v>1531.1859561800272</c:v>
                </c:pt>
                <c:pt idx="1193">
                  <c:v>1536.181366931429</c:v>
                </c:pt>
                <c:pt idx="1194">
                  <c:v>1541.2429686669261</c:v>
                </c:pt>
                <c:pt idx="1195">
                  <c:v>1546.3773447552073</c:v>
                </c:pt>
                <c:pt idx="1196">
                  <c:v>1551.5183042121776</c:v>
                </c:pt>
                <c:pt idx="1197">
                  <c:v>1556.9311920806222</c:v>
                </c:pt>
                <c:pt idx="1198">
                  <c:v>1562.9101225669713</c:v>
                </c:pt>
                <c:pt idx="1199">
                  <c:v>1569.487315404391</c:v>
                </c:pt>
                <c:pt idx="1200">
                  <c:v>1576.6322153642998</c:v>
                </c:pt>
                <c:pt idx="1201">
                  <c:v>1583.967897518505</c:v>
                </c:pt>
                <c:pt idx="1202">
                  <c:v>1591.0039164111104</c:v>
                </c:pt>
                <c:pt idx="1203">
                  <c:v>1597.5683881388111</c:v>
                </c:pt>
                <c:pt idx="1204">
                  <c:v>1603.696128727295</c:v>
                </c:pt>
                <c:pt idx="1205">
                  <c:v>1609.569980374845</c:v>
                </c:pt>
                <c:pt idx="1206">
                  <c:v>1615.3891716480832</c:v>
                </c:pt>
                <c:pt idx="1207">
                  <c:v>1621.2226920123451</c:v>
                </c:pt>
                <c:pt idx="1208">
                  <c:v>1627.0013190656823</c:v>
                </c:pt>
                <c:pt idx="1209">
                  <c:v>1632.6486336911516</c:v>
                </c:pt>
                <c:pt idx="1210">
                  <c:v>1638.2267001764396</c:v>
                </c:pt>
                <c:pt idx="1211">
                  <c:v>1643.7355185215463</c:v>
                </c:pt>
                <c:pt idx="1212">
                  <c:v>1649.1681181639362</c:v>
                </c:pt>
                <c:pt idx="1213">
                  <c:v>1654.6629242873191</c:v>
                </c:pt>
                <c:pt idx="1214">
                  <c:v>1660.2269074542301</c:v>
                </c:pt>
                <c:pt idx="1215">
                  <c:v>1665.7217135776129</c:v>
                </c:pt>
                <c:pt idx="1216">
                  <c:v>1671.0712790237903</c:v>
                </c:pt>
                <c:pt idx="1217">
                  <c:v>1676.337907108641</c:v>
                </c:pt>
                <c:pt idx="1218">
                  <c:v>1681.5908005874605</c:v>
                </c:pt>
                <c:pt idx="1219">
                  <c:v>1686.7610924886339</c:v>
                </c:pt>
                <c:pt idx="1220">
                  <c:v>1691.7046273271048</c:v>
                </c:pt>
                <c:pt idx="1221">
                  <c:v>1696.4088579935046</c:v>
                </c:pt>
                <c:pt idx="1222">
                  <c:v>1700.937054432281</c:v>
                </c:pt>
                <c:pt idx="1223">
                  <c:v>1705.420109597382</c:v>
                </c:pt>
                <c:pt idx="1224">
                  <c:v>1710.0687811831137</c:v>
                </c:pt>
                <c:pt idx="1225">
                  <c:v>1714.8952019859398</c:v>
                </c:pt>
                <c:pt idx="1226">
                  <c:v>1719.7697999727743</c:v>
                </c:pt>
                <c:pt idx="1227">
                  <c:v>1724.6247534665822</c:v>
                </c:pt>
                <c:pt idx="1228">
                  <c:v>1729.460100221183</c:v>
                </c:pt>
                <c:pt idx="1229">
                  <c:v>1734.2085870945723</c:v>
                </c:pt>
                <c:pt idx="1230">
                  <c:v>1738.9311074012305</c:v>
                </c:pt>
                <c:pt idx="1231">
                  <c:v>1743.8357681540115</c:v>
                </c:pt>
                <c:pt idx="1232">
                  <c:v>1748.8681990423859</c:v>
                </c:pt>
                <c:pt idx="1233">
                  <c:v>1753.8940398838499</c:v>
                </c:pt>
                <c:pt idx="1234">
                  <c:v>1758.8462465344703</c:v>
                </c:pt>
                <c:pt idx="1235">
                  <c:v>1763.5846046623831</c:v>
                </c:pt>
                <c:pt idx="1236">
                  <c:v>1767.9632128577566</c:v>
                </c:pt>
                <c:pt idx="1237">
                  <c:v>1771.8328763685365</c:v>
                </c:pt>
                <c:pt idx="1238">
                  <c:v>1775.1742632669484</c:v>
                </c:pt>
                <c:pt idx="1239">
                  <c:v>1778.1745647502046</c:v>
                </c:pt>
                <c:pt idx="1240">
                  <c:v>1781.0941324713081</c:v>
                </c:pt>
                <c:pt idx="1241">
                  <c:v>1784.0694451880197</c:v>
                </c:pt>
                <c:pt idx="1242">
                  <c:v>1787.040976116434</c:v>
                </c:pt>
                <c:pt idx="1243">
                  <c:v>1789.9449014095505</c:v>
                </c:pt>
                <c:pt idx="1244">
                  <c:v>1792.8452091444431</c:v>
                </c:pt>
                <c:pt idx="1245">
                  <c:v>1795.6848849028311</c:v>
                </c:pt>
                <c:pt idx="1246">
                  <c:v>1798.3346628355182</c:v>
                </c:pt>
                <c:pt idx="1247">
                  <c:v>1800.8541828680286</c:v>
                </c:pt>
                <c:pt idx="1248">
                  <c:v>1803.3072100479026</c:v>
                </c:pt>
                <c:pt idx="1249">
                  <c:v>1805.7555096385372</c:v>
                </c:pt>
                <c:pt idx="1250">
                  <c:v>1808.2645016310173</c:v>
                </c:pt>
                <c:pt idx="1251">
                  <c:v>1810.7781609878589</c:v>
                </c:pt>
                <c:pt idx="1252">
                  <c:v>1813.236646408358</c:v>
                </c:pt>
                <c:pt idx="1253">
                  <c:v>1815.6407563202922</c:v>
                </c:pt>
                <c:pt idx="1254">
                  <c:v>1817.9912834347726</c:v>
                </c:pt>
                <c:pt idx="1255">
                  <c:v>1820.2890147462438</c:v>
                </c:pt>
                <c:pt idx="1256">
                  <c:v>1822.5347315324834</c:v>
                </c:pt>
                <c:pt idx="1257">
                  <c:v>1824.7292093546027</c:v>
                </c:pt>
                <c:pt idx="1258">
                  <c:v>1826.9300242829238</c:v>
                </c:pt>
                <c:pt idx="1259">
                  <c:v>1829.2545704986162</c:v>
                </c:pt>
                <c:pt idx="1260">
                  <c:v>1831.7662908453369</c:v>
                </c:pt>
                <c:pt idx="1261">
                  <c:v>1834.5838681049465</c:v>
                </c:pt>
                <c:pt idx="1262">
                  <c:v>1837.8359082853799</c:v>
                </c:pt>
                <c:pt idx="1263">
                  <c:v>1841.4847787617398</c:v>
                </c:pt>
                <c:pt idx="1264">
                  <c:v>1845.4346812947902</c:v>
                </c:pt>
                <c:pt idx="1265">
                  <c:v>1849.4722070155913</c:v>
                </c:pt>
                <c:pt idx="1266">
                  <c:v>1853.4233658866754</c:v>
                </c:pt>
                <c:pt idx="1267">
                  <c:v>1857.2255953507829</c:v>
                </c:pt>
                <c:pt idx="1268">
                  <c:v>1860.6979309035607</c:v>
                </c:pt>
                <c:pt idx="1269">
                  <c:v>1863.7638834275062</c:v>
                </c:pt>
                <c:pt idx="1270">
                  <c:v>1866.5238574292841</c:v>
                </c:pt>
                <c:pt idx="1271">
                  <c:v>1869.0835468282392</c:v>
                </c:pt>
                <c:pt idx="1272">
                  <c:v>1871.6080966144114</c:v>
                </c:pt>
                <c:pt idx="1273">
                  <c:v>1874.2138473730308</c:v>
                </c:pt>
                <c:pt idx="1274">
                  <c:v>1876.9044486710407</c:v>
                </c:pt>
                <c:pt idx="1275">
                  <c:v>1879.7941936883278</c:v>
                </c:pt>
                <c:pt idx="1276">
                  <c:v>1883.0065501766669</c:v>
                </c:pt>
                <c:pt idx="1277">
                  <c:v>1886.4447881549622</c:v>
                </c:pt>
                <c:pt idx="1278">
                  <c:v>1890.0034890047211</c:v>
                </c:pt>
                <c:pt idx="1279">
                  <c:v>1893.6880439271845</c:v>
                </c:pt>
                <c:pt idx="1280">
                  <c:v>1897.3370113232943</c:v>
                </c:pt>
                <c:pt idx="1281">
                  <c:v>1900.8291761209505</c:v>
                </c:pt>
                <c:pt idx="1282">
                  <c:v>1904.2705762047051</c:v>
                </c:pt>
                <c:pt idx="1283">
                  <c:v>1907.6611404779046</c:v>
                </c:pt>
                <c:pt idx="1284">
                  <c:v>1910.8844854228635</c:v>
                </c:pt>
                <c:pt idx="1285">
                  <c:v>1913.8757846604406</c:v>
                </c:pt>
                <c:pt idx="1286">
                  <c:v>1916.6820171431696</c:v>
                </c:pt>
                <c:pt idx="1287">
                  <c:v>1919.2999876820875</c:v>
                </c:pt>
                <c:pt idx="1288">
                  <c:v>1921.7222489640158</c:v>
                </c:pt>
                <c:pt idx="1289">
                  <c:v>1924.1106935121736</c:v>
                </c:pt>
                <c:pt idx="1290">
                  <c:v>1926.5247562353443</c:v>
                </c:pt>
                <c:pt idx="1291">
                  <c:v>1928.8014124989118</c:v>
                </c:pt>
                <c:pt idx="1292">
                  <c:v>1930.8796151927454</c:v>
                </c:pt>
                <c:pt idx="1293">
                  <c:v>1932.8651237429769</c:v>
                </c:pt>
                <c:pt idx="1294">
                  <c:v>1934.9188314149999</c:v>
                </c:pt>
                <c:pt idx="1295">
                  <c:v>1937.2598168757058</c:v>
                </c:pt>
                <c:pt idx="1296">
                  <c:v>1940.0079018813708</c:v>
                </c:pt>
                <c:pt idx="1297">
                  <c:v>1943.1262582567115</c:v>
                </c:pt>
                <c:pt idx="1298">
                  <c:v>1946.5231208945909</c:v>
                </c:pt>
                <c:pt idx="1299">
                  <c:v>1950.0498443754134</c:v>
                </c:pt>
                <c:pt idx="1300">
                  <c:v>1953.5473422096052</c:v>
                </c:pt>
                <c:pt idx="1301">
                  <c:v>1957.0107378106341</c:v>
                </c:pt>
                <c:pt idx="1302">
                  <c:v>1960.5470401547345</c:v>
                </c:pt>
                <c:pt idx="1303">
                  <c:v>1964.1075032486742</c:v>
                </c:pt>
                <c:pt idx="1304">
                  <c:v>1967.5257522748445</c:v>
                </c:pt>
                <c:pt idx="1305">
                  <c:v>1970.7916353535354</c:v>
                </c:pt>
                <c:pt idx="1306">
                  <c:v>1973.9541815589109</c:v>
                </c:pt>
                <c:pt idx="1307">
                  <c:v>1977.0086608514778</c:v>
                </c:pt>
                <c:pt idx="1308">
                  <c:v>1980.0045899381066</c:v>
                </c:pt>
                <c:pt idx="1309">
                  <c:v>1982.9960022752016</c:v>
                </c:pt>
                <c:pt idx="1310">
                  <c:v>1985.9290166435303</c:v>
                </c:pt>
                <c:pt idx="1311">
                  <c:v>1988.745387298266</c:v>
                </c:pt>
                <c:pt idx="1312">
                  <c:v>1991.3874773374057</c:v>
                </c:pt>
                <c:pt idx="1313">
                  <c:v>1993.9010155978769</c:v>
                </c:pt>
                <c:pt idx="1314">
                  <c:v>1996.3937421234107</c:v>
                </c:pt>
                <c:pt idx="1315">
                  <c:v>1998.6533691843772</c:v>
                </c:pt>
                <c:pt idx="1316">
                  <c:v>2000.6127461713274</c:v>
                </c:pt>
                <c:pt idx="1317">
                  <c:v>2002.5867796540372</c:v>
                </c:pt>
                <c:pt idx="1318">
                  <c:v>2004.9484908856923</c:v>
                </c:pt>
                <c:pt idx="1319">
                  <c:v>2008.0864696339722</c:v>
                </c:pt>
                <c:pt idx="1320">
                  <c:v>2012.0957588844385</c:v>
                </c:pt>
                <c:pt idx="1321">
                  <c:v>2016.9193324640071</c:v>
                </c:pt>
                <c:pt idx="1322">
                  <c:v>2022.6157337805935</c:v>
                </c:pt>
                <c:pt idx="1323">
                  <c:v>2029.0358199226491</c:v>
                </c:pt>
                <c:pt idx="1324">
                  <c:v>2035.5525963832683</c:v>
                </c:pt>
                <c:pt idx="1325">
                  <c:v>2041.3977412991956</c:v>
                </c:pt>
                <c:pt idx="1326">
                  <c:v>2046.2610807483275</c:v>
                </c:pt>
                <c:pt idx="1327">
                  <c:v>2050.3616710041015</c:v>
                </c:pt>
                <c:pt idx="1328">
                  <c:v>2054.0703417072264</c:v>
                </c:pt>
                <c:pt idx="1329">
                  <c:v>2057.6638358322261</c:v>
                </c:pt>
                <c:pt idx="1330">
                  <c:v>2061.2573299572259</c:v>
                </c:pt>
                <c:pt idx="1331">
                  <c:v>2064.7932357931636</c:v>
                </c:pt>
                <c:pt idx="1332">
                  <c:v>2068.0939659478831</c:v>
                </c:pt>
                <c:pt idx="1333">
                  <c:v>2071.0880975108139</c:v>
                </c:pt>
                <c:pt idx="1334">
                  <c:v>2073.9393370516577</c:v>
                </c:pt>
                <c:pt idx="1335">
                  <c:v>2076.876665227725</c:v>
                </c:pt>
                <c:pt idx="1336">
                  <c:v>2080.0228592479411</c:v>
                </c:pt>
                <c:pt idx="1337">
                  <c:v>2083.3298370984489</c:v>
                </c:pt>
                <c:pt idx="1338">
                  <c:v>2086.7454375220022</c:v>
                </c:pt>
                <c:pt idx="1339">
                  <c:v>2090.2745082040046</c:v>
                </c:pt>
                <c:pt idx="1340">
                  <c:v>2093.9221812164724</c:v>
                </c:pt>
                <c:pt idx="1341">
                  <c:v>2097.8074960429772</c:v>
                </c:pt>
                <c:pt idx="1342">
                  <c:v>2102.0616003468867</c:v>
                </c:pt>
                <c:pt idx="1343">
                  <c:v>2106.5312726420511</c:v>
                </c:pt>
                <c:pt idx="1344">
                  <c:v>2110.9884917846821</c:v>
                </c:pt>
                <c:pt idx="1345">
                  <c:v>2115.2538159720343</c:v>
                </c:pt>
                <c:pt idx="1346">
                  <c:v>2119.1936626855309</c:v>
                </c:pt>
                <c:pt idx="1347">
                  <c:v>2122.7908759943271</c:v>
                </c:pt>
                <c:pt idx="1348">
                  <c:v>2125.7988882928289</c:v>
                </c:pt>
                <c:pt idx="1349">
                  <c:v>2127.8440246876271</c:v>
                </c:pt>
                <c:pt idx="1350">
                  <c:v>2128.9041294224908</c:v>
                </c:pt>
                <c:pt idx="1351">
                  <c:v>2129.3165502647362</c:v>
                </c:pt>
                <c:pt idx="1352">
                  <c:v>2129.4254324711919</c:v>
                </c:pt>
                <c:pt idx="1353">
                  <c:v>2129.4254324711919</c:v>
                </c:pt>
                <c:pt idx="1354">
                  <c:v>2129.4254324711919</c:v>
                </c:pt>
                <c:pt idx="1355">
                  <c:v>2129.4254324711919</c:v>
                </c:pt>
                <c:pt idx="1356">
                  <c:v>2129.4254324711919</c:v>
                </c:pt>
                <c:pt idx="1357">
                  <c:v>2129.4254324711919</c:v>
                </c:pt>
                <c:pt idx="1358">
                  <c:v>2129.4254324711919</c:v>
                </c:pt>
                <c:pt idx="1359">
                  <c:v>2129.4254324711919</c:v>
                </c:pt>
                <c:pt idx="1360">
                  <c:v>2129.4254324711919</c:v>
                </c:pt>
                <c:pt idx="1361">
                  <c:v>2129.4254324711919</c:v>
                </c:pt>
                <c:pt idx="1362">
                  <c:v>2130.6182802717321</c:v>
                </c:pt>
                <c:pt idx="1363">
                  <c:v>2133.4467329774548</c:v>
                </c:pt>
                <c:pt idx="1364">
                  <c:v>2137.221129821809</c:v>
                </c:pt>
                <c:pt idx="1365">
                  <c:v>2140.6092650293258</c:v>
                </c:pt>
                <c:pt idx="1366">
                  <c:v>2142.7487433656329</c:v>
                </c:pt>
                <c:pt idx="1367">
                  <c:v>2143.2760788003616</c:v>
                </c:pt>
                <c:pt idx="1368">
                  <c:v>2143.2760788003616</c:v>
                </c:pt>
                <c:pt idx="1369">
                  <c:v>2143.2760788003616</c:v>
                </c:pt>
                <c:pt idx="1370">
                  <c:v>2143.8773402597621</c:v>
                </c:pt>
                <c:pt idx="1371">
                  <c:v>2145.3740234907677</c:v>
                </c:pt>
                <c:pt idx="1372">
                  <c:v>2146.911800587302</c:v>
                </c:pt>
                <c:pt idx="1373">
                  <c:v>2147.7829506709954</c:v>
                </c:pt>
                <c:pt idx="1374">
                  <c:v>2147.7829506709954</c:v>
                </c:pt>
                <c:pt idx="1375">
                  <c:v>2147.7829506709954</c:v>
                </c:pt>
                <c:pt idx="1376">
                  <c:v>2147.7829506709954</c:v>
                </c:pt>
                <c:pt idx="1377">
                  <c:v>2147.7829506709954</c:v>
                </c:pt>
                <c:pt idx="1378">
                  <c:v>2147.7829506709954</c:v>
                </c:pt>
                <c:pt idx="1379">
                  <c:v>2147.7829506709954</c:v>
                </c:pt>
                <c:pt idx="1380">
                  <c:v>2147.7829506709954</c:v>
                </c:pt>
                <c:pt idx="1381">
                  <c:v>2147.7829506709954</c:v>
                </c:pt>
                <c:pt idx="1382">
                  <c:v>2149.4281122681632</c:v>
                </c:pt>
                <c:pt idx="1383">
                  <c:v>2152.6819748924077</c:v>
                </c:pt>
                <c:pt idx="1384">
                  <c:v>2155.8236944359228</c:v>
                </c:pt>
                <c:pt idx="1385">
                  <c:v>2158.0734268608649</c:v>
                </c:pt>
                <c:pt idx="1386">
                  <c:v>2160.1162913262906</c:v>
                </c:pt>
                <c:pt idx="1387">
                  <c:v>2163.0565953096175</c:v>
                </c:pt>
                <c:pt idx="1388">
                  <c:v>2167.5103232445617</c:v>
                </c:pt>
                <c:pt idx="1389">
                  <c:v>2173.2786846563417</c:v>
                </c:pt>
                <c:pt idx="1390">
                  <c:v>2179.3192904062612</c:v>
                </c:pt>
                <c:pt idx="1391">
                  <c:v>2184.5048589670314</c:v>
                </c:pt>
                <c:pt idx="1392">
                  <c:v>2188.3583564054284</c:v>
                </c:pt>
                <c:pt idx="1393">
                  <c:v>2190.9634377468346</c:v>
                </c:pt>
                <c:pt idx="1394">
                  <c:v>2192.6962019253069</c:v>
                </c:pt>
                <c:pt idx="1395">
                  <c:v>2193.8781384893564</c:v>
                </c:pt>
                <c:pt idx="1396">
                  <c:v>2194.5392979992171</c:v>
                </c:pt>
                <c:pt idx="1397">
                  <c:v>2194.7146515317049</c:v>
                </c:pt>
                <c:pt idx="1398">
                  <c:v>2194.7146515317049</c:v>
                </c:pt>
                <c:pt idx="1399">
                  <c:v>2194.7146515317049</c:v>
                </c:pt>
                <c:pt idx="1400">
                  <c:v>2194.7146515317049</c:v>
                </c:pt>
                <c:pt idx="1401">
                  <c:v>2194.7146515317049</c:v>
                </c:pt>
                <c:pt idx="1402">
                  <c:v>2194.7146515317049</c:v>
                </c:pt>
                <c:pt idx="1403">
                  <c:v>2194.7146515317049</c:v>
                </c:pt>
                <c:pt idx="1404">
                  <c:v>2194.7146515317049</c:v>
                </c:pt>
                <c:pt idx="1405">
                  <c:v>2194.7146515317049</c:v>
                </c:pt>
                <c:pt idx="1406">
                  <c:v>2194.7146515317049</c:v>
                </c:pt>
                <c:pt idx="1407">
                  <c:v>2194.7146515317049</c:v>
                </c:pt>
                <c:pt idx="1408">
                  <c:v>2195.2795141849101</c:v>
                </c:pt>
                <c:pt idx="1409">
                  <c:v>2195.9288676822321</c:v>
                </c:pt>
                <c:pt idx="1410">
                  <c:v>2196.3851090353669</c:v>
                </c:pt>
                <c:pt idx="1411">
                  <c:v>2196.6818712343479</c:v>
                </c:pt>
                <c:pt idx="1412">
                  <c:v>2196.9908196088527</c:v>
                </c:pt>
                <c:pt idx="1413">
                  <c:v>2197.7166916634019</c:v>
                </c:pt>
                <c:pt idx="1414">
                  <c:v>2199.3806779771817</c:v>
                </c:pt>
                <c:pt idx="1415">
                  <c:v>2202.2752348681474</c:v>
                </c:pt>
                <c:pt idx="1416">
                  <c:v>2206.208199735097</c:v>
                </c:pt>
                <c:pt idx="1417">
                  <c:v>2210.4620388935459</c:v>
                </c:pt>
                <c:pt idx="1418">
                  <c:v>2213.974318712852</c:v>
                </c:pt>
                <c:pt idx="1419">
                  <c:v>2215.8817216959892</c:v>
                </c:pt>
                <c:pt idx="1420">
                  <c:v>2215.8817216959892</c:v>
                </c:pt>
                <c:pt idx="1421">
                  <c:v>2215.8817216959892</c:v>
                </c:pt>
                <c:pt idx="1422">
                  <c:v>2215.8817216959892</c:v>
                </c:pt>
                <c:pt idx="1423">
                  <c:v>2215.8817216959892</c:v>
                </c:pt>
                <c:pt idx="1424">
                  <c:v>2216.914702902146</c:v>
                </c:pt>
                <c:pt idx="1425">
                  <c:v>2219.4149007931151</c:v>
                </c:pt>
                <c:pt idx="1426">
                  <c:v>2223.0500413428963</c:v>
                </c:pt>
                <c:pt idx="1427">
                  <c:v>2226.4101365629099</c:v>
                </c:pt>
                <c:pt idx="1428">
                  <c:v>2228.3123902794509</c:v>
                </c:pt>
                <c:pt idx="1429">
                  <c:v>2228.6100740275187</c:v>
                </c:pt>
                <c:pt idx="1430">
                  <c:v>2228.6100740275187</c:v>
                </c:pt>
                <c:pt idx="1431">
                  <c:v>2228.6100740275187</c:v>
                </c:pt>
                <c:pt idx="1432">
                  <c:v>2228.6100740275187</c:v>
                </c:pt>
                <c:pt idx="1433">
                  <c:v>2228.6100740275187</c:v>
                </c:pt>
                <c:pt idx="1434">
                  <c:v>2228.6100740275187</c:v>
                </c:pt>
                <c:pt idx="1435">
                  <c:v>2228.6100740275187</c:v>
                </c:pt>
                <c:pt idx="1436">
                  <c:v>2229.099425163974</c:v>
                </c:pt>
                <c:pt idx="1437">
                  <c:v>2230.0767976903339</c:v>
                </c:pt>
                <c:pt idx="1438">
                  <c:v>2230.9548213713942</c:v>
                </c:pt>
                <c:pt idx="1439">
                  <c:v>2231.4043381339329</c:v>
                </c:pt>
                <c:pt idx="1440">
                  <c:v>2231.4043381339329</c:v>
                </c:pt>
                <c:pt idx="1441">
                  <c:v>2231.4043381339329</c:v>
                </c:pt>
                <c:pt idx="1442">
                  <c:v>2231.4043381339329</c:v>
                </c:pt>
                <c:pt idx="1443">
                  <c:v>2231.5024825617684</c:v>
                </c:pt>
                <c:pt idx="1444">
                  <c:v>2231.8738514277115</c:v>
                </c:pt>
                <c:pt idx="1445">
                  <c:v>2232.1975665703076</c:v>
                </c:pt>
                <c:pt idx="1446">
                  <c:v>2232.1975665703076</c:v>
                </c:pt>
                <c:pt idx="1447">
                  <c:v>2232.1975665703076</c:v>
                </c:pt>
                <c:pt idx="1448">
                  <c:v>2232.1975665703076</c:v>
                </c:pt>
                <c:pt idx="1449">
                  <c:v>2232.1975665703076</c:v>
                </c:pt>
                <c:pt idx="1450">
                  <c:v>2232.1975665703076</c:v>
                </c:pt>
                <c:pt idx="1451">
                  <c:v>2232.1975665703076</c:v>
                </c:pt>
                <c:pt idx="1452">
                  <c:v>2232.1975665703076</c:v>
                </c:pt>
                <c:pt idx="1453">
                  <c:v>2232.1975665703076</c:v>
                </c:pt>
                <c:pt idx="1454">
                  <c:v>2232.1975665703076</c:v>
                </c:pt>
                <c:pt idx="1455">
                  <c:v>2232.1975665703076</c:v>
                </c:pt>
                <c:pt idx="1456">
                  <c:v>2232.1975665703076</c:v>
                </c:pt>
                <c:pt idx="1457">
                  <c:v>2232.1975665703076</c:v>
                </c:pt>
                <c:pt idx="1458">
                  <c:v>2232.1975665703076</c:v>
                </c:pt>
                <c:pt idx="1459">
                  <c:v>2232.1975665703076</c:v>
                </c:pt>
                <c:pt idx="1460">
                  <c:v>2232.1975665703076</c:v>
                </c:pt>
                <c:pt idx="1461">
                  <c:v>2232.1975665703076</c:v>
                </c:pt>
                <c:pt idx="1462">
                  <c:v>2232.1975665703076</c:v>
                </c:pt>
                <c:pt idx="1463">
                  <c:v>2232.1975665703076</c:v>
                </c:pt>
                <c:pt idx="1464">
                  <c:v>2232.1975665703076</c:v>
                </c:pt>
                <c:pt idx="1465">
                  <c:v>2232.1975665703076</c:v>
                </c:pt>
                <c:pt idx="1466">
                  <c:v>2232.1975665703076</c:v>
                </c:pt>
                <c:pt idx="1467">
                  <c:v>2232.1975665703076</c:v>
                </c:pt>
                <c:pt idx="1468">
                  <c:v>2232.1975665703076</c:v>
                </c:pt>
                <c:pt idx="1469">
                  <c:v>2232.1975665703076</c:v>
                </c:pt>
                <c:pt idx="1470">
                  <c:v>2232.1975665703076</c:v>
                </c:pt>
                <c:pt idx="1471">
                  <c:v>2232.1975665703076</c:v>
                </c:pt>
                <c:pt idx="1472">
                  <c:v>2232.1975665703076</c:v>
                </c:pt>
                <c:pt idx="1473">
                  <c:v>2232.1975665703076</c:v>
                </c:pt>
                <c:pt idx="1474">
                  <c:v>2232.1975665703076</c:v>
                </c:pt>
                <c:pt idx="1475">
                  <c:v>2232.1975665703076</c:v>
                </c:pt>
                <c:pt idx="1476">
                  <c:v>2232.1975665703076</c:v>
                </c:pt>
                <c:pt idx="1477">
                  <c:v>2232.1975665703076</c:v>
                </c:pt>
                <c:pt idx="1478">
                  <c:v>2232.2833774647779</c:v>
                </c:pt>
                <c:pt idx="1479">
                  <c:v>2232.5315662952175</c:v>
                </c:pt>
                <c:pt idx="1480">
                  <c:v>2232.8998478561002</c:v>
                </c:pt>
                <c:pt idx="1481">
                  <c:v>2233.3306441379546</c:v>
                </c:pt>
                <c:pt idx="1482">
                  <c:v>2233.7917245967606</c:v>
                </c:pt>
                <c:pt idx="1483">
                  <c:v>2234.2806586851734</c:v>
                </c:pt>
                <c:pt idx="1484">
                  <c:v>2234.8298472706383</c:v>
                </c:pt>
                <c:pt idx="1485">
                  <c:v>2235.5239926602376</c:v>
                </c:pt>
                <c:pt idx="1486">
                  <c:v>2236.470563839086</c:v>
                </c:pt>
                <c:pt idx="1487">
                  <c:v>2237.7777753018977</c:v>
                </c:pt>
                <c:pt idx="1488">
                  <c:v>2239.5646366909536</c:v>
                </c:pt>
                <c:pt idx="1489">
                  <c:v>2241.9316915912141</c:v>
                </c:pt>
                <c:pt idx="1490">
                  <c:v>2244.9228398000973</c:v>
                </c:pt>
                <c:pt idx="1491">
                  <c:v>2248.4778869012289</c:v>
                </c:pt>
                <c:pt idx="1492">
                  <c:v>2252.4278227197346</c:v>
                </c:pt>
                <c:pt idx="1493">
                  <c:v>2256.6138001870795</c:v>
                </c:pt>
                <c:pt idx="1494">
                  <c:v>2260.8871585221073</c:v>
                </c:pt>
                <c:pt idx="1495">
                  <c:v>2265.1050344575465</c:v>
                </c:pt>
                <c:pt idx="1496">
                  <c:v>2269.1805700810451</c:v>
                </c:pt>
                <c:pt idx="1497">
                  <c:v>2273.001199181881</c:v>
                </c:pt>
                <c:pt idx="1498">
                  <c:v>2276.4551656277017</c:v>
                </c:pt>
                <c:pt idx="1499">
                  <c:v>2279.4726047777144</c:v>
                </c:pt>
                <c:pt idx="1500">
                  <c:v>2282.1410957110734</c:v>
                </c:pt>
                <c:pt idx="1501">
                  <c:v>2284.6502906690916</c:v>
                </c:pt>
                <c:pt idx="1502">
                  <c:v>2287.0988529008787</c:v>
                </c:pt>
                <c:pt idx="1503">
                  <c:v>2289.5563497139992</c:v>
                </c:pt>
                <c:pt idx="1504">
                  <c:v>2291.9835856486634</c:v>
                </c:pt>
                <c:pt idx="1505">
                  <c:v>2294.3344128768013</c:v>
                </c:pt>
                <c:pt idx="1506">
                  <c:v>2296.7204257339581</c:v>
                </c:pt>
                <c:pt idx="1507">
                  <c:v>2299.2633885922464</c:v>
                </c:pt>
                <c:pt idx="1508">
                  <c:v>2302.0533199107072</c:v>
                </c:pt>
                <c:pt idx="1509">
                  <c:v>2305.2700609397261</c:v>
                </c:pt>
                <c:pt idx="1510">
                  <c:v>2309.1590409055957</c:v>
                </c:pt>
                <c:pt idx="1511">
                  <c:v>2313.8712931142504</c:v>
                </c:pt>
                <c:pt idx="1512">
                  <c:v>2319.4500534000113</c:v>
                </c:pt>
                <c:pt idx="1513">
                  <c:v>2325.7612572938929</c:v>
                </c:pt>
                <c:pt idx="1514">
                  <c:v>2332.3960544539782</c:v>
                </c:pt>
                <c:pt idx="1515">
                  <c:v>2338.7622443403948</c:v>
                </c:pt>
                <c:pt idx="1516">
                  <c:v>2344.4796987266377</c:v>
                </c:pt>
                <c:pt idx="1517">
                  <c:v>2349.5581131747826</c:v>
                </c:pt>
                <c:pt idx="1518">
                  <c:v>2354.1381300487506</c:v>
                </c:pt>
                <c:pt idx="1519">
                  <c:v>2358.3337640653112</c:v>
                </c:pt>
                <c:pt idx="1520">
                  <c:v>2362.1689094898225</c:v>
                </c:pt>
                <c:pt idx="1521">
                  <c:v>2365.5659755277275</c:v>
                </c:pt>
                <c:pt idx="1522">
                  <c:v>2368.3414678257727</c:v>
                </c:pt>
                <c:pt idx="1523">
                  <c:v>2370.2047892470305</c:v>
                </c:pt>
                <c:pt idx="1524">
                  <c:v>2370.8230847740947</c:v>
                </c:pt>
                <c:pt idx="1525">
                  <c:v>2370.8230847740947</c:v>
                </c:pt>
                <c:pt idx="1526">
                  <c:v>2370.8230847740947</c:v>
                </c:pt>
                <c:pt idx="1527">
                  <c:v>2370.8230847740947</c:v>
                </c:pt>
                <c:pt idx="1528">
                  <c:v>2370.8230847740947</c:v>
                </c:pt>
                <c:pt idx="1529">
                  <c:v>2370.8230847740947</c:v>
                </c:pt>
                <c:pt idx="1530">
                  <c:v>2370.8230847740947</c:v>
                </c:pt>
                <c:pt idx="1531">
                  <c:v>2371.4851370309748</c:v>
                </c:pt>
                <c:pt idx="1532">
                  <c:v>2373.069761261871</c:v>
                </c:pt>
                <c:pt idx="1533">
                  <c:v>2375.647134460045</c:v>
                </c:pt>
                <c:pt idx="1534">
                  <c:v>2379.4064131615883</c:v>
                </c:pt>
                <c:pt idx="1535">
                  <c:v>2384.544049265472</c:v>
                </c:pt>
                <c:pt idx="1536">
                  <c:v>2391.0291245552353</c:v>
                </c:pt>
                <c:pt idx="1537">
                  <c:v>2398.7339605630027</c:v>
                </c:pt>
                <c:pt idx="1538">
                  <c:v>2407.5555976281389</c:v>
                </c:pt>
                <c:pt idx="1539">
                  <c:v>2417.3515882819647</c:v>
                </c:pt>
                <c:pt idx="1540">
                  <c:v>2427.9904801145844</c:v>
                </c:pt>
                <c:pt idx="1541">
                  <c:v>2439.1221353031069</c:v>
                </c:pt>
                <c:pt idx="1542">
                  <c:v>2450.1249609529655</c:v>
                </c:pt>
                <c:pt idx="1543">
                  <c:v>2460.203728104033</c:v>
                </c:pt>
                <c:pt idx="1544">
                  <c:v>2468.7842023304797</c:v>
                </c:pt>
                <c:pt idx="1545">
                  <c:v>2475.9961984708475</c:v>
                </c:pt>
                <c:pt idx="1546">
                  <c:v>2482.3048641054538</c:v>
                </c:pt>
                <c:pt idx="1547">
                  <c:v>2488.2339227155298</c:v>
                </c:pt>
                <c:pt idx="1548">
                  <c:v>2494.2256874103277</c:v>
                </c:pt>
                <c:pt idx="1549">
                  <c:v>2500.4831849635043</c:v>
                </c:pt>
                <c:pt idx="1550">
                  <c:v>2507.0894443223519</c:v>
                </c:pt>
                <c:pt idx="1551">
                  <c:v>2513.9972593571965</c:v>
                </c:pt>
                <c:pt idx="1552">
                  <c:v>2521.085219258187</c:v>
                </c:pt>
                <c:pt idx="1553">
                  <c:v>2528.2887207484423</c:v>
                </c:pt>
                <c:pt idx="1554">
                  <c:v>2535.7453442410992</c:v>
                </c:pt>
                <c:pt idx="1555">
                  <c:v>2543.6797299168225</c:v>
                </c:pt>
                <c:pt idx="1556">
                  <c:v>2552.1942255047306</c:v>
                </c:pt>
                <c:pt idx="1557">
                  <c:v>2561.3967801512263</c:v>
                </c:pt>
                <c:pt idx="1558">
                  <c:v>2571.4106344005672</c:v>
                </c:pt>
                <c:pt idx="1559">
                  <c:v>2582.0774743739598</c:v>
                </c:pt>
                <c:pt idx="1560">
                  <c:v>2593.1334762496799</c:v>
                </c:pt>
                <c:pt idx="1561">
                  <c:v>2604.5142240052355</c:v>
                </c:pt>
                <c:pt idx="1562">
                  <c:v>2616.3027222884275</c:v>
                </c:pt>
                <c:pt idx="1563">
                  <c:v>2628.5953296531393</c:v>
                </c:pt>
                <c:pt idx="1564">
                  <c:v>2641.3371278031391</c:v>
                </c:pt>
                <c:pt idx="1565">
                  <c:v>2654.5401065083634</c:v>
                </c:pt>
                <c:pt idx="1566">
                  <c:v>2668.1449370447349</c:v>
                </c:pt>
                <c:pt idx="1567">
                  <c:v>2681.82302826761</c:v>
                </c:pt>
                <c:pt idx="1568">
                  <c:v>2695.457214899654</c:v>
                </c:pt>
                <c:pt idx="1569">
                  <c:v>2709.1030916459181</c:v>
                </c:pt>
                <c:pt idx="1570">
                  <c:v>2722.7350069137583</c:v>
                </c:pt>
                <c:pt idx="1571">
                  <c:v>2736.3269617703686</c:v>
                </c:pt>
                <c:pt idx="1572">
                  <c:v>2749.6794859179349</c:v>
                </c:pt>
                <c:pt idx="1573">
                  <c:v>2762.4792952060457</c:v>
                </c:pt>
                <c:pt idx="1574">
                  <c:v>2774.6594991303382</c:v>
                </c:pt>
                <c:pt idx="1575">
                  <c:v>2786.1667537653047</c:v>
                </c:pt>
                <c:pt idx="1576">
                  <c:v>2796.8523710787372</c:v>
                </c:pt>
                <c:pt idx="1577">
                  <c:v>2806.7471092223777</c:v>
                </c:pt>
                <c:pt idx="1578">
                  <c:v>2816.0724229104562</c:v>
                </c:pt>
                <c:pt idx="1579">
                  <c:v>2824.9846661499237</c:v>
                </c:pt>
                <c:pt idx="1580">
                  <c:v>2833.5529213338709</c:v>
                </c:pt>
                <c:pt idx="1581">
                  <c:v>2841.856303376383</c:v>
                </c:pt>
                <c:pt idx="1582">
                  <c:v>2849.7143619121757</c:v>
                </c:pt>
                <c:pt idx="1583">
                  <c:v>2857.0153402355199</c:v>
                </c:pt>
                <c:pt idx="1584">
                  <c:v>2863.8326402774696</c:v>
                </c:pt>
                <c:pt idx="1585">
                  <c:v>2870.1544155529036</c:v>
                </c:pt>
                <c:pt idx="1586">
                  <c:v>2876.0544306479687</c:v>
                </c:pt>
                <c:pt idx="1587">
                  <c:v>2881.781465492712</c:v>
                </c:pt>
                <c:pt idx="1588">
                  <c:v>2887.6787871333595</c:v>
                </c:pt>
                <c:pt idx="1589">
                  <c:v>2893.9348922727659</c:v>
                </c:pt>
                <c:pt idx="1590">
                  <c:v>2900.5710542806651</c:v>
                </c:pt>
                <c:pt idx="1591">
                  <c:v>2907.5282715156895</c:v>
                </c:pt>
                <c:pt idx="1592">
                  <c:v>2914.740096620917</c:v>
                </c:pt>
                <c:pt idx="1593">
                  <c:v>2922.2228494449719</c:v>
                </c:pt>
                <c:pt idx="1594">
                  <c:v>2929.6698888917631</c:v>
                </c:pt>
                <c:pt idx="1595">
                  <c:v>2936.7405659606998</c:v>
                </c:pt>
                <c:pt idx="1596">
                  <c:v>2943.339197026643</c:v>
                </c:pt>
                <c:pt idx="1597">
                  <c:v>2949.2846837158372</c:v>
                </c:pt>
                <c:pt idx="1598">
                  <c:v>2954.6302918453384</c:v>
                </c:pt>
                <c:pt idx="1599">
                  <c:v>2959.5272068948593</c:v>
                </c:pt>
                <c:pt idx="1600">
                  <c:v>2964.0455168203189</c:v>
                </c:pt>
                <c:pt idx="1601">
                  <c:v>2968.4938881573494</c:v>
                </c:pt>
                <c:pt idx="1602">
                  <c:v>2973.2729337091369</c:v>
                </c:pt>
                <c:pt idx="1603">
                  <c:v>2978.4844640594551</c:v>
                </c:pt>
                <c:pt idx="1604">
                  <c:v>2984.1454213737461</c:v>
                </c:pt>
                <c:pt idx="1605">
                  <c:v>2990.2832033729937</c:v>
                </c:pt>
                <c:pt idx="1606">
                  <c:v>2996.7674524628987</c:v>
                </c:pt>
                <c:pt idx="1607">
                  <c:v>3003.5377936465793</c:v>
                </c:pt>
                <c:pt idx="1608">
                  <c:v>3010.6101534128989</c:v>
                </c:pt>
                <c:pt idx="1609">
                  <c:v>3017.925948958205</c:v>
                </c:pt>
                <c:pt idx="1610">
                  <c:v>3025.418370961092</c:v>
                </c:pt>
                <c:pt idx="1611">
                  <c:v>3033.2485306154322</c:v>
                </c:pt>
                <c:pt idx="1612">
                  <c:v>3041.5962512094006</c:v>
                </c:pt>
                <c:pt idx="1613">
                  <c:v>3050.492691848553</c:v>
                </c:pt>
                <c:pt idx="1614">
                  <c:v>3059.971289757118</c:v>
                </c:pt>
                <c:pt idx="1615">
                  <c:v>3070.1463308090151</c:v>
                </c:pt>
                <c:pt idx="1616">
                  <c:v>3081.0681505874586</c:v>
                </c:pt>
                <c:pt idx="1617">
                  <c:v>3092.6234768852723</c:v>
                </c:pt>
                <c:pt idx="1618">
                  <c:v>3104.5258795162426</c:v>
                </c:pt>
                <c:pt idx="1619">
                  <c:v>3116.367379106202</c:v>
                </c:pt>
                <c:pt idx="1620">
                  <c:v>3127.950651346277</c:v>
                </c:pt>
                <c:pt idx="1621">
                  <c:v>3139.1553814161457</c:v>
                </c:pt>
                <c:pt idx="1622">
                  <c:v>3149.6847648642874</c:v>
                </c:pt>
                <c:pt idx="1623">
                  <c:v>3159.2212678106384</c:v>
                </c:pt>
                <c:pt idx="1624">
                  <c:v>3167.6904154429717</c:v>
                </c:pt>
                <c:pt idx="1625">
                  <c:v>3174.871275036548</c:v>
                </c:pt>
                <c:pt idx="1626">
                  <c:v>3180.3657201939427</c:v>
                </c:pt>
                <c:pt idx="1627">
                  <c:v>3184.1991860593234</c:v>
                </c:pt>
                <c:pt idx="1628">
                  <c:v>3186.7541565698689</c:v>
                </c:pt>
                <c:pt idx="1629">
                  <c:v>3188.6665403011157</c:v>
                </c:pt>
                <c:pt idx="1630">
                  <c:v>3190.8126503142521</c:v>
                </c:pt>
                <c:pt idx="1631">
                  <c:v>3193.9158011869986</c:v>
                </c:pt>
                <c:pt idx="1632">
                  <c:v>3198.316426704559</c:v>
                </c:pt>
                <c:pt idx="1633">
                  <c:v>3203.9906450226981</c:v>
                </c:pt>
                <c:pt idx="1634">
                  <c:v>3210.4621508597061</c:v>
                </c:pt>
                <c:pt idx="1635">
                  <c:v>3217.1512181078479</c:v>
                </c:pt>
                <c:pt idx="1636">
                  <c:v>3223.6069657800667</c:v>
                </c:pt>
                <c:pt idx="1637">
                  <c:v>3229.5812670743085</c:v>
                </c:pt>
                <c:pt idx="1638">
                  <c:v>3235.1279523345452</c:v>
                </c:pt>
                <c:pt idx="1639">
                  <c:v>3240.4582609955633</c:v>
                </c:pt>
                <c:pt idx="1640">
                  <c:v>3245.9442427077674</c:v>
                </c:pt>
                <c:pt idx="1641">
                  <c:v>3251.9768019457238</c:v>
                </c:pt>
                <c:pt idx="1642">
                  <c:v>3258.8883001194572</c:v>
                </c:pt>
                <c:pt idx="1643">
                  <c:v>3266.8119437913965</c:v>
                </c:pt>
                <c:pt idx="1644">
                  <c:v>3275.6586146450968</c:v>
                </c:pt>
                <c:pt idx="1645">
                  <c:v>3285.3364050503824</c:v>
                </c:pt>
                <c:pt idx="1646">
                  <c:v>3295.7458487695085</c:v>
                </c:pt>
                <c:pt idx="1647">
                  <c:v>3306.8553070171647</c:v>
                </c:pt>
                <c:pt idx="1648">
                  <c:v>3318.5547095776487</c:v>
                </c:pt>
                <c:pt idx="1649">
                  <c:v>3330.6323568330758</c:v>
                </c:pt>
                <c:pt idx="1650">
                  <c:v>3342.8565942628534</c:v>
                </c:pt>
                <c:pt idx="1651">
                  <c:v>3354.9658667047293</c:v>
                </c:pt>
                <c:pt idx="1652">
                  <c:v>3366.9238456578637</c:v>
                </c:pt>
                <c:pt idx="1653">
                  <c:v>3378.703600822505</c:v>
                </c:pt>
                <c:pt idx="1654">
                  <c:v>3390.2688914689556</c:v>
                </c:pt>
                <c:pt idx="1655">
                  <c:v>3401.8442021607252</c:v>
                </c:pt>
                <c:pt idx="1656">
                  <c:v>3413.5964622985853</c:v>
                </c:pt>
                <c:pt idx="1657">
                  <c:v>3425.5276705985852</c:v>
                </c:pt>
                <c:pt idx="1658">
                  <c:v>3437.6398393273917</c:v>
                </c:pt>
                <c:pt idx="1659">
                  <c:v>3449.9349943022889</c:v>
                </c:pt>
                <c:pt idx="1660">
                  <c:v>3462.328721360931</c:v>
                </c:pt>
                <c:pt idx="1661">
                  <c:v>3474.8107624202194</c:v>
                </c:pt>
                <c:pt idx="1662">
                  <c:v>3487.4689387580088</c:v>
                </c:pt>
                <c:pt idx="1663">
                  <c:v>3500.1289199378025</c:v>
                </c:pt>
                <c:pt idx="1664">
                  <c:v>3512.6791821304014</c:v>
                </c:pt>
                <c:pt idx="1665">
                  <c:v>3525.1060494969011</c:v>
                </c:pt>
                <c:pt idx="1666">
                  <c:v>3537.2957576096455</c:v>
                </c:pt>
                <c:pt idx="1667">
                  <c:v>3549.3122409401303</c:v>
                </c:pt>
                <c:pt idx="1668">
                  <c:v>3561.2320374643136</c:v>
                </c:pt>
                <c:pt idx="1669">
                  <c:v>3573.0428412091951</c:v>
                </c:pt>
                <c:pt idx="1670">
                  <c:v>3584.6424227773341</c:v>
                </c:pt>
                <c:pt idx="1671">
                  <c:v>3596.006934796515</c:v>
                </c:pt>
                <c:pt idx="1672">
                  <c:v>3607.304508022788</c:v>
                </c:pt>
                <c:pt idx="1673">
                  <c:v>3618.5349627119117</c:v>
                </c:pt>
                <c:pt idx="1674">
                  <c:v>3629.5965340429011</c:v>
                </c:pt>
                <c:pt idx="1675">
                  <c:v>3640.4776620681614</c:v>
                </c:pt>
                <c:pt idx="1676">
                  <c:v>3651.0769206704986</c:v>
                </c:pt>
                <c:pt idx="1677">
                  <c:v>3661.2821561735013</c:v>
                </c:pt>
                <c:pt idx="1678">
                  <c:v>3671.16223556349</c:v>
                </c:pt>
                <c:pt idx="1679">
                  <c:v>3680.8869121686985</c:v>
                </c:pt>
                <c:pt idx="1680">
                  <c:v>3690.7252318203768</c:v>
                </c:pt>
                <c:pt idx="1681">
                  <c:v>3700.966775821335</c:v>
                </c:pt>
                <c:pt idx="1682">
                  <c:v>3711.7331713131816</c:v>
                </c:pt>
                <c:pt idx="1683">
                  <c:v>3723.147952921322</c:v>
                </c:pt>
                <c:pt idx="1684">
                  <c:v>3735.1694849641849</c:v>
                </c:pt>
                <c:pt idx="1685">
                  <c:v>3747.4649180440201</c:v>
                </c:pt>
                <c:pt idx="1686">
                  <c:v>3759.8559082308516</c:v>
                </c:pt>
                <c:pt idx="1687">
                  <c:v>3772.1618381956278</c:v>
                </c:pt>
                <c:pt idx="1688">
                  <c:v>3784.1772641519165</c:v>
                </c:pt>
                <c:pt idx="1689">
                  <c:v>3795.9679879813598</c:v>
                </c:pt>
                <c:pt idx="1690">
                  <c:v>3807.6124078402395</c:v>
                </c:pt>
                <c:pt idx="1691">
                  <c:v>3819.1894400417441</c:v>
                </c:pt>
                <c:pt idx="1692">
                  <c:v>3830.7899799719266</c:v>
                </c:pt>
                <c:pt idx="1693">
                  <c:v>3842.4140615205633</c:v>
                </c:pt>
                <c:pt idx="1694">
                  <c:v>3854.0617186038967</c:v>
                </c:pt>
                <c:pt idx="1695">
                  <c:v>3865.732985164635</c:v>
                </c:pt>
                <c:pt idx="1696">
                  <c:v>3877.4278951719525</c:v>
                </c:pt>
                <c:pt idx="1697">
                  <c:v>3889.055052325521</c:v>
                </c:pt>
                <c:pt idx="1698">
                  <c:v>3900.4197658145126</c:v>
                </c:pt>
                <c:pt idx="1699">
                  <c:v>3911.4072663795687</c:v>
                </c:pt>
                <c:pt idx="1700">
                  <c:v>3922.0862651265693</c:v>
                </c:pt>
                <c:pt idx="1701">
                  <c:v>3932.6283920126548</c:v>
                </c:pt>
                <c:pt idx="1702">
                  <c:v>3943.0342093356453</c:v>
                </c:pt>
                <c:pt idx="1703">
                  <c:v>3953.2927978118059</c:v>
                </c:pt>
                <c:pt idx="1704">
                  <c:v>3963.5859784418599</c:v>
                </c:pt>
                <c:pt idx="1705">
                  <c:v>3973.9249748029451</c:v>
                </c:pt>
                <c:pt idx="1706">
                  <c:v>3984.3094950802665</c:v>
                </c:pt>
                <c:pt idx="1707">
                  <c:v>3994.8409577511061</c:v>
                </c:pt>
                <c:pt idx="1708">
                  <c:v>4005.4401452567904</c:v>
                </c:pt>
                <c:pt idx="1709">
                  <c:v>4016.1969573391016</c:v>
                </c:pt>
                <c:pt idx="1710">
                  <c:v>4027.3143716462582</c:v>
                </c:pt>
                <c:pt idx="1711">
                  <c:v>4038.725269641111</c:v>
                </c:pt>
                <c:pt idx="1712">
                  <c:v>4050.44198940862</c:v>
                </c:pt>
                <c:pt idx="1713">
                  <c:v>4062.4888479610472</c:v>
                </c:pt>
                <c:pt idx="1714">
                  <c:v>4074.7884820486984</c:v>
                </c:pt>
                <c:pt idx="1715">
                  <c:v>4087.354237561819</c:v>
                </c:pt>
                <c:pt idx="1716">
                  <c:v>4100.1997220781741</c:v>
                </c:pt>
                <c:pt idx="1717">
                  <c:v>4113.3391005859066</c:v>
                </c:pt>
                <c:pt idx="1718">
                  <c:v>4126.7868358074375</c:v>
                </c:pt>
                <c:pt idx="1719">
                  <c:v>4140.4655229586588</c:v>
                </c:pt>
                <c:pt idx="1720">
                  <c:v>4154.0986876045599</c:v>
                </c:pt>
                <c:pt idx="1721">
                  <c:v>4167.3816392171175</c:v>
                </c:pt>
                <c:pt idx="1722">
                  <c:v>4180.1814079734831</c:v>
                </c:pt>
                <c:pt idx="1723">
                  <c:v>4192.4588124197217</c:v>
                </c:pt>
                <c:pt idx="1724">
                  <c:v>4203.8967075854043</c:v>
                </c:pt>
                <c:pt idx="1725">
                  <c:v>4213.960921441384</c:v>
                </c:pt>
                <c:pt idx="1726">
                  <c:v>4222.2937375014217</c:v>
                </c:pt>
                <c:pt idx="1727">
                  <c:v>4228.6418225865618</c:v>
                </c:pt>
                <c:pt idx="1728">
                  <c:v>4232.8610808845979</c:v>
                </c:pt>
                <c:pt idx="1729">
                  <c:v>4235.2828435086203</c:v>
                </c:pt>
                <c:pt idx="1730">
                  <c:v>4236.6260200749493</c:v>
                </c:pt>
                <c:pt idx="1731">
                  <c:v>4237.4397034930626</c:v>
                </c:pt>
                <c:pt idx="1732">
                  <c:v>4238.0863080020808</c:v>
                </c:pt>
                <c:pt idx="1733">
                  <c:v>4238.7568132414453</c:v>
                </c:pt>
                <c:pt idx="1734">
                  <c:v>4239.3880010254634</c:v>
                </c:pt>
                <c:pt idx="1735">
                  <c:v>4239.7569457263344</c:v>
                </c:pt>
                <c:pt idx="1736">
                  <c:v>4239.7946267517391</c:v>
                </c:pt>
                <c:pt idx="1737">
                  <c:v>4239.7946267517391</c:v>
                </c:pt>
                <c:pt idx="1738">
                  <c:v>4239.7946267517391</c:v>
                </c:pt>
                <c:pt idx="1739">
                  <c:v>4239.9761840928331</c:v>
                </c:pt>
                <c:pt idx="1740">
                  <c:v>4240.8299600878045</c:v>
                </c:pt>
                <c:pt idx="1741">
                  <c:v>4242.3703629984657</c:v>
                </c:pt>
                <c:pt idx="1742">
                  <c:v>4244.3278589493848</c:v>
                </c:pt>
                <c:pt idx="1743">
                  <c:v>4246.5709608058596</c:v>
                </c:pt>
                <c:pt idx="1744">
                  <c:v>4248.9754464723073</c:v>
                </c:pt>
                <c:pt idx="1745">
                  <c:v>4251.3439125424466</c:v>
                </c:pt>
                <c:pt idx="1746">
                  <c:v>4253.7419621266927</c:v>
                </c:pt>
                <c:pt idx="1747">
                  <c:v>4256.3099290888713</c:v>
                </c:pt>
                <c:pt idx="1748">
                  <c:v>4259.0548814113636</c:v>
                </c:pt>
                <c:pt idx="1749">
                  <c:v>4262.0479421353475</c:v>
                </c:pt>
                <c:pt idx="1750">
                  <c:v>4265.238361064643</c:v>
                </c:pt>
                <c:pt idx="1751">
                  <c:v>4268.4393527247385</c:v>
                </c:pt>
                <c:pt idx="1752">
                  <c:v>4271.5878023915211</c:v>
                </c:pt>
                <c:pt idx="1753">
                  <c:v>4274.6842946338566</c:v>
                </c:pt>
                <c:pt idx="1754">
                  <c:v>4277.7294107123544</c:v>
                </c:pt>
                <c:pt idx="1755">
                  <c:v>4280.7237285793681</c:v>
                </c:pt>
                <c:pt idx="1756">
                  <c:v>4283.6066086606215</c:v>
                </c:pt>
                <c:pt idx="1757">
                  <c:v>4286.3741461681448</c:v>
                </c:pt>
                <c:pt idx="1758">
                  <c:v>4289.0885352700125</c:v>
                </c:pt>
                <c:pt idx="1759">
                  <c:v>4291.6905149470895</c:v>
                </c:pt>
                <c:pt idx="1760">
                  <c:v>4294.1764871749956</c:v>
                </c:pt>
                <c:pt idx="1761">
                  <c:v>4296.6076853950317</c:v>
                </c:pt>
                <c:pt idx="1762">
                  <c:v>4298.9849051766414</c:v>
                </c:pt>
                <c:pt idx="1763">
                  <c:v>4301.2506371170093</c:v>
                </c:pt>
                <c:pt idx="1764">
                  <c:v>4303.2284615856115</c:v>
                </c:pt>
                <c:pt idx="1765">
                  <c:v>4304.624476793887</c:v>
                </c:pt>
                <c:pt idx="1766">
                  <c:v>4305.147595087341</c:v>
                </c:pt>
                <c:pt idx="1767">
                  <c:v>4305.147595087341</c:v>
                </c:pt>
                <c:pt idx="1768">
                  <c:v>4305.147595087341</c:v>
                </c:pt>
                <c:pt idx="1769">
                  <c:v>4305.147595087341</c:v>
                </c:pt>
                <c:pt idx="1770">
                  <c:v>4305.147595087341</c:v>
                </c:pt>
                <c:pt idx="1771">
                  <c:v>4305.147595087341</c:v>
                </c:pt>
                <c:pt idx="1772">
                  <c:v>4305.147595087341</c:v>
                </c:pt>
                <c:pt idx="1773">
                  <c:v>4305.147595087341</c:v>
                </c:pt>
                <c:pt idx="1774">
                  <c:v>4305.147595087341</c:v>
                </c:pt>
                <c:pt idx="1775">
                  <c:v>4305.147595087341</c:v>
                </c:pt>
                <c:pt idx="1776">
                  <c:v>4305.147595087341</c:v>
                </c:pt>
                <c:pt idx="1777">
                  <c:v>4305.147595087341</c:v>
                </c:pt>
                <c:pt idx="1778">
                  <c:v>4305.147595087341</c:v>
                </c:pt>
                <c:pt idx="1779">
                  <c:v>4305.147595087341</c:v>
                </c:pt>
                <c:pt idx="1780">
                  <c:v>4305.147595087341</c:v>
                </c:pt>
                <c:pt idx="1781">
                  <c:v>4305.147595087341</c:v>
                </c:pt>
                <c:pt idx="1782">
                  <c:v>4305.147595087341</c:v>
                </c:pt>
                <c:pt idx="1783">
                  <c:v>4305.147595087341</c:v>
                </c:pt>
                <c:pt idx="1784">
                  <c:v>4305.147595087341</c:v>
                </c:pt>
                <c:pt idx="1785">
                  <c:v>4305.147595087341</c:v>
                </c:pt>
                <c:pt idx="1786">
                  <c:v>4305.147595087341</c:v>
                </c:pt>
                <c:pt idx="1787">
                  <c:v>4305.147595087341</c:v>
                </c:pt>
                <c:pt idx="1788">
                  <c:v>4305.147595087341</c:v>
                </c:pt>
                <c:pt idx="1789">
                  <c:v>4305.147595087341</c:v>
                </c:pt>
                <c:pt idx="1790">
                  <c:v>4305.147595087341</c:v>
                </c:pt>
                <c:pt idx="1791">
                  <c:v>4305.147595087341</c:v>
                </c:pt>
                <c:pt idx="1792">
                  <c:v>4305.147595087341</c:v>
                </c:pt>
                <c:pt idx="1793">
                  <c:v>4305.147595087341</c:v>
                </c:pt>
                <c:pt idx="1794">
                  <c:v>4305.147595087341</c:v>
                </c:pt>
                <c:pt idx="1795">
                  <c:v>4305.147595087341</c:v>
                </c:pt>
                <c:pt idx="1796">
                  <c:v>4305.147595087341</c:v>
                </c:pt>
                <c:pt idx="1797">
                  <c:v>4305.147595087341</c:v>
                </c:pt>
                <c:pt idx="1798">
                  <c:v>4305.147595087341</c:v>
                </c:pt>
                <c:pt idx="1799">
                  <c:v>4305.147595087341</c:v>
                </c:pt>
                <c:pt idx="1800">
                  <c:v>4305.147595087341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23-7747-A104-D0260B703E4D}"/>
            </c:ext>
          </c:extLst>
        </c:ser>
        <c:ser>
          <c:idx val="1"/>
          <c:order val="1"/>
          <c:tx>
            <c:strRef>
              <c:f>'WLTP Calcs'!$U$1:$U$2</c:f>
              <c:strCache>
                <c:ptCount val="2"/>
                <c:pt idx="0">
                  <c:v>Braking</c:v>
                </c:pt>
                <c:pt idx="1">
                  <c:v>Cumulative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Calcs'!$U$3:$U$1803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0.83874392482317406</c:v>
                </c:pt>
                <c:pt idx="37">
                  <c:v>2.8123055580150482</c:v>
                </c:pt>
                <c:pt idx="38">
                  <c:v>4.9786168687049912</c:v>
                </c:pt>
                <c:pt idx="39">
                  <c:v>6.7737635018325628</c:v>
                </c:pt>
                <c:pt idx="40">
                  <c:v>8.5343399872492292</c:v>
                </c:pt>
                <c:pt idx="41">
                  <c:v>10.703992386316873</c:v>
                </c:pt>
                <c:pt idx="42">
                  <c:v>12.896096275546553</c:v>
                </c:pt>
                <c:pt idx="43">
                  <c:v>14.348706654295267</c:v>
                </c:pt>
                <c:pt idx="44">
                  <c:v>14.902435733526234</c:v>
                </c:pt>
                <c:pt idx="45">
                  <c:v>15.015599347595163</c:v>
                </c:pt>
                <c:pt idx="46">
                  <c:v>15.153151985153034</c:v>
                </c:pt>
                <c:pt idx="47">
                  <c:v>15.330451204552467</c:v>
                </c:pt>
                <c:pt idx="48">
                  <c:v>15.330451204552467</c:v>
                </c:pt>
                <c:pt idx="49">
                  <c:v>15.330451204552467</c:v>
                </c:pt>
                <c:pt idx="50">
                  <c:v>15.345348447408693</c:v>
                </c:pt>
                <c:pt idx="51">
                  <c:v>15.809696485027649</c:v>
                </c:pt>
                <c:pt idx="52">
                  <c:v>16.389370167965534</c:v>
                </c:pt>
                <c:pt idx="53">
                  <c:v>16.616090170617927</c:v>
                </c:pt>
                <c:pt idx="54">
                  <c:v>16.616090170617927</c:v>
                </c:pt>
                <c:pt idx="55">
                  <c:v>16.616090170617927</c:v>
                </c:pt>
                <c:pt idx="56">
                  <c:v>16.616090170617927</c:v>
                </c:pt>
                <c:pt idx="57">
                  <c:v>16.616090170617927</c:v>
                </c:pt>
                <c:pt idx="58">
                  <c:v>16.616090170617927</c:v>
                </c:pt>
                <c:pt idx="59">
                  <c:v>16.616090170617927</c:v>
                </c:pt>
                <c:pt idx="60">
                  <c:v>16.616090170617927</c:v>
                </c:pt>
                <c:pt idx="61">
                  <c:v>16.616090170617927</c:v>
                </c:pt>
                <c:pt idx="62">
                  <c:v>16.616090170617927</c:v>
                </c:pt>
                <c:pt idx="63">
                  <c:v>16.616090170617927</c:v>
                </c:pt>
                <c:pt idx="64">
                  <c:v>16.616090170617927</c:v>
                </c:pt>
                <c:pt idx="65">
                  <c:v>16.616090170617927</c:v>
                </c:pt>
                <c:pt idx="66">
                  <c:v>16.616090170617927</c:v>
                </c:pt>
                <c:pt idx="67">
                  <c:v>16.616090170617927</c:v>
                </c:pt>
                <c:pt idx="68">
                  <c:v>16.616090170617927</c:v>
                </c:pt>
                <c:pt idx="69">
                  <c:v>16.616090170617927</c:v>
                </c:pt>
                <c:pt idx="70">
                  <c:v>16.616090170617927</c:v>
                </c:pt>
                <c:pt idx="71">
                  <c:v>16.616090170617927</c:v>
                </c:pt>
                <c:pt idx="72">
                  <c:v>16.616090170617927</c:v>
                </c:pt>
                <c:pt idx="73">
                  <c:v>16.616090170617927</c:v>
                </c:pt>
                <c:pt idx="74">
                  <c:v>16.616090170617927</c:v>
                </c:pt>
                <c:pt idx="75">
                  <c:v>16.616090170617927</c:v>
                </c:pt>
                <c:pt idx="76">
                  <c:v>16.616090170617927</c:v>
                </c:pt>
                <c:pt idx="77">
                  <c:v>16.616090170617927</c:v>
                </c:pt>
                <c:pt idx="78">
                  <c:v>16.616090170617927</c:v>
                </c:pt>
                <c:pt idx="79">
                  <c:v>16.616090170617927</c:v>
                </c:pt>
                <c:pt idx="80">
                  <c:v>16.616090170617927</c:v>
                </c:pt>
                <c:pt idx="81">
                  <c:v>16.654337319640561</c:v>
                </c:pt>
                <c:pt idx="82">
                  <c:v>16.654337319640561</c:v>
                </c:pt>
                <c:pt idx="83">
                  <c:v>16.654337319640561</c:v>
                </c:pt>
                <c:pt idx="84">
                  <c:v>16.654337319640561</c:v>
                </c:pt>
                <c:pt idx="85">
                  <c:v>16.654337319640561</c:v>
                </c:pt>
                <c:pt idx="86">
                  <c:v>16.654337319640561</c:v>
                </c:pt>
                <c:pt idx="87">
                  <c:v>16.871289580185827</c:v>
                </c:pt>
                <c:pt idx="88">
                  <c:v>18.423139402719908</c:v>
                </c:pt>
                <c:pt idx="89">
                  <c:v>21.336572831069958</c:v>
                </c:pt>
                <c:pt idx="90">
                  <c:v>24.420604647566229</c:v>
                </c:pt>
                <c:pt idx="91">
                  <c:v>26.639318329664995</c:v>
                </c:pt>
                <c:pt idx="92">
                  <c:v>27.829088952890302</c:v>
                </c:pt>
                <c:pt idx="93">
                  <c:v>28.556812753134643</c:v>
                </c:pt>
                <c:pt idx="94">
                  <c:v>29.224860547591948</c:v>
                </c:pt>
                <c:pt idx="95">
                  <c:v>29.735788789072142</c:v>
                </c:pt>
                <c:pt idx="96">
                  <c:v>29.981704704845033</c:v>
                </c:pt>
                <c:pt idx="97">
                  <c:v>30.08529998244277</c:v>
                </c:pt>
                <c:pt idx="98">
                  <c:v>30.124619197540508</c:v>
                </c:pt>
                <c:pt idx="99">
                  <c:v>30.124619197540508</c:v>
                </c:pt>
                <c:pt idx="100">
                  <c:v>30.124619197540508</c:v>
                </c:pt>
                <c:pt idx="101">
                  <c:v>30.124619197540508</c:v>
                </c:pt>
                <c:pt idx="102">
                  <c:v>30.124619197540508</c:v>
                </c:pt>
                <c:pt idx="103">
                  <c:v>30.124619197540508</c:v>
                </c:pt>
                <c:pt idx="104">
                  <c:v>30.124619197540508</c:v>
                </c:pt>
                <c:pt idx="105">
                  <c:v>30.124619197540508</c:v>
                </c:pt>
                <c:pt idx="106">
                  <c:v>30.124619197540508</c:v>
                </c:pt>
                <c:pt idx="107">
                  <c:v>30.124619197540508</c:v>
                </c:pt>
                <c:pt idx="108">
                  <c:v>30.124619197540508</c:v>
                </c:pt>
                <c:pt idx="109">
                  <c:v>30.124619197540508</c:v>
                </c:pt>
                <c:pt idx="110">
                  <c:v>30.124619197540508</c:v>
                </c:pt>
                <c:pt idx="111">
                  <c:v>30.124619197540508</c:v>
                </c:pt>
                <c:pt idx="112">
                  <c:v>30.124619197540508</c:v>
                </c:pt>
                <c:pt idx="113">
                  <c:v>30.124619197540508</c:v>
                </c:pt>
                <c:pt idx="114">
                  <c:v>30.124619197540508</c:v>
                </c:pt>
                <c:pt idx="115">
                  <c:v>30.124619197540508</c:v>
                </c:pt>
                <c:pt idx="116">
                  <c:v>30.124619197540508</c:v>
                </c:pt>
                <c:pt idx="117">
                  <c:v>30.124619197540508</c:v>
                </c:pt>
                <c:pt idx="118">
                  <c:v>30.124619197540508</c:v>
                </c:pt>
                <c:pt idx="119">
                  <c:v>30.124619197540508</c:v>
                </c:pt>
                <c:pt idx="120">
                  <c:v>30.124619197540508</c:v>
                </c:pt>
                <c:pt idx="121">
                  <c:v>30.124619197540508</c:v>
                </c:pt>
                <c:pt idx="122">
                  <c:v>30.124619197540508</c:v>
                </c:pt>
                <c:pt idx="123">
                  <c:v>30.124619197540508</c:v>
                </c:pt>
                <c:pt idx="124">
                  <c:v>30.124619197540508</c:v>
                </c:pt>
                <c:pt idx="125">
                  <c:v>30.124619197540508</c:v>
                </c:pt>
                <c:pt idx="126">
                  <c:v>30.124619197540508</c:v>
                </c:pt>
                <c:pt idx="127">
                  <c:v>30.124619197540508</c:v>
                </c:pt>
                <c:pt idx="128">
                  <c:v>30.124619197540508</c:v>
                </c:pt>
                <c:pt idx="129">
                  <c:v>30.124619197540508</c:v>
                </c:pt>
                <c:pt idx="130">
                  <c:v>30.124619197540508</c:v>
                </c:pt>
                <c:pt idx="131">
                  <c:v>30.124619197540508</c:v>
                </c:pt>
                <c:pt idx="132">
                  <c:v>30.124619197540508</c:v>
                </c:pt>
                <c:pt idx="133">
                  <c:v>30.124619197540508</c:v>
                </c:pt>
                <c:pt idx="134">
                  <c:v>30.124619197540508</c:v>
                </c:pt>
                <c:pt idx="135">
                  <c:v>30.124619197540508</c:v>
                </c:pt>
                <c:pt idx="136">
                  <c:v>30.124619197540508</c:v>
                </c:pt>
                <c:pt idx="137">
                  <c:v>30.124619197540508</c:v>
                </c:pt>
                <c:pt idx="138">
                  <c:v>30.124619197540508</c:v>
                </c:pt>
                <c:pt idx="139">
                  <c:v>30.124619197540508</c:v>
                </c:pt>
                <c:pt idx="140">
                  <c:v>30.124619197540508</c:v>
                </c:pt>
                <c:pt idx="141">
                  <c:v>30.124619197540508</c:v>
                </c:pt>
                <c:pt idx="142">
                  <c:v>30.124619197540508</c:v>
                </c:pt>
                <c:pt idx="143">
                  <c:v>30.124619197540508</c:v>
                </c:pt>
                <c:pt idx="144">
                  <c:v>30.124619197540508</c:v>
                </c:pt>
                <c:pt idx="145">
                  <c:v>30.124619197540508</c:v>
                </c:pt>
                <c:pt idx="146">
                  <c:v>30.124619197540508</c:v>
                </c:pt>
                <c:pt idx="147">
                  <c:v>30.124619197540508</c:v>
                </c:pt>
                <c:pt idx="148">
                  <c:v>30.124619197540508</c:v>
                </c:pt>
                <c:pt idx="149">
                  <c:v>30.124619197540508</c:v>
                </c:pt>
                <c:pt idx="150">
                  <c:v>30.124619197540508</c:v>
                </c:pt>
                <c:pt idx="151">
                  <c:v>31.446171196370241</c:v>
                </c:pt>
                <c:pt idx="152">
                  <c:v>33.898004950517617</c:v>
                </c:pt>
                <c:pt idx="153">
                  <c:v>36.288018697826644</c:v>
                </c:pt>
                <c:pt idx="154">
                  <c:v>37.680465281989456</c:v>
                </c:pt>
                <c:pt idx="155">
                  <c:v>38.037239642100694</c:v>
                </c:pt>
                <c:pt idx="156">
                  <c:v>38.037239642100694</c:v>
                </c:pt>
                <c:pt idx="157">
                  <c:v>38.037239642100694</c:v>
                </c:pt>
                <c:pt idx="158">
                  <c:v>38.037239642100694</c:v>
                </c:pt>
                <c:pt idx="159">
                  <c:v>38.037239642100694</c:v>
                </c:pt>
                <c:pt idx="160">
                  <c:v>38.037239642100694</c:v>
                </c:pt>
                <c:pt idx="161">
                  <c:v>38.037239642100694</c:v>
                </c:pt>
                <c:pt idx="162">
                  <c:v>38.037239642100694</c:v>
                </c:pt>
                <c:pt idx="163">
                  <c:v>38.037239642100694</c:v>
                </c:pt>
                <c:pt idx="164">
                  <c:v>38.037239642100694</c:v>
                </c:pt>
                <c:pt idx="165">
                  <c:v>38.037239642100694</c:v>
                </c:pt>
                <c:pt idx="166">
                  <c:v>38.037239642100694</c:v>
                </c:pt>
                <c:pt idx="167">
                  <c:v>38.037239642100694</c:v>
                </c:pt>
                <c:pt idx="168">
                  <c:v>38.037239642100694</c:v>
                </c:pt>
                <c:pt idx="169">
                  <c:v>38.037239642100694</c:v>
                </c:pt>
                <c:pt idx="170">
                  <c:v>38.037239642100694</c:v>
                </c:pt>
                <c:pt idx="171">
                  <c:v>39.635615541277645</c:v>
                </c:pt>
                <c:pt idx="172">
                  <c:v>42.325103078616891</c:v>
                </c:pt>
                <c:pt idx="173">
                  <c:v>44.628878160480959</c:v>
                </c:pt>
                <c:pt idx="174">
                  <c:v>45.603149912426048</c:v>
                </c:pt>
                <c:pt idx="175">
                  <c:v>45.603149912426048</c:v>
                </c:pt>
                <c:pt idx="176">
                  <c:v>45.603149912426048</c:v>
                </c:pt>
                <c:pt idx="177">
                  <c:v>45.603149912426048</c:v>
                </c:pt>
                <c:pt idx="178">
                  <c:v>45.603149912426048</c:v>
                </c:pt>
                <c:pt idx="179">
                  <c:v>45.603149912426048</c:v>
                </c:pt>
                <c:pt idx="180">
                  <c:v>45.603149912426048</c:v>
                </c:pt>
                <c:pt idx="181">
                  <c:v>45.603149912426048</c:v>
                </c:pt>
                <c:pt idx="182">
                  <c:v>45.927679105073295</c:v>
                </c:pt>
                <c:pt idx="183">
                  <c:v>46.914832385371646</c:v>
                </c:pt>
                <c:pt idx="184">
                  <c:v>48.191217722444051</c:v>
                </c:pt>
                <c:pt idx="185">
                  <c:v>49.355302072334744</c:v>
                </c:pt>
                <c:pt idx="186">
                  <c:v>50.238065519354421</c:v>
                </c:pt>
                <c:pt idx="187">
                  <c:v>50.847618898434284</c:v>
                </c:pt>
                <c:pt idx="188">
                  <c:v>51.254367871884646</c:v>
                </c:pt>
                <c:pt idx="189">
                  <c:v>51.502611034352498</c:v>
                </c:pt>
                <c:pt idx="190">
                  <c:v>51.63476895765497</c:v>
                </c:pt>
                <c:pt idx="191">
                  <c:v>51.685132229439951</c:v>
                </c:pt>
                <c:pt idx="192">
                  <c:v>51.685132229439951</c:v>
                </c:pt>
                <c:pt idx="193">
                  <c:v>51.685132229439951</c:v>
                </c:pt>
                <c:pt idx="194">
                  <c:v>51.685132229439951</c:v>
                </c:pt>
                <c:pt idx="195">
                  <c:v>51.685132229439951</c:v>
                </c:pt>
                <c:pt idx="196">
                  <c:v>51.685132229439951</c:v>
                </c:pt>
                <c:pt idx="197">
                  <c:v>51.685132229439951</c:v>
                </c:pt>
                <c:pt idx="198">
                  <c:v>51.685132229439951</c:v>
                </c:pt>
                <c:pt idx="199">
                  <c:v>51.685132229439951</c:v>
                </c:pt>
                <c:pt idx="200">
                  <c:v>51.685132229439951</c:v>
                </c:pt>
                <c:pt idx="201">
                  <c:v>51.685132229439951</c:v>
                </c:pt>
                <c:pt idx="202">
                  <c:v>51.685132229439951</c:v>
                </c:pt>
                <c:pt idx="203">
                  <c:v>51.685132229439951</c:v>
                </c:pt>
                <c:pt idx="204">
                  <c:v>51.685132229439951</c:v>
                </c:pt>
                <c:pt idx="205">
                  <c:v>51.685132229439951</c:v>
                </c:pt>
                <c:pt idx="206">
                  <c:v>51.685132229439951</c:v>
                </c:pt>
                <c:pt idx="207">
                  <c:v>51.685132229439951</c:v>
                </c:pt>
                <c:pt idx="208">
                  <c:v>51.685132229439951</c:v>
                </c:pt>
                <c:pt idx="209">
                  <c:v>51.685132229439951</c:v>
                </c:pt>
                <c:pt idx="210">
                  <c:v>51.685132229439951</c:v>
                </c:pt>
                <c:pt idx="211">
                  <c:v>51.685132229439951</c:v>
                </c:pt>
                <c:pt idx="212">
                  <c:v>51.685132229439951</c:v>
                </c:pt>
                <c:pt idx="213">
                  <c:v>51.685132229439951</c:v>
                </c:pt>
                <c:pt idx="214">
                  <c:v>51.685132229439951</c:v>
                </c:pt>
                <c:pt idx="215">
                  <c:v>51.685132229439951</c:v>
                </c:pt>
                <c:pt idx="216">
                  <c:v>51.685132229439951</c:v>
                </c:pt>
                <c:pt idx="217">
                  <c:v>51.685132229439951</c:v>
                </c:pt>
                <c:pt idx="218">
                  <c:v>51.685132229439951</c:v>
                </c:pt>
                <c:pt idx="219">
                  <c:v>51.685132229439951</c:v>
                </c:pt>
                <c:pt idx="220">
                  <c:v>51.685132229439951</c:v>
                </c:pt>
                <c:pt idx="221">
                  <c:v>51.685132229439951</c:v>
                </c:pt>
                <c:pt idx="222">
                  <c:v>51.685132229439951</c:v>
                </c:pt>
                <c:pt idx="223">
                  <c:v>51.685132229439951</c:v>
                </c:pt>
                <c:pt idx="224">
                  <c:v>51.685132229439951</c:v>
                </c:pt>
                <c:pt idx="225">
                  <c:v>51.685132229439951</c:v>
                </c:pt>
                <c:pt idx="226">
                  <c:v>51.685132229439951</c:v>
                </c:pt>
                <c:pt idx="227">
                  <c:v>51.685132229439951</c:v>
                </c:pt>
                <c:pt idx="228">
                  <c:v>51.685132229439951</c:v>
                </c:pt>
                <c:pt idx="229">
                  <c:v>51.685132229439951</c:v>
                </c:pt>
                <c:pt idx="230">
                  <c:v>51.685132229439951</c:v>
                </c:pt>
                <c:pt idx="231">
                  <c:v>51.685132229439951</c:v>
                </c:pt>
                <c:pt idx="232">
                  <c:v>51.999286560114463</c:v>
                </c:pt>
                <c:pt idx="233">
                  <c:v>53.231376375443681</c:v>
                </c:pt>
                <c:pt idx="234">
                  <c:v>54.401902599598131</c:v>
                </c:pt>
                <c:pt idx="235">
                  <c:v>54.820951385072668</c:v>
                </c:pt>
                <c:pt idx="236">
                  <c:v>54.820951385072668</c:v>
                </c:pt>
                <c:pt idx="237">
                  <c:v>54.836720841335527</c:v>
                </c:pt>
                <c:pt idx="238">
                  <c:v>55.78277313444574</c:v>
                </c:pt>
                <c:pt idx="239">
                  <c:v>57.728086847514795</c:v>
                </c:pt>
                <c:pt idx="240">
                  <c:v>59.834060548961553</c:v>
                </c:pt>
                <c:pt idx="241">
                  <c:v>61.595837374337712</c:v>
                </c:pt>
                <c:pt idx="242">
                  <c:v>63.310973488294117</c:v>
                </c:pt>
                <c:pt idx="243">
                  <c:v>65.000897074739584</c:v>
                </c:pt>
                <c:pt idx="244">
                  <c:v>66.761473560156247</c:v>
                </c:pt>
                <c:pt idx="245">
                  <c:v>68.931125959223891</c:v>
                </c:pt>
                <c:pt idx="246">
                  <c:v>71.123229848453576</c:v>
                </c:pt>
                <c:pt idx="247">
                  <c:v>72.575840227202292</c:v>
                </c:pt>
                <c:pt idx="248">
                  <c:v>73.129569306433254</c:v>
                </c:pt>
                <c:pt idx="249">
                  <c:v>73.242732920502178</c:v>
                </c:pt>
                <c:pt idx="250">
                  <c:v>73.380285558060052</c:v>
                </c:pt>
                <c:pt idx="251">
                  <c:v>73.557584777459482</c:v>
                </c:pt>
                <c:pt idx="252">
                  <c:v>73.557584777459482</c:v>
                </c:pt>
                <c:pt idx="253">
                  <c:v>73.557584777459482</c:v>
                </c:pt>
                <c:pt idx="254">
                  <c:v>73.572482020315704</c:v>
                </c:pt>
                <c:pt idx="255">
                  <c:v>73.880559614281111</c:v>
                </c:pt>
                <c:pt idx="256">
                  <c:v>73.987036050340777</c:v>
                </c:pt>
                <c:pt idx="257">
                  <c:v>73.987036050340777</c:v>
                </c:pt>
                <c:pt idx="258">
                  <c:v>73.987036050340777</c:v>
                </c:pt>
                <c:pt idx="259">
                  <c:v>73.987036050340777</c:v>
                </c:pt>
                <c:pt idx="260">
                  <c:v>73.987036050340777</c:v>
                </c:pt>
                <c:pt idx="261">
                  <c:v>73.987036050340777</c:v>
                </c:pt>
                <c:pt idx="262">
                  <c:v>73.987036050340777</c:v>
                </c:pt>
                <c:pt idx="263">
                  <c:v>73.987036050340777</c:v>
                </c:pt>
                <c:pt idx="264">
                  <c:v>73.987036050340777</c:v>
                </c:pt>
                <c:pt idx="265">
                  <c:v>73.987036050340777</c:v>
                </c:pt>
                <c:pt idx="266">
                  <c:v>73.987036050340777</c:v>
                </c:pt>
                <c:pt idx="267">
                  <c:v>73.987036050340777</c:v>
                </c:pt>
                <c:pt idx="268">
                  <c:v>73.987036050340777</c:v>
                </c:pt>
                <c:pt idx="269">
                  <c:v>73.987036050340777</c:v>
                </c:pt>
                <c:pt idx="270">
                  <c:v>73.987036050340777</c:v>
                </c:pt>
                <c:pt idx="271">
                  <c:v>73.987036050340777</c:v>
                </c:pt>
                <c:pt idx="272">
                  <c:v>73.987036050340777</c:v>
                </c:pt>
                <c:pt idx="273">
                  <c:v>74.921654994386557</c:v>
                </c:pt>
                <c:pt idx="274">
                  <c:v>76.98770272468812</c:v>
                </c:pt>
                <c:pt idx="275">
                  <c:v>79.491698862676799</c:v>
                </c:pt>
                <c:pt idx="276">
                  <c:v>82.188102258638736</c:v>
                </c:pt>
                <c:pt idx="277">
                  <c:v>85.221367579951107</c:v>
                </c:pt>
                <c:pt idx="278">
                  <c:v>88.362329695518241</c:v>
                </c:pt>
                <c:pt idx="279">
                  <c:v>90.471158293766052</c:v>
                </c:pt>
                <c:pt idx="280">
                  <c:v>90.701511511075722</c:v>
                </c:pt>
                <c:pt idx="281">
                  <c:v>90.701511511075722</c:v>
                </c:pt>
                <c:pt idx="282">
                  <c:v>90.701511511075722</c:v>
                </c:pt>
                <c:pt idx="283">
                  <c:v>90.701511511075722</c:v>
                </c:pt>
                <c:pt idx="284">
                  <c:v>90.701511511075722</c:v>
                </c:pt>
                <c:pt idx="285">
                  <c:v>90.701511511075722</c:v>
                </c:pt>
                <c:pt idx="286">
                  <c:v>90.701511511075722</c:v>
                </c:pt>
                <c:pt idx="287">
                  <c:v>90.701511511075722</c:v>
                </c:pt>
                <c:pt idx="288">
                  <c:v>90.701511511075722</c:v>
                </c:pt>
                <c:pt idx="289">
                  <c:v>90.701511511075722</c:v>
                </c:pt>
                <c:pt idx="290">
                  <c:v>90.701511511075722</c:v>
                </c:pt>
                <c:pt idx="291">
                  <c:v>90.701511511075722</c:v>
                </c:pt>
                <c:pt idx="292">
                  <c:v>90.701511511075722</c:v>
                </c:pt>
                <c:pt idx="293">
                  <c:v>90.701511511075722</c:v>
                </c:pt>
                <c:pt idx="294">
                  <c:v>90.701511511075722</c:v>
                </c:pt>
                <c:pt idx="295">
                  <c:v>90.701511511075722</c:v>
                </c:pt>
                <c:pt idx="296">
                  <c:v>90.701511511075722</c:v>
                </c:pt>
                <c:pt idx="297">
                  <c:v>90.701511511075722</c:v>
                </c:pt>
                <c:pt idx="298">
                  <c:v>90.701511511075722</c:v>
                </c:pt>
                <c:pt idx="299">
                  <c:v>90.701511511075722</c:v>
                </c:pt>
                <c:pt idx="300">
                  <c:v>90.701511511075722</c:v>
                </c:pt>
                <c:pt idx="301">
                  <c:v>90.701511511075722</c:v>
                </c:pt>
                <c:pt idx="302">
                  <c:v>90.701511511075722</c:v>
                </c:pt>
                <c:pt idx="303">
                  <c:v>90.97503452083653</c:v>
                </c:pt>
                <c:pt idx="304">
                  <c:v>91.638099758246511</c:v>
                </c:pt>
                <c:pt idx="305">
                  <c:v>92.30820834143195</c:v>
                </c:pt>
                <c:pt idx="306">
                  <c:v>92.538419241811326</c:v>
                </c:pt>
                <c:pt idx="307">
                  <c:v>92.538419241811326</c:v>
                </c:pt>
                <c:pt idx="308">
                  <c:v>92.538419241811326</c:v>
                </c:pt>
                <c:pt idx="309">
                  <c:v>92.538419241811326</c:v>
                </c:pt>
                <c:pt idx="310">
                  <c:v>92.538419241811326</c:v>
                </c:pt>
                <c:pt idx="311">
                  <c:v>92.538419241811326</c:v>
                </c:pt>
                <c:pt idx="312">
                  <c:v>92.869312341020432</c:v>
                </c:pt>
                <c:pt idx="313">
                  <c:v>93.517589539252171</c:v>
                </c:pt>
                <c:pt idx="314">
                  <c:v>94.283562910034064</c:v>
                </c:pt>
                <c:pt idx="315">
                  <c:v>94.961939654947898</c:v>
                </c:pt>
                <c:pt idx="316">
                  <c:v>95.623074217570064</c:v>
                </c:pt>
                <c:pt idx="317">
                  <c:v>96.482756290898251</c:v>
                </c:pt>
                <c:pt idx="318">
                  <c:v>97.493059256111735</c:v>
                </c:pt>
                <c:pt idx="319">
                  <c:v>98.209950303674745</c:v>
                </c:pt>
                <c:pt idx="320">
                  <c:v>98.398796024617383</c:v>
                </c:pt>
                <c:pt idx="321">
                  <c:v>98.398796024617383</c:v>
                </c:pt>
                <c:pt idx="322">
                  <c:v>98.398796024617383</c:v>
                </c:pt>
                <c:pt idx="323">
                  <c:v>98.398796024617383</c:v>
                </c:pt>
                <c:pt idx="324">
                  <c:v>98.398796024617383</c:v>
                </c:pt>
                <c:pt idx="325">
                  <c:v>98.398796024617383</c:v>
                </c:pt>
                <c:pt idx="326">
                  <c:v>98.398796024617383</c:v>
                </c:pt>
                <c:pt idx="327">
                  <c:v>98.594431060789574</c:v>
                </c:pt>
                <c:pt idx="328">
                  <c:v>99.568627884256003</c:v>
                </c:pt>
                <c:pt idx="329">
                  <c:v>100.53800868804329</c:v>
                </c:pt>
                <c:pt idx="330">
                  <c:v>100.79429040732056</c:v>
                </c:pt>
                <c:pt idx="331">
                  <c:v>100.79429040732056</c:v>
                </c:pt>
                <c:pt idx="332">
                  <c:v>100.79429040732056</c:v>
                </c:pt>
                <c:pt idx="333">
                  <c:v>100.79429040732056</c:v>
                </c:pt>
                <c:pt idx="334">
                  <c:v>100.79429040732056</c:v>
                </c:pt>
                <c:pt idx="335">
                  <c:v>100.79429040732056</c:v>
                </c:pt>
                <c:pt idx="336">
                  <c:v>100.79429040732056</c:v>
                </c:pt>
                <c:pt idx="337">
                  <c:v>100.79429040732056</c:v>
                </c:pt>
                <c:pt idx="338">
                  <c:v>100.79429040732056</c:v>
                </c:pt>
                <c:pt idx="339">
                  <c:v>100.79429040732056</c:v>
                </c:pt>
                <c:pt idx="340">
                  <c:v>100.79429040732056</c:v>
                </c:pt>
                <c:pt idx="341">
                  <c:v>100.79429040732056</c:v>
                </c:pt>
                <c:pt idx="342">
                  <c:v>100.79429040732056</c:v>
                </c:pt>
                <c:pt idx="343">
                  <c:v>100.79429040732056</c:v>
                </c:pt>
                <c:pt idx="344">
                  <c:v>100.79429040732056</c:v>
                </c:pt>
                <c:pt idx="345">
                  <c:v>100.79429040732056</c:v>
                </c:pt>
                <c:pt idx="346">
                  <c:v>100.79429040732056</c:v>
                </c:pt>
                <c:pt idx="347">
                  <c:v>100.79429040732056</c:v>
                </c:pt>
                <c:pt idx="348">
                  <c:v>100.79429040732056</c:v>
                </c:pt>
                <c:pt idx="349">
                  <c:v>100.79429040732056</c:v>
                </c:pt>
                <c:pt idx="350">
                  <c:v>100.79429040732056</c:v>
                </c:pt>
                <c:pt idx="351">
                  <c:v>100.79429040732056</c:v>
                </c:pt>
                <c:pt idx="352">
                  <c:v>100.79429040732056</c:v>
                </c:pt>
                <c:pt idx="353">
                  <c:v>100.79429040732056</c:v>
                </c:pt>
                <c:pt idx="354">
                  <c:v>100.79429040732056</c:v>
                </c:pt>
                <c:pt idx="355">
                  <c:v>100.79429040732056</c:v>
                </c:pt>
                <c:pt idx="356">
                  <c:v>100.79429040732056</c:v>
                </c:pt>
                <c:pt idx="357">
                  <c:v>100.79429040732056</c:v>
                </c:pt>
                <c:pt idx="358">
                  <c:v>101.1121115365258</c:v>
                </c:pt>
                <c:pt idx="359">
                  <c:v>101.86587436451578</c:v>
                </c:pt>
                <c:pt idx="360">
                  <c:v>102.60113768361943</c:v>
                </c:pt>
                <c:pt idx="361">
                  <c:v>103.04093247361106</c:v>
                </c:pt>
                <c:pt idx="362">
                  <c:v>103.17243368179329</c:v>
                </c:pt>
                <c:pt idx="363">
                  <c:v>103.17243368179329</c:v>
                </c:pt>
                <c:pt idx="364">
                  <c:v>103.17243368179329</c:v>
                </c:pt>
                <c:pt idx="365">
                  <c:v>103.17243368179329</c:v>
                </c:pt>
                <c:pt idx="366">
                  <c:v>103.17243368179329</c:v>
                </c:pt>
                <c:pt idx="367">
                  <c:v>103.17243368179329</c:v>
                </c:pt>
                <c:pt idx="368">
                  <c:v>103.17243368179329</c:v>
                </c:pt>
                <c:pt idx="369">
                  <c:v>103.17243368179329</c:v>
                </c:pt>
                <c:pt idx="370">
                  <c:v>103.17243368179329</c:v>
                </c:pt>
                <c:pt idx="371">
                  <c:v>103.36635424733149</c:v>
                </c:pt>
                <c:pt idx="372">
                  <c:v>104.43273914355383</c:v>
                </c:pt>
                <c:pt idx="373">
                  <c:v>105.89049999604225</c:v>
                </c:pt>
                <c:pt idx="374">
                  <c:v>107.08623985914988</c:v>
                </c:pt>
                <c:pt idx="375">
                  <c:v>107.82225892877437</c:v>
                </c:pt>
                <c:pt idx="376">
                  <c:v>108.21866896124608</c:v>
                </c:pt>
                <c:pt idx="377">
                  <c:v>108.42424223117921</c:v>
                </c:pt>
                <c:pt idx="378">
                  <c:v>108.52712832123837</c:v>
                </c:pt>
                <c:pt idx="379">
                  <c:v>108.60190897296161</c:v>
                </c:pt>
                <c:pt idx="380">
                  <c:v>108.69502771634831</c:v>
                </c:pt>
                <c:pt idx="381">
                  <c:v>108.79279665197394</c:v>
                </c:pt>
                <c:pt idx="382">
                  <c:v>108.87810905568408</c:v>
                </c:pt>
                <c:pt idx="383">
                  <c:v>108.94588123089628</c:v>
                </c:pt>
                <c:pt idx="384">
                  <c:v>108.98167844055742</c:v>
                </c:pt>
                <c:pt idx="385">
                  <c:v>108.98945326494977</c:v>
                </c:pt>
                <c:pt idx="386">
                  <c:v>108.98945326494977</c:v>
                </c:pt>
                <c:pt idx="387">
                  <c:v>108.98945326494977</c:v>
                </c:pt>
                <c:pt idx="388">
                  <c:v>108.98945326494977</c:v>
                </c:pt>
                <c:pt idx="389">
                  <c:v>108.98945326494977</c:v>
                </c:pt>
                <c:pt idx="390">
                  <c:v>108.98945326494977</c:v>
                </c:pt>
                <c:pt idx="391">
                  <c:v>108.98945326494977</c:v>
                </c:pt>
                <c:pt idx="392">
                  <c:v>108.98945326494977</c:v>
                </c:pt>
                <c:pt idx="393">
                  <c:v>108.98945326494977</c:v>
                </c:pt>
                <c:pt idx="394">
                  <c:v>108.98945326494977</c:v>
                </c:pt>
                <c:pt idx="395">
                  <c:v>108.98945326494977</c:v>
                </c:pt>
                <c:pt idx="396">
                  <c:v>108.98945326494977</c:v>
                </c:pt>
                <c:pt idx="397">
                  <c:v>108.98945326494977</c:v>
                </c:pt>
                <c:pt idx="398">
                  <c:v>108.98945326494977</c:v>
                </c:pt>
                <c:pt idx="399">
                  <c:v>108.98945326494977</c:v>
                </c:pt>
                <c:pt idx="400">
                  <c:v>108.98945326494977</c:v>
                </c:pt>
                <c:pt idx="401">
                  <c:v>109.0635342844553</c:v>
                </c:pt>
                <c:pt idx="402">
                  <c:v>109.58371334678812</c:v>
                </c:pt>
                <c:pt idx="403">
                  <c:v>110.21005656273783</c:v>
                </c:pt>
                <c:pt idx="404">
                  <c:v>110.73984773179005</c:v>
                </c:pt>
                <c:pt idx="405">
                  <c:v>111.249186319663</c:v>
                </c:pt>
                <c:pt idx="406">
                  <c:v>111.78499999163445</c:v>
                </c:pt>
                <c:pt idx="407">
                  <c:v>112.23269235954211</c:v>
                </c:pt>
                <c:pt idx="408">
                  <c:v>112.43689976690452</c:v>
                </c:pt>
                <c:pt idx="409">
                  <c:v>112.43689976690452</c:v>
                </c:pt>
                <c:pt idx="410">
                  <c:v>112.43689976690452</c:v>
                </c:pt>
                <c:pt idx="411">
                  <c:v>112.43689976690452</c:v>
                </c:pt>
                <c:pt idx="412">
                  <c:v>112.43689976690452</c:v>
                </c:pt>
                <c:pt idx="413">
                  <c:v>112.43689976690452</c:v>
                </c:pt>
                <c:pt idx="414">
                  <c:v>112.43689976690452</c:v>
                </c:pt>
                <c:pt idx="415">
                  <c:v>112.43689976690452</c:v>
                </c:pt>
                <c:pt idx="416">
                  <c:v>112.43689976690452</c:v>
                </c:pt>
                <c:pt idx="417">
                  <c:v>112.43689976690452</c:v>
                </c:pt>
                <c:pt idx="418">
                  <c:v>112.43689976690452</c:v>
                </c:pt>
                <c:pt idx="419">
                  <c:v>112.60529210403158</c:v>
                </c:pt>
                <c:pt idx="420">
                  <c:v>112.75995257397757</c:v>
                </c:pt>
                <c:pt idx="421">
                  <c:v>112.75995257397757</c:v>
                </c:pt>
                <c:pt idx="422">
                  <c:v>112.75995257397757</c:v>
                </c:pt>
                <c:pt idx="423">
                  <c:v>112.75995257397757</c:v>
                </c:pt>
                <c:pt idx="424">
                  <c:v>112.75995257397757</c:v>
                </c:pt>
                <c:pt idx="425">
                  <c:v>112.75995257397757</c:v>
                </c:pt>
                <c:pt idx="426">
                  <c:v>112.75995257397757</c:v>
                </c:pt>
                <c:pt idx="427">
                  <c:v>112.75995257397757</c:v>
                </c:pt>
                <c:pt idx="428">
                  <c:v>112.75995257397757</c:v>
                </c:pt>
                <c:pt idx="429">
                  <c:v>112.75995257397757</c:v>
                </c:pt>
                <c:pt idx="430">
                  <c:v>112.75995257397757</c:v>
                </c:pt>
                <c:pt idx="431">
                  <c:v>112.82489368595353</c:v>
                </c:pt>
                <c:pt idx="432">
                  <c:v>112.82489368595353</c:v>
                </c:pt>
                <c:pt idx="433">
                  <c:v>112.82489368595353</c:v>
                </c:pt>
                <c:pt idx="434">
                  <c:v>112.82489368595353</c:v>
                </c:pt>
                <c:pt idx="435">
                  <c:v>113.46863157113228</c:v>
                </c:pt>
                <c:pt idx="436">
                  <c:v>114.92723687396149</c:v>
                </c:pt>
                <c:pt idx="437">
                  <c:v>117.04202217138304</c:v>
                </c:pt>
                <c:pt idx="438">
                  <c:v>119.38100591908109</c:v>
                </c:pt>
                <c:pt idx="439">
                  <c:v>121.39304277667819</c:v>
                </c:pt>
                <c:pt idx="440">
                  <c:v>122.68961772566225</c:v>
                </c:pt>
                <c:pt idx="441">
                  <c:v>123.27088600404123</c:v>
                </c:pt>
                <c:pt idx="442">
                  <c:v>123.43761050730126</c:v>
                </c:pt>
                <c:pt idx="443">
                  <c:v>123.46115976582749</c:v>
                </c:pt>
                <c:pt idx="444">
                  <c:v>123.4614659111657</c:v>
                </c:pt>
                <c:pt idx="445">
                  <c:v>123.4614659111657</c:v>
                </c:pt>
                <c:pt idx="446">
                  <c:v>123.4614659111657</c:v>
                </c:pt>
                <c:pt idx="447">
                  <c:v>123.4614659111657</c:v>
                </c:pt>
                <c:pt idx="448">
                  <c:v>123.4614659111657</c:v>
                </c:pt>
                <c:pt idx="449">
                  <c:v>123.4614659111657</c:v>
                </c:pt>
                <c:pt idx="450">
                  <c:v>123.4614659111657</c:v>
                </c:pt>
                <c:pt idx="451">
                  <c:v>123.4614659111657</c:v>
                </c:pt>
                <c:pt idx="452">
                  <c:v>123.4614659111657</c:v>
                </c:pt>
                <c:pt idx="453">
                  <c:v>123.4614659111657</c:v>
                </c:pt>
                <c:pt idx="454">
                  <c:v>123.4614659111657</c:v>
                </c:pt>
                <c:pt idx="455">
                  <c:v>123.4614659111657</c:v>
                </c:pt>
                <c:pt idx="456">
                  <c:v>123.4614659111657</c:v>
                </c:pt>
                <c:pt idx="457">
                  <c:v>123.4614659111657</c:v>
                </c:pt>
                <c:pt idx="458">
                  <c:v>123.4614659111657</c:v>
                </c:pt>
                <c:pt idx="459">
                  <c:v>123.4614659111657</c:v>
                </c:pt>
                <c:pt idx="460">
                  <c:v>123.4614659111657</c:v>
                </c:pt>
                <c:pt idx="461">
                  <c:v>123.4614659111657</c:v>
                </c:pt>
                <c:pt idx="462">
                  <c:v>123.4614659111657</c:v>
                </c:pt>
                <c:pt idx="463">
                  <c:v>123.4614659111657</c:v>
                </c:pt>
                <c:pt idx="464">
                  <c:v>123.4614659111657</c:v>
                </c:pt>
                <c:pt idx="465">
                  <c:v>123.4614659111657</c:v>
                </c:pt>
                <c:pt idx="466">
                  <c:v>123.4614659111657</c:v>
                </c:pt>
                <c:pt idx="467">
                  <c:v>123.4614659111657</c:v>
                </c:pt>
                <c:pt idx="468">
                  <c:v>123.4614659111657</c:v>
                </c:pt>
                <c:pt idx="469">
                  <c:v>123.4614659111657</c:v>
                </c:pt>
                <c:pt idx="470">
                  <c:v>123.4614659111657</c:v>
                </c:pt>
                <c:pt idx="471">
                  <c:v>123.4614659111657</c:v>
                </c:pt>
                <c:pt idx="472">
                  <c:v>123.4614659111657</c:v>
                </c:pt>
                <c:pt idx="473">
                  <c:v>123.4614659111657</c:v>
                </c:pt>
                <c:pt idx="474">
                  <c:v>123.4614659111657</c:v>
                </c:pt>
                <c:pt idx="475">
                  <c:v>123.4614659111657</c:v>
                </c:pt>
                <c:pt idx="476">
                  <c:v>123.4614659111657</c:v>
                </c:pt>
                <c:pt idx="477">
                  <c:v>123.4614659111657</c:v>
                </c:pt>
                <c:pt idx="478">
                  <c:v>123.4614659111657</c:v>
                </c:pt>
                <c:pt idx="479">
                  <c:v>123.4614659111657</c:v>
                </c:pt>
                <c:pt idx="480">
                  <c:v>123.4614659111657</c:v>
                </c:pt>
                <c:pt idx="481">
                  <c:v>123.4614659111657</c:v>
                </c:pt>
                <c:pt idx="482">
                  <c:v>123.4614659111657</c:v>
                </c:pt>
                <c:pt idx="483">
                  <c:v>123.4614659111657</c:v>
                </c:pt>
                <c:pt idx="484">
                  <c:v>123.4614659111657</c:v>
                </c:pt>
                <c:pt idx="485">
                  <c:v>123.4614659111657</c:v>
                </c:pt>
                <c:pt idx="486">
                  <c:v>123.4614659111657</c:v>
                </c:pt>
                <c:pt idx="487">
                  <c:v>123.4614659111657</c:v>
                </c:pt>
                <c:pt idx="488">
                  <c:v>123.4614659111657</c:v>
                </c:pt>
                <c:pt idx="489">
                  <c:v>123.4614659111657</c:v>
                </c:pt>
                <c:pt idx="490">
                  <c:v>123.4614659111657</c:v>
                </c:pt>
                <c:pt idx="491">
                  <c:v>123.4614659111657</c:v>
                </c:pt>
                <c:pt idx="492">
                  <c:v>123.4614659111657</c:v>
                </c:pt>
                <c:pt idx="493">
                  <c:v>123.4614659111657</c:v>
                </c:pt>
                <c:pt idx="494">
                  <c:v>123.4614659111657</c:v>
                </c:pt>
                <c:pt idx="495">
                  <c:v>123.4614659111657</c:v>
                </c:pt>
                <c:pt idx="496">
                  <c:v>123.4614659111657</c:v>
                </c:pt>
                <c:pt idx="497">
                  <c:v>123.4614659111657</c:v>
                </c:pt>
                <c:pt idx="498">
                  <c:v>123.4614659111657</c:v>
                </c:pt>
                <c:pt idx="499">
                  <c:v>123.4614659111657</c:v>
                </c:pt>
                <c:pt idx="500">
                  <c:v>123.4614659111657</c:v>
                </c:pt>
                <c:pt idx="501">
                  <c:v>123.4614659111657</c:v>
                </c:pt>
                <c:pt idx="502">
                  <c:v>123.4614659111657</c:v>
                </c:pt>
                <c:pt idx="503">
                  <c:v>123.4614659111657</c:v>
                </c:pt>
                <c:pt idx="504">
                  <c:v>123.4614659111657</c:v>
                </c:pt>
                <c:pt idx="505">
                  <c:v>123.4614659111657</c:v>
                </c:pt>
                <c:pt idx="506">
                  <c:v>123.4614659111657</c:v>
                </c:pt>
                <c:pt idx="507">
                  <c:v>123.4614659111657</c:v>
                </c:pt>
                <c:pt idx="508">
                  <c:v>123.4614659111657</c:v>
                </c:pt>
                <c:pt idx="509">
                  <c:v>123.4614659111657</c:v>
                </c:pt>
                <c:pt idx="510">
                  <c:v>123.4614659111657</c:v>
                </c:pt>
                <c:pt idx="511">
                  <c:v>123.4614659111657</c:v>
                </c:pt>
                <c:pt idx="512">
                  <c:v>123.4614659111657</c:v>
                </c:pt>
                <c:pt idx="513">
                  <c:v>123.4614659111657</c:v>
                </c:pt>
                <c:pt idx="514">
                  <c:v>123.4614659111657</c:v>
                </c:pt>
                <c:pt idx="515">
                  <c:v>123.4614659111657</c:v>
                </c:pt>
                <c:pt idx="516">
                  <c:v>123.4614659111657</c:v>
                </c:pt>
                <c:pt idx="517">
                  <c:v>123.4614659111657</c:v>
                </c:pt>
                <c:pt idx="518">
                  <c:v>123.4614659111657</c:v>
                </c:pt>
                <c:pt idx="519">
                  <c:v>123.4614659111657</c:v>
                </c:pt>
                <c:pt idx="520">
                  <c:v>123.64627645095801</c:v>
                </c:pt>
                <c:pt idx="521">
                  <c:v>123.9519509987943</c:v>
                </c:pt>
                <c:pt idx="522">
                  <c:v>124.44807393435886</c:v>
                </c:pt>
                <c:pt idx="523">
                  <c:v>125.2890425923932</c:v>
                </c:pt>
                <c:pt idx="524">
                  <c:v>126.38436952521856</c:v>
                </c:pt>
                <c:pt idx="525">
                  <c:v>127.32454955371972</c:v>
                </c:pt>
                <c:pt idx="526">
                  <c:v>127.82010474676241</c:v>
                </c:pt>
                <c:pt idx="527">
                  <c:v>127.97558994545068</c:v>
                </c:pt>
                <c:pt idx="528">
                  <c:v>128.0093121684445</c:v>
                </c:pt>
                <c:pt idx="529">
                  <c:v>128.01581754357309</c:v>
                </c:pt>
                <c:pt idx="530">
                  <c:v>128.01581754357309</c:v>
                </c:pt>
                <c:pt idx="531">
                  <c:v>128.01581754357309</c:v>
                </c:pt>
                <c:pt idx="532">
                  <c:v>128.01581754357309</c:v>
                </c:pt>
                <c:pt idx="533">
                  <c:v>128.01581754357309</c:v>
                </c:pt>
                <c:pt idx="534">
                  <c:v>128.01581754357309</c:v>
                </c:pt>
                <c:pt idx="535">
                  <c:v>128.01581754357309</c:v>
                </c:pt>
                <c:pt idx="536">
                  <c:v>128.01581754357309</c:v>
                </c:pt>
                <c:pt idx="537">
                  <c:v>128.01581754357309</c:v>
                </c:pt>
                <c:pt idx="538">
                  <c:v>128.01581754357309</c:v>
                </c:pt>
                <c:pt idx="539">
                  <c:v>128.01581754357309</c:v>
                </c:pt>
                <c:pt idx="540">
                  <c:v>128.01581754357309</c:v>
                </c:pt>
                <c:pt idx="541">
                  <c:v>128.01581754357309</c:v>
                </c:pt>
                <c:pt idx="542">
                  <c:v>128.01581754357309</c:v>
                </c:pt>
                <c:pt idx="543">
                  <c:v>128.07685301783684</c:v>
                </c:pt>
                <c:pt idx="544">
                  <c:v>128.55992147735651</c:v>
                </c:pt>
                <c:pt idx="545">
                  <c:v>129.28852078758348</c:v>
                </c:pt>
                <c:pt idx="546">
                  <c:v>129.88344257475234</c:v>
                </c:pt>
                <c:pt idx="547">
                  <c:v>130.23340936154824</c:v>
                </c:pt>
                <c:pt idx="548">
                  <c:v>130.43191897916654</c:v>
                </c:pt>
                <c:pt idx="549">
                  <c:v>130.55362967433115</c:v>
                </c:pt>
                <c:pt idx="550">
                  <c:v>130.59659052306122</c:v>
                </c:pt>
                <c:pt idx="551">
                  <c:v>130.59659052306122</c:v>
                </c:pt>
                <c:pt idx="552">
                  <c:v>130.59659052306122</c:v>
                </c:pt>
                <c:pt idx="553">
                  <c:v>130.59659052306122</c:v>
                </c:pt>
                <c:pt idx="554">
                  <c:v>130.59659052306122</c:v>
                </c:pt>
                <c:pt idx="555">
                  <c:v>130.59659052306122</c:v>
                </c:pt>
                <c:pt idx="556">
                  <c:v>130.59659052306122</c:v>
                </c:pt>
                <c:pt idx="557">
                  <c:v>130.59659052306122</c:v>
                </c:pt>
                <c:pt idx="558">
                  <c:v>130.59659052306122</c:v>
                </c:pt>
                <c:pt idx="559">
                  <c:v>130.59659052306122</c:v>
                </c:pt>
                <c:pt idx="560">
                  <c:v>130.59659052306122</c:v>
                </c:pt>
                <c:pt idx="561">
                  <c:v>130.59659052306122</c:v>
                </c:pt>
                <c:pt idx="562">
                  <c:v>130.59659052306122</c:v>
                </c:pt>
                <c:pt idx="563">
                  <c:v>131.27669503118236</c:v>
                </c:pt>
                <c:pt idx="564">
                  <c:v>132.58635179509054</c:v>
                </c:pt>
                <c:pt idx="565">
                  <c:v>133.57476781919033</c:v>
                </c:pt>
                <c:pt idx="566">
                  <c:v>133.88218408261625</c:v>
                </c:pt>
                <c:pt idx="567">
                  <c:v>133.88218408261625</c:v>
                </c:pt>
                <c:pt idx="568">
                  <c:v>133.88218408261625</c:v>
                </c:pt>
                <c:pt idx="569">
                  <c:v>133.88218408261625</c:v>
                </c:pt>
                <c:pt idx="570">
                  <c:v>133.88218408261625</c:v>
                </c:pt>
                <c:pt idx="571">
                  <c:v>133.88218408261625</c:v>
                </c:pt>
                <c:pt idx="572">
                  <c:v>133.88218408261625</c:v>
                </c:pt>
                <c:pt idx="573">
                  <c:v>133.88218408261625</c:v>
                </c:pt>
                <c:pt idx="574">
                  <c:v>133.88218408261625</c:v>
                </c:pt>
                <c:pt idx="575">
                  <c:v>133.88218408261625</c:v>
                </c:pt>
                <c:pt idx="576">
                  <c:v>133.88218408261625</c:v>
                </c:pt>
                <c:pt idx="577">
                  <c:v>133.88218408261625</c:v>
                </c:pt>
                <c:pt idx="578">
                  <c:v>133.88218408261625</c:v>
                </c:pt>
                <c:pt idx="579">
                  <c:v>133.88218408261625</c:v>
                </c:pt>
                <c:pt idx="580">
                  <c:v>133.88218408261625</c:v>
                </c:pt>
                <c:pt idx="581">
                  <c:v>133.88218408261625</c:v>
                </c:pt>
                <c:pt idx="582">
                  <c:v>133.88218408261625</c:v>
                </c:pt>
                <c:pt idx="583">
                  <c:v>133.88218408261625</c:v>
                </c:pt>
                <c:pt idx="584">
                  <c:v>133.88218408261625</c:v>
                </c:pt>
                <c:pt idx="585">
                  <c:v>133.88218408261625</c:v>
                </c:pt>
                <c:pt idx="586">
                  <c:v>133.88218408261625</c:v>
                </c:pt>
                <c:pt idx="587">
                  <c:v>133.88218408261625</c:v>
                </c:pt>
                <c:pt idx="588">
                  <c:v>133.88218408261625</c:v>
                </c:pt>
                <c:pt idx="589">
                  <c:v>133.88218408261625</c:v>
                </c:pt>
                <c:pt idx="590">
                  <c:v>133.88218408261625</c:v>
                </c:pt>
                <c:pt idx="591">
                  <c:v>133.88218408261625</c:v>
                </c:pt>
                <c:pt idx="592">
                  <c:v>133.88218408261625</c:v>
                </c:pt>
                <c:pt idx="593">
                  <c:v>133.88218408261625</c:v>
                </c:pt>
                <c:pt idx="594">
                  <c:v>133.88218408261625</c:v>
                </c:pt>
                <c:pt idx="595">
                  <c:v>133.88218408261625</c:v>
                </c:pt>
                <c:pt idx="596">
                  <c:v>133.88218408261625</c:v>
                </c:pt>
                <c:pt idx="597">
                  <c:v>133.88218408261625</c:v>
                </c:pt>
                <c:pt idx="598">
                  <c:v>133.88218408261625</c:v>
                </c:pt>
                <c:pt idx="599">
                  <c:v>133.88218408261625</c:v>
                </c:pt>
                <c:pt idx="600">
                  <c:v>133.88218408261625</c:v>
                </c:pt>
                <c:pt idx="601">
                  <c:v>133.88218408261625</c:v>
                </c:pt>
                <c:pt idx="602">
                  <c:v>133.88218408261625</c:v>
                </c:pt>
                <c:pt idx="603">
                  <c:v>133.88218408261625</c:v>
                </c:pt>
                <c:pt idx="604">
                  <c:v>133.88218408261625</c:v>
                </c:pt>
                <c:pt idx="605">
                  <c:v>133.88218408261625</c:v>
                </c:pt>
                <c:pt idx="606">
                  <c:v>133.88218408261625</c:v>
                </c:pt>
                <c:pt idx="607">
                  <c:v>133.88218408261625</c:v>
                </c:pt>
                <c:pt idx="608">
                  <c:v>133.88218408261625</c:v>
                </c:pt>
                <c:pt idx="609">
                  <c:v>133.88218408261625</c:v>
                </c:pt>
                <c:pt idx="610">
                  <c:v>133.88218408261625</c:v>
                </c:pt>
                <c:pt idx="611">
                  <c:v>133.88218408261625</c:v>
                </c:pt>
                <c:pt idx="612">
                  <c:v>133.88218408261625</c:v>
                </c:pt>
                <c:pt idx="613">
                  <c:v>133.88218408261625</c:v>
                </c:pt>
                <c:pt idx="614">
                  <c:v>133.88218408261625</c:v>
                </c:pt>
                <c:pt idx="615">
                  <c:v>133.88218408261625</c:v>
                </c:pt>
                <c:pt idx="616">
                  <c:v>133.88218408261625</c:v>
                </c:pt>
                <c:pt idx="617">
                  <c:v>133.88218408261625</c:v>
                </c:pt>
                <c:pt idx="618">
                  <c:v>133.88218408261625</c:v>
                </c:pt>
                <c:pt idx="619">
                  <c:v>134.04369627051813</c:v>
                </c:pt>
                <c:pt idx="620">
                  <c:v>134.09468833950604</c:v>
                </c:pt>
                <c:pt idx="621">
                  <c:v>134.09468833950604</c:v>
                </c:pt>
                <c:pt idx="622">
                  <c:v>134.09468833950604</c:v>
                </c:pt>
                <c:pt idx="623">
                  <c:v>134.09468833950604</c:v>
                </c:pt>
                <c:pt idx="624">
                  <c:v>134.09468833950604</c:v>
                </c:pt>
                <c:pt idx="625">
                  <c:v>134.09468833950604</c:v>
                </c:pt>
                <c:pt idx="626">
                  <c:v>134.09468833950604</c:v>
                </c:pt>
                <c:pt idx="627">
                  <c:v>134.09468833950604</c:v>
                </c:pt>
                <c:pt idx="628">
                  <c:v>134.09468833950604</c:v>
                </c:pt>
                <c:pt idx="629">
                  <c:v>134.09468833950604</c:v>
                </c:pt>
                <c:pt idx="630">
                  <c:v>134.09468833950604</c:v>
                </c:pt>
                <c:pt idx="631">
                  <c:v>134.09468833950604</c:v>
                </c:pt>
                <c:pt idx="632">
                  <c:v>134.09468833950604</c:v>
                </c:pt>
                <c:pt idx="633">
                  <c:v>134.09468833950604</c:v>
                </c:pt>
                <c:pt idx="634">
                  <c:v>134.09468833950604</c:v>
                </c:pt>
                <c:pt idx="635">
                  <c:v>134.09468833950604</c:v>
                </c:pt>
                <c:pt idx="636">
                  <c:v>134.09468833950604</c:v>
                </c:pt>
                <c:pt idx="637">
                  <c:v>134.09468833950604</c:v>
                </c:pt>
                <c:pt idx="638">
                  <c:v>134.09468833950604</c:v>
                </c:pt>
                <c:pt idx="639">
                  <c:v>134.09468833950604</c:v>
                </c:pt>
                <c:pt idx="640">
                  <c:v>134.09468833950604</c:v>
                </c:pt>
                <c:pt idx="641">
                  <c:v>134.09468833950604</c:v>
                </c:pt>
                <c:pt idx="642">
                  <c:v>134.09468833950604</c:v>
                </c:pt>
                <c:pt idx="643">
                  <c:v>134.09468833950604</c:v>
                </c:pt>
                <c:pt idx="644">
                  <c:v>134.09468833950604</c:v>
                </c:pt>
                <c:pt idx="645">
                  <c:v>134.09468833950604</c:v>
                </c:pt>
                <c:pt idx="646">
                  <c:v>134.09468833950604</c:v>
                </c:pt>
                <c:pt idx="647">
                  <c:v>134.09468833950604</c:v>
                </c:pt>
                <c:pt idx="648">
                  <c:v>134.09468833950604</c:v>
                </c:pt>
                <c:pt idx="649">
                  <c:v>134.09468833950604</c:v>
                </c:pt>
                <c:pt idx="650">
                  <c:v>134.09468833950604</c:v>
                </c:pt>
                <c:pt idx="651">
                  <c:v>135.04437944412922</c:v>
                </c:pt>
                <c:pt idx="652">
                  <c:v>136.58309245225357</c:v>
                </c:pt>
                <c:pt idx="653">
                  <c:v>138.4697494256782</c:v>
                </c:pt>
                <c:pt idx="654">
                  <c:v>141.27096055087432</c:v>
                </c:pt>
                <c:pt idx="655">
                  <c:v>144.93666559884244</c:v>
                </c:pt>
                <c:pt idx="656">
                  <c:v>148.31493764979408</c:v>
                </c:pt>
                <c:pt idx="657">
                  <c:v>150.6299056099439</c:v>
                </c:pt>
                <c:pt idx="658">
                  <c:v>152.50046834310362</c:v>
                </c:pt>
                <c:pt idx="659">
                  <c:v>155.01274209653405</c:v>
                </c:pt>
                <c:pt idx="660">
                  <c:v>158.20198949072773</c:v>
                </c:pt>
                <c:pt idx="661">
                  <c:v>161.24749570614696</c:v>
                </c:pt>
                <c:pt idx="662">
                  <c:v>163.3336021855194</c:v>
                </c:pt>
                <c:pt idx="663">
                  <c:v>164.24958377510274</c:v>
                </c:pt>
                <c:pt idx="664">
                  <c:v>164.41510364850808</c:v>
                </c:pt>
                <c:pt idx="665">
                  <c:v>164.41510364850808</c:v>
                </c:pt>
                <c:pt idx="666">
                  <c:v>164.41510364850808</c:v>
                </c:pt>
                <c:pt idx="667">
                  <c:v>164.41510364850808</c:v>
                </c:pt>
                <c:pt idx="668">
                  <c:v>164.41510364850808</c:v>
                </c:pt>
                <c:pt idx="669">
                  <c:v>164.41510364850808</c:v>
                </c:pt>
                <c:pt idx="670">
                  <c:v>164.41510364850808</c:v>
                </c:pt>
                <c:pt idx="671">
                  <c:v>164.41510364850808</c:v>
                </c:pt>
                <c:pt idx="672">
                  <c:v>164.41510364850808</c:v>
                </c:pt>
                <c:pt idx="673">
                  <c:v>164.41510364850808</c:v>
                </c:pt>
                <c:pt idx="674">
                  <c:v>164.41510364850808</c:v>
                </c:pt>
                <c:pt idx="675">
                  <c:v>164.41510364850808</c:v>
                </c:pt>
                <c:pt idx="676">
                  <c:v>164.41510364850808</c:v>
                </c:pt>
                <c:pt idx="677">
                  <c:v>165.22993253696293</c:v>
                </c:pt>
                <c:pt idx="678">
                  <c:v>167.58108535553933</c:v>
                </c:pt>
                <c:pt idx="679">
                  <c:v>170.66108964761108</c:v>
                </c:pt>
                <c:pt idx="680">
                  <c:v>173.77044779546344</c:v>
                </c:pt>
                <c:pt idx="681">
                  <c:v>176.02224557537599</c:v>
                </c:pt>
                <c:pt idx="682">
                  <c:v>177.19449755994711</c:v>
                </c:pt>
                <c:pt idx="683">
                  <c:v>177.73109349764323</c:v>
                </c:pt>
                <c:pt idx="684">
                  <c:v>177.73109349764323</c:v>
                </c:pt>
                <c:pt idx="685">
                  <c:v>177.73109349764323</c:v>
                </c:pt>
                <c:pt idx="686">
                  <c:v>177.73109349764323</c:v>
                </c:pt>
                <c:pt idx="687">
                  <c:v>177.73109349764323</c:v>
                </c:pt>
                <c:pt idx="688">
                  <c:v>177.73109349764323</c:v>
                </c:pt>
                <c:pt idx="689">
                  <c:v>177.73109349764323</c:v>
                </c:pt>
                <c:pt idx="690">
                  <c:v>177.73109349764323</c:v>
                </c:pt>
                <c:pt idx="691">
                  <c:v>177.73109349764323</c:v>
                </c:pt>
                <c:pt idx="692">
                  <c:v>177.73109349764323</c:v>
                </c:pt>
                <c:pt idx="693">
                  <c:v>177.73109349764323</c:v>
                </c:pt>
                <c:pt idx="694">
                  <c:v>177.73109349764323</c:v>
                </c:pt>
                <c:pt idx="695">
                  <c:v>178.26902230060105</c:v>
                </c:pt>
                <c:pt idx="696">
                  <c:v>180.13259056581452</c:v>
                </c:pt>
                <c:pt idx="697">
                  <c:v>181.9092964628567</c:v>
                </c:pt>
                <c:pt idx="698">
                  <c:v>183.07789550446549</c:v>
                </c:pt>
                <c:pt idx="699">
                  <c:v>183.63301790171343</c:v>
                </c:pt>
                <c:pt idx="700">
                  <c:v>183.6726110530573</c:v>
                </c:pt>
                <c:pt idx="701">
                  <c:v>183.6726110530573</c:v>
                </c:pt>
                <c:pt idx="702">
                  <c:v>183.6726110530573</c:v>
                </c:pt>
                <c:pt idx="703">
                  <c:v>183.6726110530573</c:v>
                </c:pt>
                <c:pt idx="704">
                  <c:v>183.90835441186323</c:v>
                </c:pt>
                <c:pt idx="705">
                  <c:v>184.62212971793963</c:v>
                </c:pt>
                <c:pt idx="706">
                  <c:v>185.50577698156809</c:v>
                </c:pt>
                <c:pt idx="707">
                  <c:v>186.10802728236862</c:v>
                </c:pt>
                <c:pt idx="708">
                  <c:v>186.15632462012582</c:v>
                </c:pt>
                <c:pt idx="709">
                  <c:v>186.15632462012582</c:v>
                </c:pt>
                <c:pt idx="710">
                  <c:v>186.15632462012582</c:v>
                </c:pt>
                <c:pt idx="711">
                  <c:v>186.15632462012582</c:v>
                </c:pt>
                <c:pt idx="712">
                  <c:v>186.15632462012582</c:v>
                </c:pt>
                <c:pt idx="713">
                  <c:v>186.26274862544346</c:v>
                </c:pt>
                <c:pt idx="714">
                  <c:v>187.37916588644205</c:v>
                </c:pt>
                <c:pt idx="715">
                  <c:v>188.71193617999916</c:v>
                </c:pt>
                <c:pt idx="716">
                  <c:v>189.30692623067753</c:v>
                </c:pt>
                <c:pt idx="717">
                  <c:v>189.30692623067753</c:v>
                </c:pt>
                <c:pt idx="718">
                  <c:v>189.30692623067753</c:v>
                </c:pt>
                <c:pt idx="719">
                  <c:v>189.30692623067753</c:v>
                </c:pt>
                <c:pt idx="720">
                  <c:v>189.30692623067753</c:v>
                </c:pt>
                <c:pt idx="721">
                  <c:v>189.30692623067753</c:v>
                </c:pt>
                <c:pt idx="722">
                  <c:v>189.30692623067753</c:v>
                </c:pt>
                <c:pt idx="723">
                  <c:v>189.30692623067753</c:v>
                </c:pt>
                <c:pt idx="724">
                  <c:v>189.30692623067753</c:v>
                </c:pt>
                <c:pt idx="725">
                  <c:v>189.30692623067753</c:v>
                </c:pt>
                <c:pt idx="726">
                  <c:v>189.30692623067753</c:v>
                </c:pt>
                <c:pt idx="727">
                  <c:v>189.30692623067753</c:v>
                </c:pt>
                <c:pt idx="728">
                  <c:v>189.30692623067753</c:v>
                </c:pt>
                <c:pt idx="729">
                  <c:v>189.30692623067753</c:v>
                </c:pt>
                <c:pt idx="730">
                  <c:v>189.30692623067753</c:v>
                </c:pt>
                <c:pt idx="731">
                  <c:v>189.30692623067753</c:v>
                </c:pt>
                <c:pt idx="732">
                  <c:v>189.30692623067753</c:v>
                </c:pt>
                <c:pt idx="733">
                  <c:v>189.30692623067753</c:v>
                </c:pt>
                <c:pt idx="734">
                  <c:v>189.30692623067753</c:v>
                </c:pt>
                <c:pt idx="735">
                  <c:v>189.30692623067753</c:v>
                </c:pt>
                <c:pt idx="736">
                  <c:v>189.30692623067753</c:v>
                </c:pt>
                <c:pt idx="737">
                  <c:v>189.30692623067753</c:v>
                </c:pt>
                <c:pt idx="738">
                  <c:v>189.30692623067753</c:v>
                </c:pt>
                <c:pt idx="739">
                  <c:v>189.30692623067753</c:v>
                </c:pt>
                <c:pt idx="740">
                  <c:v>189.30692623067753</c:v>
                </c:pt>
                <c:pt idx="741">
                  <c:v>189.30692623067753</c:v>
                </c:pt>
                <c:pt idx="742">
                  <c:v>189.30692623067753</c:v>
                </c:pt>
                <c:pt idx="743">
                  <c:v>189.30692623067753</c:v>
                </c:pt>
                <c:pt idx="744">
                  <c:v>189.30692623067753</c:v>
                </c:pt>
                <c:pt idx="745">
                  <c:v>189.30692623067753</c:v>
                </c:pt>
                <c:pt idx="746">
                  <c:v>189.30692623067753</c:v>
                </c:pt>
                <c:pt idx="747">
                  <c:v>189.30692623067753</c:v>
                </c:pt>
                <c:pt idx="748">
                  <c:v>189.30692623067753</c:v>
                </c:pt>
                <c:pt idx="749">
                  <c:v>189.30692623067753</c:v>
                </c:pt>
                <c:pt idx="750">
                  <c:v>189.30692623067753</c:v>
                </c:pt>
                <c:pt idx="751">
                  <c:v>189.30692623067753</c:v>
                </c:pt>
                <c:pt idx="752">
                  <c:v>189.30692623067753</c:v>
                </c:pt>
                <c:pt idx="753">
                  <c:v>189.30692623067753</c:v>
                </c:pt>
                <c:pt idx="754">
                  <c:v>189.40706609877489</c:v>
                </c:pt>
                <c:pt idx="755">
                  <c:v>190.25448262237634</c:v>
                </c:pt>
                <c:pt idx="756">
                  <c:v>192.61610451229726</c:v>
                </c:pt>
                <c:pt idx="757">
                  <c:v>196.515282782404</c:v>
                </c:pt>
                <c:pt idx="758">
                  <c:v>200.90737966093087</c:v>
                </c:pt>
                <c:pt idx="759">
                  <c:v>204.92092875015092</c:v>
                </c:pt>
                <c:pt idx="760">
                  <c:v>208.3617348778001</c:v>
                </c:pt>
                <c:pt idx="761">
                  <c:v>211.00974905231141</c:v>
                </c:pt>
                <c:pt idx="762">
                  <c:v>212.61775056290168</c:v>
                </c:pt>
                <c:pt idx="763">
                  <c:v>213.18332162166581</c:v>
                </c:pt>
                <c:pt idx="764">
                  <c:v>213.18332162166581</c:v>
                </c:pt>
                <c:pt idx="765">
                  <c:v>213.18332162166581</c:v>
                </c:pt>
                <c:pt idx="766">
                  <c:v>213.18332162166581</c:v>
                </c:pt>
                <c:pt idx="767">
                  <c:v>213.18332162166581</c:v>
                </c:pt>
                <c:pt idx="768">
                  <c:v>213.18332162166581</c:v>
                </c:pt>
                <c:pt idx="769">
                  <c:v>213.18332162166581</c:v>
                </c:pt>
                <c:pt idx="770">
                  <c:v>213.18332162166581</c:v>
                </c:pt>
                <c:pt idx="771">
                  <c:v>213.18332162166581</c:v>
                </c:pt>
                <c:pt idx="772">
                  <c:v>213.18332162166581</c:v>
                </c:pt>
                <c:pt idx="773">
                  <c:v>213.18332162166581</c:v>
                </c:pt>
                <c:pt idx="774">
                  <c:v>213.18332162166581</c:v>
                </c:pt>
                <c:pt idx="775">
                  <c:v>213.18332162166581</c:v>
                </c:pt>
                <c:pt idx="776">
                  <c:v>213.18332162166581</c:v>
                </c:pt>
                <c:pt idx="777">
                  <c:v>213.18332162166581</c:v>
                </c:pt>
                <c:pt idx="778">
                  <c:v>213.18332162166581</c:v>
                </c:pt>
                <c:pt idx="779">
                  <c:v>213.18332162166581</c:v>
                </c:pt>
                <c:pt idx="780">
                  <c:v>213.18332162166581</c:v>
                </c:pt>
                <c:pt idx="781">
                  <c:v>213.18332162166581</c:v>
                </c:pt>
                <c:pt idx="782">
                  <c:v>213.18332162166581</c:v>
                </c:pt>
                <c:pt idx="783">
                  <c:v>213.18332162166581</c:v>
                </c:pt>
                <c:pt idx="784">
                  <c:v>213.18332162166581</c:v>
                </c:pt>
                <c:pt idx="785">
                  <c:v>213.18332162166581</c:v>
                </c:pt>
                <c:pt idx="786">
                  <c:v>213.18332162166581</c:v>
                </c:pt>
                <c:pt idx="787">
                  <c:v>213.18332162166581</c:v>
                </c:pt>
                <c:pt idx="788">
                  <c:v>213.18332162166581</c:v>
                </c:pt>
                <c:pt idx="789">
                  <c:v>213.18332162166581</c:v>
                </c:pt>
                <c:pt idx="790">
                  <c:v>213.18332162166581</c:v>
                </c:pt>
                <c:pt idx="791">
                  <c:v>213.18332162166581</c:v>
                </c:pt>
                <c:pt idx="792">
                  <c:v>213.18332162166581</c:v>
                </c:pt>
                <c:pt idx="793">
                  <c:v>214.8300265480965</c:v>
                </c:pt>
                <c:pt idx="794">
                  <c:v>219.28716016422948</c:v>
                </c:pt>
                <c:pt idx="795">
                  <c:v>225.39216638844823</c:v>
                </c:pt>
                <c:pt idx="796">
                  <c:v>231.40471765037273</c:v>
                </c:pt>
                <c:pt idx="797">
                  <c:v>235.84884150040168</c:v>
                </c:pt>
                <c:pt idx="798">
                  <c:v>238.09696304825727</c:v>
                </c:pt>
                <c:pt idx="799">
                  <c:v>238.4749897127538</c:v>
                </c:pt>
                <c:pt idx="800">
                  <c:v>238.4749897127538</c:v>
                </c:pt>
                <c:pt idx="801">
                  <c:v>238.4749897127538</c:v>
                </c:pt>
                <c:pt idx="802">
                  <c:v>238.4749897127538</c:v>
                </c:pt>
                <c:pt idx="803">
                  <c:v>238.4749897127538</c:v>
                </c:pt>
                <c:pt idx="804">
                  <c:v>238.4749897127538</c:v>
                </c:pt>
                <c:pt idx="805">
                  <c:v>238.4749897127538</c:v>
                </c:pt>
                <c:pt idx="806">
                  <c:v>238.4749897127538</c:v>
                </c:pt>
                <c:pt idx="807">
                  <c:v>238.4749897127538</c:v>
                </c:pt>
                <c:pt idx="808">
                  <c:v>238.7133810602943</c:v>
                </c:pt>
                <c:pt idx="809">
                  <c:v>239.76528209939215</c:v>
                </c:pt>
                <c:pt idx="810">
                  <c:v>241.91089277234417</c:v>
                </c:pt>
                <c:pt idx="811">
                  <c:v>245.20373721020746</c:v>
                </c:pt>
                <c:pt idx="812">
                  <c:v>248.94533195823021</c:v>
                </c:pt>
                <c:pt idx="813">
                  <c:v>252.61379775613403</c:v>
                </c:pt>
                <c:pt idx="814">
                  <c:v>256.13997962135392</c:v>
                </c:pt>
                <c:pt idx="815">
                  <c:v>259.34533384713836</c:v>
                </c:pt>
                <c:pt idx="816">
                  <c:v>261.92291924836974</c:v>
                </c:pt>
                <c:pt idx="817">
                  <c:v>263.49858884677832</c:v>
                </c:pt>
                <c:pt idx="818">
                  <c:v>263.83205193596297</c:v>
                </c:pt>
                <c:pt idx="819">
                  <c:v>263.83205193596297</c:v>
                </c:pt>
                <c:pt idx="820">
                  <c:v>263.83205193596297</c:v>
                </c:pt>
                <c:pt idx="821">
                  <c:v>263.83205193596297</c:v>
                </c:pt>
                <c:pt idx="822">
                  <c:v>263.83205193596297</c:v>
                </c:pt>
                <c:pt idx="823">
                  <c:v>263.83205193596297</c:v>
                </c:pt>
                <c:pt idx="824">
                  <c:v>263.83205193596297</c:v>
                </c:pt>
                <c:pt idx="825">
                  <c:v>263.83205193596297</c:v>
                </c:pt>
                <c:pt idx="826">
                  <c:v>263.83205193596297</c:v>
                </c:pt>
                <c:pt idx="827">
                  <c:v>263.83205193596297</c:v>
                </c:pt>
                <c:pt idx="828">
                  <c:v>263.83205193596297</c:v>
                </c:pt>
                <c:pt idx="829">
                  <c:v>263.83205193596297</c:v>
                </c:pt>
                <c:pt idx="830">
                  <c:v>263.83205193596297</c:v>
                </c:pt>
                <c:pt idx="831">
                  <c:v>263.83205193596297</c:v>
                </c:pt>
                <c:pt idx="832">
                  <c:v>263.83205193596297</c:v>
                </c:pt>
                <c:pt idx="833">
                  <c:v>263.83205193596297</c:v>
                </c:pt>
                <c:pt idx="834">
                  <c:v>263.83205193596297</c:v>
                </c:pt>
                <c:pt idx="835">
                  <c:v>263.83205193596297</c:v>
                </c:pt>
                <c:pt idx="836">
                  <c:v>263.83205193596297</c:v>
                </c:pt>
                <c:pt idx="837">
                  <c:v>263.83205193596297</c:v>
                </c:pt>
                <c:pt idx="838">
                  <c:v>263.83205193596297</c:v>
                </c:pt>
                <c:pt idx="839">
                  <c:v>263.83205193596297</c:v>
                </c:pt>
                <c:pt idx="840">
                  <c:v>263.83205193596297</c:v>
                </c:pt>
                <c:pt idx="841">
                  <c:v>263.83205193596297</c:v>
                </c:pt>
                <c:pt idx="842">
                  <c:v>263.83205193596297</c:v>
                </c:pt>
                <c:pt idx="843">
                  <c:v>263.83205193596297</c:v>
                </c:pt>
                <c:pt idx="844">
                  <c:v>263.83205193596297</c:v>
                </c:pt>
                <c:pt idx="845">
                  <c:v>263.83205193596297</c:v>
                </c:pt>
                <c:pt idx="846">
                  <c:v>263.83205193596297</c:v>
                </c:pt>
                <c:pt idx="847">
                  <c:v>263.83205193596297</c:v>
                </c:pt>
                <c:pt idx="848">
                  <c:v>263.83205193596297</c:v>
                </c:pt>
                <c:pt idx="849">
                  <c:v>263.83205193596297</c:v>
                </c:pt>
                <c:pt idx="850">
                  <c:v>263.83205193596297</c:v>
                </c:pt>
                <c:pt idx="851">
                  <c:v>263.83205193596297</c:v>
                </c:pt>
                <c:pt idx="852">
                  <c:v>263.83205193596297</c:v>
                </c:pt>
                <c:pt idx="853">
                  <c:v>263.83205193596297</c:v>
                </c:pt>
                <c:pt idx="854">
                  <c:v>263.83205193596297</c:v>
                </c:pt>
                <c:pt idx="855">
                  <c:v>263.83205193596297</c:v>
                </c:pt>
                <c:pt idx="856">
                  <c:v>263.83205193596297</c:v>
                </c:pt>
                <c:pt idx="857">
                  <c:v>263.83205193596297</c:v>
                </c:pt>
                <c:pt idx="858">
                  <c:v>263.83205193596297</c:v>
                </c:pt>
                <c:pt idx="859">
                  <c:v>263.83205193596297</c:v>
                </c:pt>
                <c:pt idx="860">
                  <c:v>263.83205193596297</c:v>
                </c:pt>
                <c:pt idx="861">
                  <c:v>263.83205193596297</c:v>
                </c:pt>
                <c:pt idx="862">
                  <c:v>263.83205193596297</c:v>
                </c:pt>
                <c:pt idx="863">
                  <c:v>263.83205193596297</c:v>
                </c:pt>
                <c:pt idx="864">
                  <c:v>263.83205193596297</c:v>
                </c:pt>
                <c:pt idx="865">
                  <c:v>263.83205193596297</c:v>
                </c:pt>
                <c:pt idx="866">
                  <c:v>263.83205193596297</c:v>
                </c:pt>
                <c:pt idx="867">
                  <c:v>263.83205193596297</c:v>
                </c:pt>
                <c:pt idx="868">
                  <c:v>263.83205193596297</c:v>
                </c:pt>
                <c:pt idx="869">
                  <c:v>263.83205193596297</c:v>
                </c:pt>
                <c:pt idx="870">
                  <c:v>263.83205193596297</c:v>
                </c:pt>
                <c:pt idx="871">
                  <c:v>263.83205193596297</c:v>
                </c:pt>
                <c:pt idx="872">
                  <c:v>263.83205193596297</c:v>
                </c:pt>
                <c:pt idx="873">
                  <c:v>263.83205193596297</c:v>
                </c:pt>
                <c:pt idx="874">
                  <c:v>263.83205193596297</c:v>
                </c:pt>
                <c:pt idx="875">
                  <c:v>263.83205193596297</c:v>
                </c:pt>
                <c:pt idx="876">
                  <c:v>263.83205193596297</c:v>
                </c:pt>
                <c:pt idx="877">
                  <c:v>263.83205193596297</c:v>
                </c:pt>
                <c:pt idx="878">
                  <c:v>263.83205193596297</c:v>
                </c:pt>
                <c:pt idx="879">
                  <c:v>263.83205193596297</c:v>
                </c:pt>
                <c:pt idx="880">
                  <c:v>263.83205193596297</c:v>
                </c:pt>
                <c:pt idx="881">
                  <c:v>263.83205193596297</c:v>
                </c:pt>
                <c:pt idx="882">
                  <c:v>263.83205193596297</c:v>
                </c:pt>
                <c:pt idx="883">
                  <c:v>263.83205193596297</c:v>
                </c:pt>
                <c:pt idx="884">
                  <c:v>263.83205193596297</c:v>
                </c:pt>
                <c:pt idx="885">
                  <c:v>263.83205193596297</c:v>
                </c:pt>
                <c:pt idx="886">
                  <c:v>263.83205193596297</c:v>
                </c:pt>
                <c:pt idx="887">
                  <c:v>263.83205193596297</c:v>
                </c:pt>
                <c:pt idx="888">
                  <c:v>263.83205193596297</c:v>
                </c:pt>
                <c:pt idx="889">
                  <c:v>263.83205193596297</c:v>
                </c:pt>
                <c:pt idx="890">
                  <c:v>263.83205193596297</c:v>
                </c:pt>
                <c:pt idx="891">
                  <c:v>263.83205193596297</c:v>
                </c:pt>
                <c:pt idx="892">
                  <c:v>263.95633050641692</c:v>
                </c:pt>
                <c:pt idx="893">
                  <c:v>263.99126300109282</c:v>
                </c:pt>
                <c:pt idx="894">
                  <c:v>263.99126300109282</c:v>
                </c:pt>
                <c:pt idx="895">
                  <c:v>263.99126300109282</c:v>
                </c:pt>
                <c:pt idx="896">
                  <c:v>263.99126300109282</c:v>
                </c:pt>
                <c:pt idx="897">
                  <c:v>263.99126300109282</c:v>
                </c:pt>
                <c:pt idx="898">
                  <c:v>263.99126300109282</c:v>
                </c:pt>
                <c:pt idx="899">
                  <c:v>263.99126300109282</c:v>
                </c:pt>
                <c:pt idx="900">
                  <c:v>263.99126300109282</c:v>
                </c:pt>
                <c:pt idx="901">
                  <c:v>265.54717540083237</c:v>
                </c:pt>
                <c:pt idx="902">
                  <c:v>270.54861937464602</c:v>
                </c:pt>
                <c:pt idx="903">
                  <c:v>276.56117063657052</c:v>
                </c:pt>
                <c:pt idx="904">
                  <c:v>281.00529448659944</c:v>
                </c:pt>
                <c:pt idx="905">
                  <c:v>283.25341603445503</c:v>
                </c:pt>
                <c:pt idx="906">
                  <c:v>283.63144269895156</c:v>
                </c:pt>
                <c:pt idx="907">
                  <c:v>283.63144269895156</c:v>
                </c:pt>
                <c:pt idx="908">
                  <c:v>283.63144269895156</c:v>
                </c:pt>
                <c:pt idx="909">
                  <c:v>283.63144269895156</c:v>
                </c:pt>
                <c:pt idx="910">
                  <c:v>283.63144269895156</c:v>
                </c:pt>
                <c:pt idx="911">
                  <c:v>283.63144269895156</c:v>
                </c:pt>
                <c:pt idx="912">
                  <c:v>283.63144269895156</c:v>
                </c:pt>
                <c:pt idx="913">
                  <c:v>283.63144269895156</c:v>
                </c:pt>
                <c:pt idx="914">
                  <c:v>283.63144269895156</c:v>
                </c:pt>
                <c:pt idx="915">
                  <c:v>283.63144269895156</c:v>
                </c:pt>
                <c:pt idx="916">
                  <c:v>283.63144269895156</c:v>
                </c:pt>
                <c:pt idx="917">
                  <c:v>283.63144269895156</c:v>
                </c:pt>
                <c:pt idx="918">
                  <c:v>283.63144269895156</c:v>
                </c:pt>
                <c:pt idx="919">
                  <c:v>283.63144269895156</c:v>
                </c:pt>
                <c:pt idx="920">
                  <c:v>283.63144269895156</c:v>
                </c:pt>
                <c:pt idx="921">
                  <c:v>283.63144269895156</c:v>
                </c:pt>
                <c:pt idx="922">
                  <c:v>283.63144269895156</c:v>
                </c:pt>
                <c:pt idx="923">
                  <c:v>283.63144269895156</c:v>
                </c:pt>
                <c:pt idx="924">
                  <c:v>283.63144269895156</c:v>
                </c:pt>
                <c:pt idx="925">
                  <c:v>283.63144269895156</c:v>
                </c:pt>
                <c:pt idx="926">
                  <c:v>283.63144269895156</c:v>
                </c:pt>
                <c:pt idx="927">
                  <c:v>283.63144269895156</c:v>
                </c:pt>
                <c:pt idx="928">
                  <c:v>283.63144269895156</c:v>
                </c:pt>
                <c:pt idx="929">
                  <c:v>283.63144269895156</c:v>
                </c:pt>
                <c:pt idx="930">
                  <c:v>283.63144269895156</c:v>
                </c:pt>
                <c:pt idx="931">
                  <c:v>283.63144269895156</c:v>
                </c:pt>
                <c:pt idx="932">
                  <c:v>283.63144269895156</c:v>
                </c:pt>
                <c:pt idx="933">
                  <c:v>283.63144269895156</c:v>
                </c:pt>
                <c:pt idx="934">
                  <c:v>283.63144269895156</c:v>
                </c:pt>
                <c:pt idx="935">
                  <c:v>283.63144269895156</c:v>
                </c:pt>
                <c:pt idx="936">
                  <c:v>283.63144269895156</c:v>
                </c:pt>
                <c:pt idx="937">
                  <c:v>283.63144269895156</c:v>
                </c:pt>
                <c:pt idx="938">
                  <c:v>283.63144269895156</c:v>
                </c:pt>
                <c:pt idx="939">
                  <c:v>283.63144269895156</c:v>
                </c:pt>
                <c:pt idx="940">
                  <c:v>283.63144269895156</c:v>
                </c:pt>
                <c:pt idx="941">
                  <c:v>283.63144269895156</c:v>
                </c:pt>
                <c:pt idx="942">
                  <c:v>283.63144269895156</c:v>
                </c:pt>
                <c:pt idx="943">
                  <c:v>283.63144269895156</c:v>
                </c:pt>
                <c:pt idx="944">
                  <c:v>283.63144269895156</c:v>
                </c:pt>
                <c:pt idx="945">
                  <c:v>283.63144269895156</c:v>
                </c:pt>
                <c:pt idx="946">
                  <c:v>283.63144269895156</c:v>
                </c:pt>
                <c:pt idx="947">
                  <c:v>283.63144269895156</c:v>
                </c:pt>
                <c:pt idx="948">
                  <c:v>283.63144269895156</c:v>
                </c:pt>
                <c:pt idx="949">
                  <c:v>283.63144269895156</c:v>
                </c:pt>
                <c:pt idx="950">
                  <c:v>283.78621190612427</c:v>
                </c:pt>
                <c:pt idx="951">
                  <c:v>286.10541119717686</c:v>
                </c:pt>
                <c:pt idx="952">
                  <c:v>290.56667544404223</c:v>
                </c:pt>
                <c:pt idx="953">
                  <c:v>295.98596780708237</c:v>
                </c:pt>
                <c:pt idx="954">
                  <c:v>301.16321075884423</c:v>
                </c:pt>
                <c:pt idx="955">
                  <c:v>305.72422470083239</c:v>
                </c:pt>
                <c:pt idx="956">
                  <c:v>309.02405275276141</c:v>
                </c:pt>
                <c:pt idx="957">
                  <c:v>310.1866458033337</c:v>
                </c:pt>
                <c:pt idx="958">
                  <c:v>310.1866458033337</c:v>
                </c:pt>
                <c:pt idx="959">
                  <c:v>310.1866458033337</c:v>
                </c:pt>
                <c:pt idx="960">
                  <c:v>310.1866458033337</c:v>
                </c:pt>
                <c:pt idx="961">
                  <c:v>310.1866458033337</c:v>
                </c:pt>
                <c:pt idx="962">
                  <c:v>310.1866458033337</c:v>
                </c:pt>
                <c:pt idx="963">
                  <c:v>310.1866458033337</c:v>
                </c:pt>
                <c:pt idx="964">
                  <c:v>310.1866458033337</c:v>
                </c:pt>
                <c:pt idx="965">
                  <c:v>310.1866458033337</c:v>
                </c:pt>
                <c:pt idx="966">
                  <c:v>310.1866458033337</c:v>
                </c:pt>
                <c:pt idx="967">
                  <c:v>310.1866458033337</c:v>
                </c:pt>
                <c:pt idx="968">
                  <c:v>310.1866458033337</c:v>
                </c:pt>
                <c:pt idx="969">
                  <c:v>310.1866458033337</c:v>
                </c:pt>
                <c:pt idx="970">
                  <c:v>311.51487187503187</c:v>
                </c:pt>
                <c:pt idx="971">
                  <c:v>314.86098788000874</c:v>
                </c:pt>
                <c:pt idx="972">
                  <c:v>319.69922855220523</c:v>
                </c:pt>
                <c:pt idx="973">
                  <c:v>324.58930353264503</c:v>
                </c:pt>
                <c:pt idx="974">
                  <c:v>328.85033232642076</c:v>
                </c:pt>
                <c:pt idx="975">
                  <c:v>332.47560277403198</c:v>
                </c:pt>
                <c:pt idx="976">
                  <c:v>335.15999239562404</c:v>
                </c:pt>
                <c:pt idx="977">
                  <c:v>336.75056561911617</c:v>
                </c:pt>
                <c:pt idx="978">
                  <c:v>337.70257170578026</c:v>
                </c:pt>
                <c:pt idx="979">
                  <c:v>338.34260168314006</c:v>
                </c:pt>
                <c:pt idx="980">
                  <c:v>338.7417184662998</c:v>
                </c:pt>
                <c:pt idx="981">
                  <c:v>339.00390761665989</c:v>
                </c:pt>
                <c:pt idx="982">
                  <c:v>339.23011653578925</c:v>
                </c:pt>
                <c:pt idx="983">
                  <c:v>339.41910182469741</c:v>
                </c:pt>
                <c:pt idx="984">
                  <c:v>339.51099620378051</c:v>
                </c:pt>
                <c:pt idx="985">
                  <c:v>339.52753636516809</c:v>
                </c:pt>
                <c:pt idx="986">
                  <c:v>339.52753636516809</c:v>
                </c:pt>
                <c:pt idx="987">
                  <c:v>339.52753636516809</c:v>
                </c:pt>
                <c:pt idx="988">
                  <c:v>339.52753636516809</c:v>
                </c:pt>
                <c:pt idx="989">
                  <c:v>339.52753636516809</c:v>
                </c:pt>
                <c:pt idx="990">
                  <c:v>339.52753636516809</c:v>
                </c:pt>
                <c:pt idx="991">
                  <c:v>339.52753636516809</c:v>
                </c:pt>
                <c:pt idx="992">
                  <c:v>339.52753636516809</c:v>
                </c:pt>
                <c:pt idx="993">
                  <c:v>339.52753636516809</c:v>
                </c:pt>
                <c:pt idx="994">
                  <c:v>339.52753636516809</c:v>
                </c:pt>
                <c:pt idx="995">
                  <c:v>339.52753636516809</c:v>
                </c:pt>
                <c:pt idx="996">
                  <c:v>339.52753636516809</c:v>
                </c:pt>
                <c:pt idx="997">
                  <c:v>339.52753636516809</c:v>
                </c:pt>
                <c:pt idx="998">
                  <c:v>339.52753636516809</c:v>
                </c:pt>
                <c:pt idx="999">
                  <c:v>339.52753636516809</c:v>
                </c:pt>
                <c:pt idx="1000">
                  <c:v>339.52753636516809</c:v>
                </c:pt>
                <c:pt idx="1001">
                  <c:v>339.52753636516809</c:v>
                </c:pt>
                <c:pt idx="1002">
                  <c:v>339.52753636516809</c:v>
                </c:pt>
                <c:pt idx="1003">
                  <c:v>339.52753636516809</c:v>
                </c:pt>
                <c:pt idx="1004">
                  <c:v>339.52753636516809</c:v>
                </c:pt>
                <c:pt idx="1005">
                  <c:v>339.52753636516809</c:v>
                </c:pt>
                <c:pt idx="1006">
                  <c:v>339.52753636516809</c:v>
                </c:pt>
                <c:pt idx="1007">
                  <c:v>339.52753636516809</c:v>
                </c:pt>
                <c:pt idx="1008">
                  <c:v>339.52753636516809</c:v>
                </c:pt>
                <c:pt idx="1009">
                  <c:v>339.52753636516809</c:v>
                </c:pt>
                <c:pt idx="1010">
                  <c:v>339.52753636516809</c:v>
                </c:pt>
                <c:pt idx="1011">
                  <c:v>339.52753636516809</c:v>
                </c:pt>
                <c:pt idx="1012">
                  <c:v>339.52753636516809</c:v>
                </c:pt>
                <c:pt idx="1013">
                  <c:v>339.52753636516809</c:v>
                </c:pt>
                <c:pt idx="1014">
                  <c:v>339.52753636516809</c:v>
                </c:pt>
                <c:pt idx="1015">
                  <c:v>339.52753636516809</c:v>
                </c:pt>
                <c:pt idx="1016">
                  <c:v>339.52753636516809</c:v>
                </c:pt>
                <c:pt idx="1017">
                  <c:v>339.52753636516809</c:v>
                </c:pt>
                <c:pt idx="1018">
                  <c:v>339.52753636516809</c:v>
                </c:pt>
                <c:pt idx="1019">
                  <c:v>339.52753636516809</c:v>
                </c:pt>
                <c:pt idx="1020">
                  <c:v>339.52753636516809</c:v>
                </c:pt>
                <c:pt idx="1021">
                  <c:v>339.52753636516809</c:v>
                </c:pt>
                <c:pt idx="1022">
                  <c:v>339.52753636516809</c:v>
                </c:pt>
                <c:pt idx="1023">
                  <c:v>339.52753636516809</c:v>
                </c:pt>
                <c:pt idx="1024">
                  <c:v>339.52753636516809</c:v>
                </c:pt>
                <c:pt idx="1025">
                  <c:v>339.52753636516809</c:v>
                </c:pt>
                <c:pt idx="1026">
                  <c:v>339.52753636516809</c:v>
                </c:pt>
                <c:pt idx="1027">
                  <c:v>339.52753636516809</c:v>
                </c:pt>
                <c:pt idx="1028">
                  <c:v>339.52753636516809</c:v>
                </c:pt>
                <c:pt idx="1029">
                  <c:v>339.52753636516809</c:v>
                </c:pt>
                <c:pt idx="1030">
                  <c:v>339.52753636516809</c:v>
                </c:pt>
                <c:pt idx="1031">
                  <c:v>339.52753636516809</c:v>
                </c:pt>
                <c:pt idx="1032">
                  <c:v>339.52753636516809</c:v>
                </c:pt>
                <c:pt idx="1033">
                  <c:v>339.52753636516809</c:v>
                </c:pt>
                <c:pt idx="1034">
                  <c:v>339.52753636516809</c:v>
                </c:pt>
                <c:pt idx="1035">
                  <c:v>339.52753636516809</c:v>
                </c:pt>
                <c:pt idx="1036">
                  <c:v>339.52753636516809</c:v>
                </c:pt>
                <c:pt idx="1037">
                  <c:v>339.52753636516809</c:v>
                </c:pt>
                <c:pt idx="1038">
                  <c:v>339.52753636516809</c:v>
                </c:pt>
                <c:pt idx="1039">
                  <c:v>339.52753636516809</c:v>
                </c:pt>
                <c:pt idx="1040">
                  <c:v>339.52753636516809</c:v>
                </c:pt>
                <c:pt idx="1041">
                  <c:v>339.52753636516809</c:v>
                </c:pt>
                <c:pt idx="1042">
                  <c:v>339.52753636516809</c:v>
                </c:pt>
                <c:pt idx="1043">
                  <c:v>339.52753636516809</c:v>
                </c:pt>
                <c:pt idx="1044">
                  <c:v>339.52753636516809</c:v>
                </c:pt>
                <c:pt idx="1045">
                  <c:v>339.52753636516809</c:v>
                </c:pt>
                <c:pt idx="1046">
                  <c:v>339.52753636516809</c:v>
                </c:pt>
                <c:pt idx="1047">
                  <c:v>339.52753636516809</c:v>
                </c:pt>
                <c:pt idx="1048">
                  <c:v>339.52753636516809</c:v>
                </c:pt>
                <c:pt idx="1049">
                  <c:v>339.52753636516809</c:v>
                </c:pt>
                <c:pt idx="1050">
                  <c:v>340.28430178174153</c:v>
                </c:pt>
                <c:pt idx="1051">
                  <c:v>341.69204894317738</c:v>
                </c:pt>
                <c:pt idx="1052">
                  <c:v>343.58925071812592</c:v>
                </c:pt>
                <c:pt idx="1053">
                  <c:v>346.06950263189907</c:v>
                </c:pt>
                <c:pt idx="1054">
                  <c:v>349.25682192107087</c:v>
                </c:pt>
                <c:pt idx="1055">
                  <c:v>353.1131158566547</c:v>
                </c:pt>
                <c:pt idx="1056">
                  <c:v>357.20275471912896</c:v>
                </c:pt>
                <c:pt idx="1057">
                  <c:v>360.73547540182574</c:v>
                </c:pt>
                <c:pt idx="1058">
                  <c:v>363.37169848506903</c:v>
                </c:pt>
                <c:pt idx="1059">
                  <c:v>365.25156285789569</c:v>
                </c:pt>
                <c:pt idx="1060">
                  <c:v>366.3539859003854</c:v>
                </c:pt>
                <c:pt idx="1061">
                  <c:v>366.70766716756003</c:v>
                </c:pt>
                <c:pt idx="1062">
                  <c:v>366.70766716756003</c:v>
                </c:pt>
                <c:pt idx="1063">
                  <c:v>366.70766716756003</c:v>
                </c:pt>
                <c:pt idx="1064">
                  <c:v>366.70766716756003</c:v>
                </c:pt>
                <c:pt idx="1065">
                  <c:v>366.70766716756003</c:v>
                </c:pt>
                <c:pt idx="1066">
                  <c:v>366.70766716756003</c:v>
                </c:pt>
                <c:pt idx="1067">
                  <c:v>366.70766716756003</c:v>
                </c:pt>
                <c:pt idx="1068">
                  <c:v>366.70766716756003</c:v>
                </c:pt>
                <c:pt idx="1069">
                  <c:v>366.70766716756003</c:v>
                </c:pt>
                <c:pt idx="1070">
                  <c:v>366.70766716756003</c:v>
                </c:pt>
                <c:pt idx="1071">
                  <c:v>366.70766716756003</c:v>
                </c:pt>
                <c:pt idx="1072">
                  <c:v>366.70766716756003</c:v>
                </c:pt>
                <c:pt idx="1073">
                  <c:v>366.70766716756003</c:v>
                </c:pt>
                <c:pt idx="1074">
                  <c:v>366.70766716756003</c:v>
                </c:pt>
                <c:pt idx="1075">
                  <c:v>366.70766716756003</c:v>
                </c:pt>
                <c:pt idx="1076">
                  <c:v>366.70766716756003</c:v>
                </c:pt>
                <c:pt idx="1077">
                  <c:v>366.70766716756003</c:v>
                </c:pt>
                <c:pt idx="1078">
                  <c:v>366.70766716756003</c:v>
                </c:pt>
                <c:pt idx="1079">
                  <c:v>366.70766716756003</c:v>
                </c:pt>
                <c:pt idx="1080">
                  <c:v>366.70766716756003</c:v>
                </c:pt>
                <c:pt idx="1081">
                  <c:v>366.70766716756003</c:v>
                </c:pt>
                <c:pt idx="1082">
                  <c:v>366.70766716756003</c:v>
                </c:pt>
                <c:pt idx="1083">
                  <c:v>367.03810965485104</c:v>
                </c:pt>
                <c:pt idx="1084">
                  <c:v>367.50831752824672</c:v>
                </c:pt>
                <c:pt idx="1085">
                  <c:v>367.50831752824672</c:v>
                </c:pt>
                <c:pt idx="1086">
                  <c:v>367.50831752824672</c:v>
                </c:pt>
                <c:pt idx="1087">
                  <c:v>367.50831752824672</c:v>
                </c:pt>
                <c:pt idx="1088">
                  <c:v>367.50831752824672</c:v>
                </c:pt>
                <c:pt idx="1089">
                  <c:v>367.50831752824672</c:v>
                </c:pt>
                <c:pt idx="1090">
                  <c:v>367.50831752824672</c:v>
                </c:pt>
                <c:pt idx="1091">
                  <c:v>367.50831752824672</c:v>
                </c:pt>
                <c:pt idx="1092">
                  <c:v>367.50831752824672</c:v>
                </c:pt>
                <c:pt idx="1093">
                  <c:v>367.50831752824672</c:v>
                </c:pt>
                <c:pt idx="1094">
                  <c:v>367.50831752824672</c:v>
                </c:pt>
                <c:pt idx="1095">
                  <c:v>367.50831752824672</c:v>
                </c:pt>
                <c:pt idx="1096">
                  <c:v>367.50831752824672</c:v>
                </c:pt>
                <c:pt idx="1097">
                  <c:v>367.50831752824672</c:v>
                </c:pt>
                <c:pt idx="1098">
                  <c:v>367.57988908335216</c:v>
                </c:pt>
                <c:pt idx="1099">
                  <c:v>368.49256395654533</c:v>
                </c:pt>
                <c:pt idx="1100">
                  <c:v>368.89235415105088</c:v>
                </c:pt>
                <c:pt idx="1101">
                  <c:v>368.89235415105088</c:v>
                </c:pt>
                <c:pt idx="1102">
                  <c:v>368.89235415105088</c:v>
                </c:pt>
                <c:pt idx="1103">
                  <c:v>368.89235415105088</c:v>
                </c:pt>
                <c:pt idx="1104">
                  <c:v>368.89235415105088</c:v>
                </c:pt>
                <c:pt idx="1105">
                  <c:v>368.89235415105088</c:v>
                </c:pt>
                <c:pt idx="1106">
                  <c:v>368.89235415105088</c:v>
                </c:pt>
                <c:pt idx="1107">
                  <c:v>368.89235415105088</c:v>
                </c:pt>
                <c:pt idx="1108">
                  <c:v>368.89235415105088</c:v>
                </c:pt>
                <c:pt idx="1109">
                  <c:v>368.9315327675954</c:v>
                </c:pt>
                <c:pt idx="1110">
                  <c:v>368.9315327675954</c:v>
                </c:pt>
                <c:pt idx="1111">
                  <c:v>368.9315327675954</c:v>
                </c:pt>
                <c:pt idx="1112">
                  <c:v>368.9315327675954</c:v>
                </c:pt>
                <c:pt idx="1113">
                  <c:v>368.9315327675954</c:v>
                </c:pt>
                <c:pt idx="1114">
                  <c:v>368.9315327675954</c:v>
                </c:pt>
                <c:pt idx="1115">
                  <c:v>368.9315327675954</c:v>
                </c:pt>
                <c:pt idx="1116">
                  <c:v>368.9315327675954</c:v>
                </c:pt>
                <c:pt idx="1117">
                  <c:v>368.9315327675954</c:v>
                </c:pt>
                <c:pt idx="1118">
                  <c:v>368.9315327675954</c:v>
                </c:pt>
                <c:pt idx="1119">
                  <c:v>368.9315327675954</c:v>
                </c:pt>
                <c:pt idx="1120">
                  <c:v>368.9315327675954</c:v>
                </c:pt>
                <c:pt idx="1121">
                  <c:v>368.9315327675954</c:v>
                </c:pt>
                <c:pt idx="1122">
                  <c:v>368.9315327675954</c:v>
                </c:pt>
                <c:pt idx="1123">
                  <c:v>370.00447873498547</c:v>
                </c:pt>
                <c:pt idx="1124">
                  <c:v>373.2511552910297</c:v>
                </c:pt>
                <c:pt idx="1125">
                  <c:v>378.5493881066547</c:v>
                </c:pt>
                <c:pt idx="1126">
                  <c:v>384.75605393267062</c:v>
                </c:pt>
                <c:pt idx="1127">
                  <c:v>390.67824495913669</c:v>
                </c:pt>
                <c:pt idx="1128">
                  <c:v>395.58254063719738</c:v>
                </c:pt>
                <c:pt idx="1129">
                  <c:v>399.16623739334449</c:v>
                </c:pt>
                <c:pt idx="1130">
                  <c:v>401.80026437555256</c:v>
                </c:pt>
                <c:pt idx="1131">
                  <c:v>404.01161094056027</c:v>
                </c:pt>
                <c:pt idx="1132">
                  <c:v>406.0975575037354</c:v>
                </c:pt>
                <c:pt idx="1133">
                  <c:v>408.11006716929609</c:v>
                </c:pt>
                <c:pt idx="1134">
                  <c:v>409.84162624247637</c:v>
                </c:pt>
                <c:pt idx="1135">
                  <c:v>411.0210365668591</c:v>
                </c:pt>
                <c:pt idx="1136">
                  <c:v>411.54057073572483</c:v>
                </c:pt>
                <c:pt idx="1137">
                  <c:v>411.55356302634982</c:v>
                </c:pt>
                <c:pt idx="1138">
                  <c:v>411.55356302634982</c:v>
                </c:pt>
                <c:pt idx="1139">
                  <c:v>411.55356302634982</c:v>
                </c:pt>
                <c:pt idx="1140">
                  <c:v>411.55356302634982</c:v>
                </c:pt>
                <c:pt idx="1141">
                  <c:v>411.55356302634982</c:v>
                </c:pt>
                <c:pt idx="1142">
                  <c:v>411.55356302634982</c:v>
                </c:pt>
                <c:pt idx="1143">
                  <c:v>411.55356302634982</c:v>
                </c:pt>
                <c:pt idx="1144">
                  <c:v>411.55356302634982</c:v>
                </c:pt>
                <c:pt idx="1145">
                  <c:v>411.55356302634982</c:v>
                </c:pt>
                <c:pt idx="1146">
                  <c:v>412.62184146961113</c:v>
                </c:pt>
                <c:pt idx="1147">
                  <c:v>414.57046803204042</c:v>
                </c:pt>
                <c:pt idx="1148">
                  <c:v>415.94326159008443</c:v>
                </c:pt>
                <c:pt idx="1149">
                  <c:v>416.41807213557053</c:v>
                </c:pt>
                <c:pt idx="1150">
                  <c:v>416.41807213557053</c:v>
                </c:pt>
                <c:pt idx="1151">
                  <c:v>416.41807213557053</c:v>
                </c:pt>
                <c:pt idx="1152">
                  <c:v>416.41807213557053</c:v>
                </c:pt>
                <c:pt idx="1153">
                  <c:v>416.41807213557053</c:v>
                </c:pt>
                <c:pt idx="1154">
                  <c:v>416.41807213557053</c:v>
                </c:pt>
                <c:pt idx="1155">
                  <c:v>416.41807213557053</c:v>
                </c:pt>
                <c:pt idx="1156">
                  <c:v>416.41807213557053</c:v>
                </c:pt>
                <c:pt idx="1157">
                  <c:v>416.41807213557053</c:v>
                </c:pt>
                <c:pt idx="1158">
                  <c:v>416.41807213557053</c:v>
                </c:pt>
                <c:pt idx="1159">
                  <c:v>416.41807213557053</c:v>
                </c:pt>
                <c:pt idx="1160">
                  <c:v>416.41807213557053</c:v>
                </c:pt>
                <c:pt idx="1161">
                  <c:v>416.41807213557053</c:v>
                </c:pt>
                <c:pt idx="1162">
                  <c:v>416.41807213557053</c:v>
                </c:pt>
                <c:pt idx="1163">
                  <c:v>416.41807213557053</c:v>
                </c:pt>
                <c:pt idx="1164">
                  <c:v>416.41807213557053</c:v>
                </c:pt>
                <c:pt idx="1165">
                  <c:v>416.41807213557053</c:v>
                </c:pt>
                <c:pt idx="1166">
                  <c:v>416.41807213557053</c:v>
                </c:pt>
                <c:pt idx="1167">
                  <c:v>416.41807213557053</c:v>
                </c:pt>
                <c:pt idx="1168">
                  <c:v>416.41807213557053</c:v>
                </c:pt>
                <c:pt idx="1169">
                  <c:v>416.41807213557053</c:v>
                </c:pt>
                <c:pt idx="1170">
                  <c:v>416.41807213557053</c:v>
                </c:pt>
                <c:pt idx="1171">
                  <c:v>416.41807213557053</c:v>
                </c:pt>
                <c:pt idx="1172">
                  <c:v>416.41807213557053</c:v>
                </c:pt>
                <c:pt idx="1173">
                  <c:v>416.41807213557053</c:v>
                </c:pt>
                <c:pt idx="1174">
                  <c:v>416.41807213557053</c:v>
                </c:pt>
                <c:pt idx="1175">
                  <c:v>416.41807213557053</c:v>
                </c:pt>
                <c:pt idx="1176">
                  <c:v>416.41807213557053</c:v>
                </c:pt>
                <c:pt idx="1177">
                  <c:v>416.41807213557053</c:v>
                </c:pt>
                <c:pt idx="1178">
                  <c:v>416.41807213557053</c:v>
                </c:pt>
                <c:pt idx="1179">
                  <c:v>416.41807213557053</c:v>
                </c:pt>
                <c:pt idx="1180">
                  <c:v>416.41807213557053</c:v>
                </c:pt>
                <c:pt idx="1181">
                  <c:v>416.41807213557053</c:v>
                </c:pt>
                <c:pt idx="1182">
                  <c:v>416.41807213557053</c:v>
                </c:pt>
                <c:pt idx="1183">
                  <c:v>416.41807213557053</c:v>
                </c:pt>
                <c:pt idx="1184">
                  <c:v>416.41807213557053</c:v>
                </c:pt>
                <c:pt idx="1185">
                  <c:v>416.41807213557053</c:v>
                </c:pt>
                <c:pt idx="1186">
                  <c:v>416.41807213557053</c:v>
                </c:pt>
                <c:pt idx="1187">
                  <c:v>416.41807213557053</c:v>
                </c:pt>
                <c:pt idx="1188">
                  <c:v>416.41807213557053</c:v>
                </c:pt>
                <c:pt idx="1189">
                  <c:v>416.41807213557053</c:v>
                </c:pt>
                <c:pt idx="1190">
                  <c:v>416.41807213557053</c:v>
                </c:pt>
                <c:pt idx="1191">
                  <c:v>416.41807213557053</c:v>
                </c:pt>
                <c:pt idx="1192">
                  <c:v>416.41807213557053</c:v>
                </c:pt>
                <c:pt idx="1193">
                  <c:v>416.41807213557053</c:v>
                </c:pt>
                <c:pt idx="1194">
                  <c:v>416.41807213557053</c:v>
                </c:pt>
                <c:pt idx="1195">
                  <c:v>416.41807213557053</c:v>
                </c:pt>
                <c:pt idx="1196">
                  <c:v>416.41807213557053</c:v>
                </c:pt>
                <c:pt idx="1197">
                  <c:v>416.41807213557053</c:v>
                </c:pt>
                <c:pt idx="1198">
                  <c:v>416.41807213557053</c:v>
                </c:pt>
                <c:pt idx="1199">
                  <c:v>416.41807213557053</c:v>
                </c:pt>
                <c:pt idx="1200">
                  <c:v>416.41807213557053</c:v>
                </c:pt>
                <c:pt idx="1201">
                  <c:v>416.41807213557053</c:v>
                </c:pt>
                <c:pt idx="1202">
                  <c:v>416.41807213557053</c:v>
                </c:pt>
                <c:pt idx="1203">
                  <c:v>416.41807213557053</c:v>
                </c:pt>
                <c:pt idx="1204">
                  <c:v>416.41807213557053</c:v>
                </c:pt>
                <c:pt idx="1205">
                  <c:v>416.41807213557053</c:v>
                </c:pt>
                <c:pt idx="1206">
                  <c:v>416.41807213557053</c:v>
                </c:pt>
                <c:pt idx="1207">
                  <c:v>416.41807213557053</c:v>
                </c:pt>
                <c:pt idx="1208">
                  <c:v>416.41807213557053</c:v>
                </c:pt>
                <c:pt idx="1209">
                  <c:v>416.41807213557053</c:v>
                </c:pt>
                <c:pt idx="1210">
                  <c:v>416.41807213557053</c:v>
                </c:pt>
                <c:pt idx="1211">
                  <c:v>416.41807213557053</c:v>
                </c:pt>
                <c:pt idx="1212">
                  <c:v>416.41807213557053</c:v>
                </c:pt>
                <c:pt idx="1213">
                  <c:v>416.41807213557053</c:v>
                </c:pt>
                <c:pt idx="1214">
                  <c:v>416.41807213557053</c:v>
                </c:pt>
                <c:pt idx="1215">
                  <c:v>416.41807213557053</c:v>
                </c:pt>
                <c:pt idx="1216">
                  <c:v>416.41807213557053</c:v>
                </c:pt>
                <c:pt idx="1217">
                  <c:v>416.41807213557053</c:v>
                </c:pt>
                <c:pt idx="1218">
                  <c:v>416.41807213557053</c:v>
                </c:pt>
                <c:pt idx="1219">
                  <c:v>416.41807213557053</c:v>
                </c:pt>
                <c:pt idx="1220">
                  <c:v>416.41807213557053</c:v>
                </c:pt>
                <c:pt idx="1221">
                  <c:v>416.41807213557053</c:v>
                </c:pt>
                <c:pt idx="1222">
                  <c:v>416.41807213557053</c:v>
                </c:pt>
                <c:pt idx="1223">
                  <c:v>416.41807213557053</c:v>
                </c:pt>
                <c:pt idx="1224">
                  <c:v>416.41807213557053</c:v>
                </c:pt>
                <c:pt idx="1225">
                  <c:v>416.41807213557053</c:v>
                </c:pt>
                <c:pt idx="1226">
                  <c:v>416.41807213557053</c:v>
                </c:pt>
                <c:pt idx="1227">
                  <c:v>416.41807213557053</c:v>
                </c:pt>
                <c:pt idx="1228">
                  <c:v>416.41807213557053</c:v>
                </c:pt>
                <c:pt idx="1229">
                  <c:v>416.41807213557053</c:v>
                </c:pt>
                <c:pt idx="1230">
                  <c:v>416.41807213557053</c:v>
                </c:pt>
                <c:pt idx="1231">
                  <c:v>416.41807213557053</c:v>
                </c:pt>
                <c:pt idx="1232">
                  <c:v>416.41807213557053</c:v>
                </c:pt>
                <c:pt idx="1233">
                  <c:v>416.41807213557053</c:v>
                </c:pt>
                <c:pt idx="1234">
                  <c:v>416.41807213557053</c:v>
                </c:pt>
                <c:pt idx="1235">
                  <c:v>416.41807213557053</c:v>
                </c:pt>
                <c:pt idx="1236">
                  <c:v>416.41807213557053</c:v>
                </c:pt>
                <c:pt idx="1237">
                  <c:v>416.41807213557053</c:v>
                </c:pt>
                <c:pt idx="1238">
                  <c:v>416.41807213557053</c:v>
                </c:pt>
                <c:pt idx="1239">
                  <c:v>416.41807213557053</c:v>
                </c:pt>
                <c:pt idx="1240">
                  <c:v>416.41807213557053</c:v>
                </c:pt>
                <c:pt idx="1241">
                  <c:v>416.41807213557053</c:v>
                </c:pt>
                <c:pt idx="1242">
                  <c:v>416.41807213557053</c:v>
                </c:pt>
                <c:pt idx="1243">
                  <c:v>416.41807213557053</c:v>
                </c:pt>
                <c:pt idx="1244">
                  <c:v>416.41807213557053</c:v>
                </c:pt>
                <c:pt idx="1245">
                  <c:v>416.41807213557053</c:v>
                </c:pt>
                <c:pt idx="1246">
                  <c:v>416.41807213557053</c:v>
                </c:pt>
                <c:pt idx="1247">
                  <c:v>416.41807213557053</c:v>
                </c:pt>
                <c:pt idx="1248">
                  <c:v>416.41807213557053</c:v>
                </c:pt>
                <c:pt idx="1249">
                  <c:v>416.41807213557053</c:v>
                </c:pt>
                <c:pt idx="1250">
                  <c:v>416.41807213557053</c:v>
                </c:pt>
                <c:pt idx="1251">
                  <c:v>416.41807213557053</c:v>
                </c:pt>
                <c:pt idx="1252">
                  <c:v>416.41807213557053</c:v>
                </c:pt>
                <c:pt idx="1253">
                  <c:v>416.41807213557053</c:v>
                </c:pt>
                <c:pt idx="1254">
                  <c:v>416.41807213557053</c:v>
                </c:pt>
                <c:pt idx="1255">
                  <c:v>416.41807213557053</c:v>
                </c:pt>
                <c:pt idx="1256">
                  <c:v>416.41807213557053</c:v>
                </c:pt>
                <c:pt idx="1257">
                  <c:v>416.41807213557053</c:v>
                </c:pt>
                <c:pt idx="1258">
                  <c:v>416.41807213557053</c:v>
                </c:pt>
                <c:pt idx="1259">
                  <c:v>416.41807213557053</c:v>
                </c:pt>
                <c:pt idx="1260">
                  <c:v>416.41807213557053</c:v>
                </c:pt>
                <c:pt idx="1261">
                  <c:v>416.41807213557053</c:v>
                </c:pt>
                <c:pt idx="1262">
                  <c:v>416.41807213557053</c:v>
                </c:pt>
                <c:pt idx="1263">
                  <c:v>416.41807213557053</c:v>
                </c:pt>
                <c:pt idx="1264">
                  <c:v>416.41807213557053</c:v>
                </c:pt>
                <c:pt idx="1265">
                  <c:v>416.41807213557053</c:v>
                </c:pt>
                <c:pt idx="1266">
                  <c:v>416.41807213557053</c:v>
                </c:pt>
                <c:pt idx="1267">
                  <c:v>416.41807213557053</c:v>
                </c:pt>
                <c:pt idx="1268">
                  <c:v>416.41807213557053</c:v>
                </c:pt>
                <c:pt idx="1269">
                  <c:v>416.41807213557053</c:v>
                </c:pt>
                <c:pt idx="1270">
                  <c:v>416.41807213557053</c:v>
                </c:pt>
                <c:pt idx="1271">
                  <c:v>416.41807213557053</c:v>
                </c:pt>
                <c:pt idx="1272">
                  <c:v>416.41807213557053</c:v>
                </c:pt>
                <c:pt idx="1273">
                  <c:v>416.41807213557053</c:v>
                </c:pt>
                <c:pt idx="1274">
                  <c:v>416.41807213557053</c:v>
                </c:pt>
                <c:pt idx="1275">
                  <c:v>416.41807213557053</c:v>
                </c:pt>
                <c:pt idx="1276">
                  <c:v>416.41807213557053</c:v>
                </c:pt>
                <c:pt idx="1277">
                  <c:v>416.41807213557053</c:v>
                </c:pt>
                <c:pt idx="1278">
                  <c:v>416.41807213557053</c:v>
                </c:pt>
                <c:pt idx="1279">
                  <c:v>416.41807213557053</c:v>
                </c:pt>
                <c:pt idx="1280">
                  <c:v>416.41807213557053</c:v>
                </c:pt>
                <c:pt idx="1281">
                  <c:v>416.41807213557053</c:v>
                </c:pt>
                <c:pt idx="1282">
                  <c:v>416.41807213557053</c:v>
                </c:pt>
                <c:pt idx="1283">
                  <c:v>416.41807213557053</c:v>
                </c:pt>
                <c:pt idx="1284">
                  <c:v>416.41807213557053</c:v>
                </c:pt>
                <c:pt idx="1285">
                  <c:v>416.41807213557053</c:v>
                </c:pt>
                <c:pt idx="1286">
                  <c:v>416.41807213557053</c:v>
                </c:pt>
                <c:pt idx="1287">
                  <c:v>416.41807213557053</c:v>
                </c:pt>
                <c:pt idx="1288">
                  <c:v>416.41807213557053</c:v>
                </c:pt>
                <c:pt idx="1289">
                  <c:v>416.41807213557053</c:v>
                </c:pt>
                <c:pt idx="1290">
                  <c:v>416.41807213557053</c:v>
                </c:pt>
                <c:pt idx="1291">
                  <c:v>416.41807213557053</c:v>
                </c:pt>
                <c:pt idx="1292">
                  <c:v>416.41807213557053</c:v>
                </c:pt>
                <c:pt idx="1293">
                  <c:v>416.41807213557053</c:v>
                </c:pt>
                <c:pt idx="1294">
                  <c:v>416.41807213557053</c:v>
                </c:pt>
                <c:pt idx="1295">
                  <c:v>416.41807213557053</c:v>
                </c:pt>
                <c:pt idx="1296">
                  <c:v>416.41807213557053</c:v>
                </c:pt>
                <c:pt idx="1297">
                  <c:v>416.41807213557053</c:v>
                </c:pt>
                <c:pt idx="1298">
                  <c:v>416.41807213557053</c:v>
                </c:pt>
                <c:pt idx="1299">
                  <c:v>416.41807213557053</c:v>
                </c:pt>
                <c:pt idx="1300">
                  <c:v>416.41807213557053</c:v>
                </c:pt>
                <c:pt idx="1301">
                  <c:v>416.41807213557053</c:v>
                </c:pt>
                <c:pt idx="1302">
                  <c:v>416.41807213557053</c:v>
                </c:pt>
                <c:pt idx="1303">
                  <c:v>416.41807213557053</c:v>
                </c:pt>
                <c:pt idx="1304">
                  <c:v>416.41807213557053</c:v>
                </c:pt>
                <c:pt idx="1305">
                  <c:v>416.41807213557053</c:v>
                </c:pt>
                <c:pt idx="1306">
                  <c:v>416.41807213557053</c:v>
                </c:pt>
                <c:pt idx="1307">
                  <c:v>416.41807213557053</c:v>
                </c:pt>
                <c:pt idx="1308">
                  <c:v>416.41807213557053</c:v>
                </c:pt>
                <c:pt idx="1309">
                  <c:v>416.41807213557053</c:v>
                </c:pt>
                <c:pt idx="1310">
                  <c:v>416.41807213557053</c:v>
                </c:pt>
                <c:pt idx="1311">
                  <c:v>416.41807213557053</c:v>
                </c:pt>
                <c:pt idx="1312">
                  <c:v>416.41807213557053</c:v>
                </c:pt>
                <c:pt idx="1313">
                  <c:v>416.41807213557053</c:v>
                </c:pt>
                <c:pt idx="1314">
                  <c:v>416.41807213557053</c:v>
                </c:pt>
                <c:pt idx="1315">
                  <c:v>416.41807213557053</c:v>
                </c:pt>
                <c:pt idx="1316">
                  <c:v>416.41807213557053</c:v>
                </c:pt>
                <c:pt idx="1317">
                  <c:v>416.41807213557053</c:v>
                </c:pt>
                <c:pt idx="1318">
                  <c:v>416.41807213557053</c:v>
                </c:pt>
                <c:pt idx="1319">
                  <c:v>416.41807213557053</c:v>
                </c:pt>
                <c:pt idx="1320">
                  <c:v>416.41807213557053</c:v>
                </c:pt>
                <c:pt idx="1321">
                  <c:v>416.41807213557053</c:v>
                </c:pt>
                <c:pt idx="1322">
                  <c:v>416.41807213557053</c:v>
                </c:pt>
                <c:pt idx="1323">
                  <c:v>416.41807213557053</c:v>
                </c:pt>
                <c:pt idx="1324">
                  <c:v>416.41807213557053</c:v>
                </c:pt>
                <c:pt idx="1325">
                  <c:v>416.41807213557053</c:v>
                </c:pt>
                <c:pt idx="1326">
                  <c:v>416.41807213557053</c:v>
                </c:pt>
                <c:pt idx="1327">
                  <c:v>416.41807213557053</c:v>
                </c:pt>
                <c:pt idx="1328">
                  <c:v>416.41807213557053</c:v>
                </c:pt>
                <c:pt idx="1329">
                  <c:v>416.41807213557053</c:v>
                </c:pt>
                <c:pt idx="1330">
                  <c:v>416.41807213557053</c:v>
                </c:pt>
                <c:pt idx="1331">
                  <c:v>416.41807213557053</c:v>
                </c:pt>
                <c:pt idx="1332">
                  <c:v>416.41807213557053</c:v>
                </c:pt>
                <c:pt idx="1333">
                  <c:v>416.41807213557053</c:v>
                </c:pt>
                <c:pt idx="1334">
                  <c:v>416.41807213557053</c:v>
                </c:pt>
                <c:pt idx="1335">
                  <c:v>416.41807213557053</c:v>
                </c:pt>
                <c:pt idx="1336">
                  <c:v>416.41807213557053</c:v>
                </c:pt>
                <c:pt idx="1337">
                  <c:v>416.41807213557053</c:v>
                </c:pt>
                <c:pt idx="1338">
                  <c:v>416.41807213557053</c:v>
                </c:pt>
                <c:pt idx="1339">
                  <c:v>416.41807213557053</c:v>
                </c:pt>
                <c:pt idx="1340">
                  <c:v>416.41807213557053</c:v>
                </c:pt>
                <c:pt idx="1341">
                  <c:v>416.41807213557053</c:v>
                </c:pt>
                <c:pt idx="1342">
                  <c:v>416.41807213557053</c:v>
                </c:pt>
                <c:pt idx="1343">
                  <c:v>416.41807213557053</c:v>
                </c:pt>
                <c:pt idx="1344">
                  <c:v>416.41807213557053</c:v>
                </c:pt>
                <c:pt idx="1345">
                  <c:v>416.41807213557053</c:v>
                </c:pt>
                <c:pt idx="1346">
                  <c:v>416.41807213557053</c:v>
                </c:pt>
                <c:pt idx="1347">
                  <c:v>416.41807213557053</c:v>
                </c:pt>
                <c:pt idx="1348">
                  <c:v>416.41807213557053</c:v>
                </c:pt>
                <c:pt idx="1349">
                  <c:v>416.41807213557053</c:v>
                </c:pt>
                <c:pt idx="1350">
                  <c:v>416.41807213557053</c:v>
                </c:pt>
                <c:pt idx="1351">
                  <c:v>416.41807213557053</c:v>
                </c:pt>
                <c:pt idx="1352">
                  <c:v>416.41807213557053</c:v>
                </c:pt>
                <c:pt idx="1353">
                  <c:v>416.49393596948255</c:v>
                </c:pt>
                <c:pt idx="1354">
                  <c:v>416.80105250385753</c:v>
                </c:pt>
                <c:pt idx="1355">
                  <c:v>417.48718034088813</c:v>
                </c:pt>
                <c:pt idx="1356">
                  <c:v>418.5920418121201</c:v>
                </c:pt>
                <c:pt idx="1357">
                  <c:v>419.99661572555891</c:v>
                </c:pt>
                <c:pt idx="1358">
                  <c:v>421.68012920880221</c:v>
                </c:pt>
                <c:pt idx="1359">
                  <c:v>423.57761637924972</c:v>
                </c:pt>
                <c:pt idx="1360">
                  <c:v>425.1401055475946</c:v>
                </c:pt>
                <c:pt idx="1361">
                  <c:v>425.5511631067381</c:v>
                </c:pt>
                <c:pt idx="1362">
                  <c:v>425.5511631067381</c:v>
                </c:pt>
                <c:pt idx="1363">
                  <c:v>425.5511631067381</c:v>
                </c:pt>
                <c:pt idx="1364">
                  <c:v>425.5511631067381</c:v>
                </c:pt>
                <c:pt idx="1365">
                  <c:v>425.5511631067381</c:v>
                </c:pt>
                <c:pt idx="1366">
                  <c:v>425.5511631067381</c:v>
                </c:pt>
                <c:pt idx="1367">
                  <c:v>425.5511631067381</c:v>
                </c:pt>
                <c:pt idx="1368">
                  <c:v>426.29288587614718</c:v>
                </c:pt>
                <c:pt idx="1369">
                  <c:v>426.87062026320996</c:v>
                </c:pt>
                <c:pt idx="1370">
                  <c:v>426.87062026320996</c:v>
                </c:pt>
                <c:pt idx="1371">
                  <c:v>426.87062026320996</c:v>
                </c:pt>
                <c:pt idx="1372">
                  <c:v>426.87062026320996</c:v>
                </c:pt>
                <c:pt idx="1373">
                  <c:v>426.87062026320996</c:v>
                </c:pt>
                <c:pt idx="1374">
                  <c:v>427.03942676042573</c:v>
                </c:pt>
                <c:pt idx="1375">
                  <c:v>428.72606965515308</c:v>
                </c:pt>
                <c:pt idx="1376">
                  <c:v>432.53632383973383</c:v>
                </c:pt>
                <c:pt idx="1377">
                  <c:v>437.90409429042825</c:v>
                </c:pt>
                <c:pt idx="1378">
                  <c:v>443.35072883802343</c:v>
                </c:pt>
                <c:pt idx="1379">
                  <c:v>448.19426365362273</c:v>
                </c:pt>
                <c:pt idx="1380">
                  <c:v>451.77544461079867</c:v>
                </c:pt>
                <c:pt idx="1381">
                  <c:v>452.8921921131103</c:v>
                </c:pt>
                <c:pt idx="1382">
                  <c:v>452.8921921131103</c:v>
                </c:pt>
                <c:pt idx="1383">
                  <c:v>452.8921921131103</c:v>
                </c:pt>
                <c:pt idx="1384">
                  <c:v>452.8921921131103</c:v>
                </c:pt>
                <c:pt idx="1385">
                  <c:v>452.8921921131103</c:v>
                </c:pt>
                <c:pt idx="1386">
                  <c:v>452.8921921131103</c:v>
                </c:pt>
                <c:pt idx="1387">
                  <c:v>452.8921921131103</c:v>
                </c:pt>
                <c:pt idx="1388">
                  <c:v>452.8921921131103</c:v>
                </c:pt>
                <c:pt idx="1389">
                  <c:v>452.8921921131103</c:v>
                </c:pt>
                <c:pt idx="1390">
                  <c:v>452.8921921131103</c:v>
                </c:pt>
                <c:pt idx="1391">
                  <c:v>452.8921921131103</c:v>
                </c:pt>
                <c:pt idx="1392">
                  <c:v>452.8921921131103</c:v>
                </c:pt>
                <c:pt idx="1393">
                  <c:v>452.8921921131103</c:v>
                </c:pt>
                <c:pt idx="1394">
                  <c:v>452.8921921131103</c:v>
                </c:pt>
                <c:pt idx="1395">
                  <c:v>452.8921921131103</c:v>
                </c:pt>
                <c:pt idx="1396">
                  <c:v>452.8921921131103</c:v>
                </c:pt>
                <c:pt idx="1397">
                  <c:v>452.8921921131103</c:v>
                </c:pt>
                <c:pt idx="1398">
                  <c:v>453.1186630274139</c:v>
                </c:pt>
                <c:pt idx="1399">
                  <c:v>453.73397528707505</c:v>
                </c:pt>
                <c:pt idx="1400">
                  <c:v>454.64920480829096</c:v>
                </c:pt>
                <c:pt idx="1401">
                  <c:v>455.8753472109305</c:v>
                </c:pt>
                <c:pt idx="1402">
                  <c:v>457.83658389743385</c:v>
                </c:pt>
                <c:pt idx="1403">
                  <c:v>461.18601466246088</c:v>
                </c:pt>
                <c:pt idx="1404">
                  <c:v>465.65008953157741</c:v>
                </c:pt>
                <c:pt idx="1405">
                  <c:v>469.67871401933462</c:v>
                </c:pt>
                <c:pt idx="1406">
                  <c:v>471.92989618634851</c:v>
                </c:pt>
                <c:pt idx="1407">
                  <c:v>472.32145572330518</c:v>
                </c:pt>
                <c:pt idx="1408">
                  <c:v>472.32145572330518</c:v>
                </c:pt>
                <c:pt idx="1409">
                  <c:v>472.32145572330518</c:v>
                </c:pt>
                <c:pt idx="1410">
                  <c:v>472.32145572330518</c:v>
                </c:pt>
                <c:pt idx="1411">
                  <c:v>472.32145572330518</c:v>
                </c:pt>
                <c:pt idx="1412">
                  <c:v>472.32145572330518</c:v>
                </c:pt>
                <c:pt idx="1413">
                  <c:v>472.32145572330518</c:v>
                </c:pt>
                <c:pt idx="1414">
                  <c:v>472.32145572330518</c:v>
                </c:pt>
                <c:pt idx="1415">
                  <c:v>472.32145572330518</c:v>
                </c:pt>
                <c:pt idx="1416">
                  <c:v>472.32145572330518</c:v>
                </c:pt>
                <c:pt idx="1417">
                  <c:v>472.32145572330518</c:v>
                </c:pt>
                <c:pt idx="1418">
                  <c:v>472.32145572330518</c:v>
                </c:pt>
                <c:pt idx="1419">
                  <c:v>472.32145572330518</c:v>
                </c:pt>
                <c:pt idx="1420">
                  <c:v>472.36231432680955</c:v>
                </c:pt>
                <c:pt idx="1421">
                  <c:v>473.99028939581035</c:v>
                </c:pt>
                <c:pt idx="1422">
                  <c:v>475.73054751376304</c:v>
                </c:pt>
                <c:pt idx="1423">
                  <c:v>476.18238401558597</c:v>
                </c:pt>
                <c:pt idx="1424">
                  <c:v>476.18238401558597</c:v>
                </c:pt>
                <c:pt idx="1425">
                  <c:v>476.18238401558597</c:v>
                </c:pt>
                <c:pt idx="1426">
                  <c:v>476.18238401558597</c:v>
                </c:pt>
                <c:pt idx="1427">
                  <c:v>476.18238401558597</c:v>
                </c:pt>
                <c:pt idx="1428">
                  <c:v>476.18238401558597</c:v>
                </c:pt>
                <c:pt idx="1429">
                  <c:v>476.18238401558597</c:v>
                </c:pt>
                <c:pt idx="1430">
                  <c:v>477.4715350624835</c:v>
                </c:pt>
                <c:pt idx="1431">
                  <c:v>480.43059723171251</c:v>
                </c:pt>
                <c:pt idx="1432">
                  <c:v>484.37993371085344</c:v>
                </c:pt>
                <c:pt idx="1433">
                  <c:v>488.16840991197228</c:v>
                </c:pt>
                <c:pt idx="1434">
                  <c:v>490.73947502955843</c:v>
                </c:pt>
                <c:pt idx="1435">
                  <c:v>491.53145375008631</c:v>
                </c:pt>
                <c:pt idx="1436">
                  <c:v>491.53145375008631</c:v>
                </c:pt>
                <c:pt idx="1437">
                  <c:v>491.53145375008631</c:v>
                </c:pt>
                <c:pt idx="1438">
                  <c:v>491.53145375008631</c:v>
                </c:pt>
                <c:pt idx="1439">
                  <c:v>491.53145375008631</c:v>
                </c:pt>
                <c:pt idx="1440">
                  <c:v>491.62521327772907</c:v>
                </c:pt>
                <c:pt idx="1441">
                  <c:v>492.08316076511977</c:v>
                </c:pt>
                <c:pt idx="1442">
                  <c:v>492.4009168792723</c:v>
                </c:pt>
                <c:pt idx="1443">
                  <c:v>492.4009168792723</c:v>
                </c:pt>
                <c:pt idx="1444">
                  <c:v>492.4009168792723</c:v>
                </c:pt>
                <c:pt idx="1445">
                  <c:v>492.4009168792723</c:v>
                </c:pt>
                <c:pt idx="1446">
                  <c:v>492.59162749592292</c:v>
                </c:pt>
                <c:pt idx="1447">
                  <c:v>493.61639840080011</c:v>
                </c:pt>
                <c:pt idx="1448">
                  <c:v>494.99996322990893</c:v>
                </c:pt>
                <c:pt idx="1449">
                  <c:v>495.90232812845574</c:v>
                </c:pt>
                <c:pt idx="1450">
                  <c:v>496.18115565090301</c:v>
                </c:pt>
                <c:pt idx="1451">
                  <c:v>496.2111430923382</c:v>
                </c:pt>
                <c:pt idx="1452">
                  <c:v>496.2111430923382</c:v>
                </c:pt>
                <c:pt idx="1453">
                  <c:v>496.2111430923382</c:v>
                </c:pt>
                <c:pt idx="1454">
                  <c:v>496.2111430923382</c:v>
                </c:pt>
                <c:pt idx="1455">
                  <c:v>496.2111430923382</c:v>
                </c:pt>
                <c:pt idx="1456">
                  <c:v>496.2111430923382</c:v>
                </c:pt>
                <c:pt idx="1457">
                  <c:v>496.2111430923382</c:v>
                </c:pt>
                <c:pt idx="1458">
                  <c:v>496.2111430923382</c:v>
                </c:pt>
                <c:pt idx="1459">
                  <c:v>496.2111430923382</c:v>
                </c:pt>
                <c:pt idx="1460">
                  <c:v>496.2111430923382</c:v>
                </c:pt>
                <c:pt idx="1461">
                  <c:v>496.2111430923382</c:v>
                </c:pt>
                <c:pt idx="1462">
                  <c:v>496.2111430923382</c:v>
                </c:pt>
                <c:pt idx="1463">
                  <c:v>496.2111430923382</c:v>
                </c:pt>
                <c:pt idx="1464">
                  <c:v>496.2111430923382</c:v>
                </c:pt>
                <c:pt idx="1465">
                  <c:v>496.2111430923382</c:v>
                </c:pt>
                <c:pt idx="1466">
                  <c:v>496.2111430923382</c:v>
                </c:pt>
                <c:pt idx="1467">
                  <c:v>496.2111430923382</c:v>
                </c:pt>
                <c:pt idx="1468">
                  <c:v>496.2111430923382</c:v>
                </c:pt>
                <c:pt idx="1469">
                  <c:v>496.2111430923382</c:v>
                </c:pt>
                <c:pt idx="1470">
                  <c:v>496.2111430923382</c:v>
                </c:pt>
                <c:pt idx="1471">
                  <c:v>496.2111430923382</c:v>
                </c:pt>
                <c:pt idx="1472">
                  <c:v>496.2111430923382</c:v>
                </c:pt>
                <c:pt idx="1473">
                  <c:v>496.2111430923382</c:v>
                </c:pt>
                <c:pt idx="1474">
                  <c:v>496.2111430923382</c:v>
                </c:pt>
                <c:pt idx="1475">
                  <c:v>496.2111430923382</c:v>
                </c:pt>
                <c:pt idx="1476">
                  <c:v>496.2111430923382</c:v>
                </c:pt>
                <c:pt idx="1477">
                  <c:v>496.2111430923382</c:v>
                </c:pt>
                <c:pt idx="1478">
                  <c:v>496.2111430923382</c:v>
                </c:pt>
                <c:pt idx="1479">
                  <c:v>496.2111430923382</c:v>
                </c:pt>
                <c:pt idx="1480">
                  <c:v>496.2111430923382</c:v>
                </c:pt>
                <c:pt idx="1481">
                  <c:v>496.2111430923382</c:v>
                </c:pt>
                <c:pt idx="1482">
                  <c:v>496.2111430923382</c:v>
                </c:pt>
                <c:pt idx="1483">
                  <c:v>496.2111430923382</c:v>
                </c:pt>
                <c:pt idx="1484">
                  <c:v>496.2111430923382</c:v>
                </c:pt>
                <c:pt idx="1485">
                  <c:v>496.2111430923382</c:v>
                </c:pt>
                <c:pt idx="1486">
                  <c:v>496.2111430923382</c:v>
                </c:pt>
                <c:pt idx="1487">
                  <c:v>496.2111430923382</c:v>
                </c:pt>
                <c:pt idx="1488">
                  <c:v>496.2111430923382</c:v>
                </c:pt>
                <c:pt idx="1489">
                  <c:v>496.2111430923382</c:v>
                </c:pt>
                <c:pt idx="1490">
                  <c:v>496.2111430923382</c:v>
                </c:pt>
                <c:pt idx="1491">
                  <c:v>496.2111430923382</c:v>
                </c:pt>
                <c:pt idx="1492">
                  <c:v>496.2111430923382</c:v>
                </c:pt>
                <c:pt idx="1493">
                  <c:v>496.2111430923382</c:v>
                </c:pt>
                <c:pt idx="1494">
                  <c:v>496.2111430923382</c:v>
                </c:pt>
                <c:pt idx="1495">
                  <c:v>496.2111430923382</c:v>
                </c:pt>
                <c:pt idx="1496">
                  <c:v>496.2111430923382</c:v>
                </c:pt>
                <c:pt idx="1497">
                  <c:v>496.2111430923382</c:v>
                </c:pt>
                <c:pt idx="1498">
                  <c:v>496.2111430923382</c:v>
                </c:pt>
                <c:pt idx="1499">
                  <c:v>496.2111430923382</c:v>
                </c:pt>
                <c:pt idx="1500">
                  <c:v>496.2111430923382</c:v>
                </c:pt>
                <c:pt idx="1501">
                  <c:v>496.2111430923382</c:v>
                </c:pt>
                <c:pt idx="1502">
                  <c:v>496.2111430923382</c:v>
                </c:pt>
                <c:pt idx="1503">
                  <c:v>496.2111430923382</c:v>
                </c:pt>
                <c:pt idx="1504">
                  <c:v>496.2111430923382</c:v>
                </c:pt>
                <c:pt idx="1505">
                  <c:v>496.2111430923382</c:v>
                </c:pt>
                <c:pt idx="1506">
                  <c:v>496.2111430923382</c:v>
                </c:pt>
                <c:pt idx="1507">
                  <c:v>496.2111430923382</c:v>
                </c:pt>
                <c:pt idx="1508">
                  <c:v>496.2111430923382</c:v>
                </c:pt>
                <c:pt idx="1509">
                  <c:v>496.2111430923382</c:v>
                </c:pt>
                <c:pt idx="1510">
                  <c:v>496.2111430923382</c:v>
                </c:pt>
                <c:pt idx="1511">
                  <c:v>496.2111430923382</c:v>
                </c:pt>
                <c:pt idx="1512">
                  <c:v>496.2111430923382</c:v>
                </c:pt>
                <c:pt idx="1513">
                  <c:v>496.2111430923382</c:v>
                </c:pt>
                <c:pt idx="1514">
                  <c:v>496.2111430923382</c:v>
                </c:pt>
                <c:pt idx="1515">
                  <c:v>496.2111430923382</c:v>
                </c:pt>
                <c:pt idx="1516">
                  <c:v>496.2111430923382</c:v>
                </c:pt>
                <c:pt idx="1517">
                  <c:v>496.2111430923382</c:v>
                </c:pt>
                <c:pt idx="1518">
                  <c:v>496.2111430923382</c:v>
                </c:pt>
                <c:pt idx="1519">
                  <c:v>496.2111430923382</c:v>
                </c:pt>
                <c:pt idx="1520">
                  <c:v>496.2111430923382</c:v>
                </c:pt>
                <c:pt idx="1521">
                  <c:v>496.2111430923382</c:v>
                </c:pt>
                <c:pt idx="1522">
                  <c:v>496.2111430923382</c:v>
                </c:pt>
                <c:pt idx="1523">
                  <c:v>496.2111430923382</c:v>
                </c:pt>
                <c:pt idx="1524">
                  <c:v>496.2111430923382</c:v>
                </c:pt>
                <c:pt idx="1525">
                  <c:v>496.88924060191255</c:v>
                </c:pt>
                <c:pt idx="1526">
                  <c:v>498.52614686698456</c:v>
                </c:pt>
                <c:pt idx="1527">
                  <c:v>500.54330846402672</c:v>
                </c:pt>
                <c:pt idx="1528">
                  <c:v>502.30633314446652</c:v>
                </c:pt>
                <c:pt idx="1529">
                  <c:v>503.41517402491274</c:v>
                </c:pt>
                <c:pt idx="1530">
                  <c:v>503.67381435648423</c:v>
                </c:pt>
                <c:pt idx="1531">
                  <c:v>503.67381435648423</c:v>
                </c:pt>
                <c:pt idx="1532">
                  <c:v>503.67381435648423</c:v>
                </c:pt>
                <c:pt idx="1533">
                  <c:v>503.67381435648423</c:v>
                </c:pt>
                <c:pt idx="1534">
                  <c:v>503.67381435648423</c:v>
                </c:pt>
                <c:pt idx="1535">
                  <c:v>503.67381435648423</c:v>
                </c:pt>
                <c:pt idx="1536">
                  <c:v>503.67381435648423</c:v>
                </c:pt>
                <c:pt idx="1537">
                  <c:v>503.67381435648423</c:v>
                </c:pt>
                <c:pt idx="1538">
                  <c:v>503.67381435648423</c:v>
                </c:pt>
                <c:pt idx="1539">
                  <c:v>503.67381435648423</c:v>
                </c:pt>
                <c:pt idx="1540">
                  <c:v>503.67381435648423</c:v>
                </c:pt>
                <c:pt idx="1541">
                  <c:v>503.67381435648423</c:v>
                </c:pt>
                <c:pt idx="1542">
                  <c:v>503.67381435648423</c:v>
                </c:pt>
                <c:pt idx="1543">
                  <c:v>503.67381435648423</c:v>
                </c:pt>
                <c:pt idx="1544">
                  <c:v>503.67381435648423</c:v>
                </c:pt>
                <c:pt idx="1545">
                  <c:v>503.67381435648423</c:v>
                </c:pt>
                <c:pt idx="1546">
                  <c:v>503.67381435648423</c:v>
                </c:pt>
                <c:pt idx="1547">
                  <c:v>503.67381435648423</c:v>
                </c:pt>
                <c:pt idx="1548">
                  <c:v>503.67381435648423</c:v>
                </c:pt>
                <c:pt idx="1549">
                  <c:v>503.67381435648423</c:v>
                </c:pt>
                <c:pt idx="1550">
                  <c:v>503.67381435648423</c:v>
                </c:pt>
                <c:pt idx="1551">
                  <c:v>503.67381435648423</c:v>
                </c:pt>
                <c:pt idx="1552">
                  <c:v>503.67381435648423</c:v>
                </c:pt>
                <c:pt idx="1553">
                  <c:v>503.67381435648423</c:v>
                </c:pt>
                <c:pt idx="1554">
                  <c:v>503.67381435648423</c:v>
                </c:pt>
                <c:pt idx="1555">
                  <c:v>503.67381435648423</c:v>
                </c:pt>
                <c:pt idx="1556">
                  <c:v>503.67381435648423</c:v>
                </c:pt>
                <c:pt idx="1557">
                  <c:v>503.67381435648423</c:v>
                </c:pt>
                <c:pt idx="1558">
                  <c:v>503.67381435648423</c:v>
                </c:pt>
                <c:pt idx="1559">
                  <c:v>503.67381435648423</c:v>
                </c:pt>
                <c:pt idx="1560">
                  <c:v>503.67381435648423</c:v>
                </c:pt>
                <c:pt idx="1561">
                  <c:v>503.67381435648423</c:v>
                </c:pt>
                <c:pt idx="1562">
                  <c:v>503.67381435648423</c:v>
                </c:pt>
                <c:pt idx="1563">
                  <c:v>503.67381435648423</c:v>
                </c:pt>
                <c:pt idx="1564">
                  <c:v>503.67381435648423</c:v>
                </c:pt>
                <c:pt idx="1565">
                  <c:v>503.67381435648423</c:v>
                </c:pt>
                <c:pt idx="1566">
                  <c:v>503.67381435648423</c:v>
                </c:pt>
                <c:pt idx="1567">
                  <c:v>503.67381435648423</c:v>
                </c:pt>
                <c:pt idx="1568">
                  <c:v>503.67381435648423</c:v>
                </c:pt>
                <c:pt idx="1569">
                  <c:v>503.67381435648423</c:v>
                </c:pt>
                <c:pt idx="1570">
                  <c:v>503.67381435648423</c:v>
                </c:pt>
                <c:pt idx="1571">
                  <c:v>503.67381435648423</c:v>
                </c:pt>
                <c:pt idx="1572">
                  <c:v>503.67381435648423</c:v>
                </c:pt>
                <c:pt idx="1573">
                  <c:v>503.67381435648423</c:v>
                </c:pt>
                <c:pt idx="1574">
                  <c:v>503.67381435648423</c:v>
                </c:pt>
                <c:pt idx="1575">
                  <c:v>503.67381435648423</c:v>
                </c:pt>
                <c:pt idx="1576">
                  <c:v>503.67381435648423</c:v>
                </c:pt>
                <c:pt idx="1577">
                  <c:v>503.67381435648423</c:v>
                </c:pt>
                <c:pt idx="1578">
                  <c:v>503.67381435648423</c:v>
                </c:pt>
                <c:pt idx="1579">
                  <c:v>503.67381435648423</c:v>
                </c:pt>
                <c:pt idx="1580">
                  <c:v>503.67381435648423</c:v>
                </c:pt>
                <c:pt idx="1581">
                  <c:v>503.67381435648423</c:v>
                </c:pt>
                <c:pt idx="1582">
                  <c:v>503.67381435648423</c:v>
                </c:pt>
                <c:pt idx="1583">
                  <c:v>503.67381435648423</c:v>
                </c:pt>
                <c:pt idx="1584">
                  <c:v>503.67381435648423</c:v>
                </c:pt>
                <c:pt idx="1585">
                  <c:v>503.67381435648423</c:v>
                </c:pt>
                <c:pt idx="1586">
                  <c:v>503.67381435648423</c:v>
                </c:pt>
                <c:pt idx="1587">
                  <c:v>503.67381435648423</c:v>
                </c:pt>
                <c:pt idx="1588">
                  <c:v>503.67381435648423</c:v>
                </c:pt>
                <c:pt idx="1589">
                  <c:v>503.67381435648423</c:v>
                </c:pt>
                <c:pt idx="1590">
                  <c:v>503.67381435648423</c:v>
                </c:pt>
                <c:pt idx="1591">
                  <c:v>503.67381435648423</c:v>
                </c:pt>
                <c:pt idx="1592">
                  <c:v>503.67381435648423</c:v>
                </c:pt>
                <c:pt idx="1593">
                  <c:v>503.67381435648423</c:v>
                </c:pt>
                <c:pt idx="1594">
                  <c:v>503.67381435648423</c:v>
                </c:pt>
                <c:pt idx="1595">
                  <c:v>503.67381435648423</c:v>
                </c:pt>
                <c:pt idx="1596">
                  <c:v>503.67381435648423</c:v>
                </c:pt>
                <c:pt idx="1597">
                  <c:v>503.67381435648423</c:v>
                </c:pt>
                <c:pt idx="1598">
                  <c:v>503.67381435648423</c:v>
                </c:pt>
                <c:pt idx="1599">
                  <c:v>503.67381435648423</c:v>
                </c:pt>
                <c:pt idx="1600">
                  <c:v>503.67381435648423</c:v>
                </c:pt>
                <c:pt idx="1601">
                  <c:v>503.67381435648423</c:v>
                </c:pt>
                <c:pt idx="1602">
                  <c:v>503.67381435648423</c:v>
                </c:pt>
                <c:pt idx="1603">
                  <c:v>503.67381435648423</c:v>
                </c:pt>
                <c:pt idx="1604">
                  <c:v>503.67381435648423</c:v>
                </c:pt>
                <c:pt idx="1605">
                  <c:v>503.67381435648423</c:v>
                </c:pt>
                <c:pt idx="1606">
                  <c:v>503.67381435648423</c:v>
                </c:pt>
                <c:pt idx="1607">
                  <c:v>503.67381435648423</c:v>
                </c:pt>
                <c:pt idx="1608">
                  <c:v>503.67381435648423</c:v>
                </c:pt>
                <c:pt idx="1609">
                  <c:v>503.67381435648423</c:v>
                </c:pt>
                <c:pt idx="1610">
                  <c:v>503.67381435648423</c:v>
                </c:pt>
                <c:pt idx="1611">
                  <c:v>503.67381435648423</c:v>
                </c:pt>
                <c:pt idx="1612">
                  <c:v>503.67381435648423</c:v>
                </c:pt>
                <c:pt idx="1613">
                  <c:v>503.67381435648423</c:v>
                </c:pt>
                <c:pt idx="1614">
                  <c:v>503.67381435648423</c:v>
                </c:pt>
                <c:pt idx="1615">
                  <c:v>503.67381435648423</c:v>
                </c:pt>
                <c:pt idx="1616">
                  <c:v>503.67381435648423</c:v>
                </c:pt>
                <c:pt idx="1617">
                  <c:v>503.67381435648423</c:v>
                </c:pt>
                <c:pt idx="1618">
                  <c:v>503.67381435648423</c:v>
                </c:pt>
                <c:pt idx="1619">
                  <c:v>503.67381435648423</c:v>
                </c:pt>
                <c:pt idx="1620">
                  <c:v>503.67381435648423</c:v>
                </c:pt>
                <c:pt idx="1621">
                  <c:v>503.67381435648423</c:v>
                </c:pt>
                <c:pt idx="1622">
                  <c:v>503.67381435648423</c:v>
                </c:pt>
                <c:pt idx="1623">
                  <c:v>503.67381435648423</c:v>
                </c:pt>
                <c:pt idx="1624">
                  <c:v>503.67381435648423</c:v>
                </c:pt>
                <c:pt idx="1625">
                  <c:v>503.67381435648423</c:v>
                </c:pt>
                <c:pt idx="1626">
                  <c:v>503.67381435648423</c:v>
                </c:pt>
                <c:pt idx="1627">
                  <c:v>503.67381435648423</c:v>
                </c:pt>
                <c:pt idx="1628">
                  <c:v>503.67381435648423</c:v>
                </c:pt>
                <c:pt idx="1629">
                  <c:v>503.67381435648423</c:v>
                </c:pt>
                <c:pt idx="1630">
                  <c:v>503.67381435648423</c:v>
                </c:pt>
                <c:pt idx="1631">
                  <c:v>503.67381435648423</c:v>
                </c:pt>
                <c:pt idx="1632">
                  <c:v>503.67381435648423</c:v>
                </c:pt>
                <c:pt idx="1633">
                  <c:v>503.67381435648423</c:v>
                </c:pt>
                <c:pt idx="1634">
                  <c:v>503.67381435648423</c:v>
                </c:pt>
                <c:pt idx="1635">
                  <c:v>503.67381435648423</c:v>
                </c:pt>
                <c:pt idx="1636">
                  <c:v>503.67381435648423</c:v>
                </c:pt>
                <c:pt idx="1637">
                  <c:v>503.67381435648423</c:v>
                </c:pt>
                <c:pt idx="1638">
                  <c:v>503.67381435648423</c:v>
                </c:pt>
                <c:pt idx="1639">
                  <c:v>503.67381435648423</c:v>
                </c:pt>
                <c:pt idx="1640">
                  <c:v>503.67381435648423</c:v>
                </c:pt>
                <c:pt idx="1641">
                  <c:v>503.67381435648423</c:v>
                </c:pt>
                <c:pt idx="1642">
                  <c:v>503.67381435648423</c:v>
                </c:pt>
                <c:pt idx="1643">
                  <c:v>503.67381435648423</c:v>
                </c:pt>
                <c:pt idx="1644">
                  <c:v>503.67381435648423</c:v>
                </c:pt>
                <c:pt idx="1645">
                  <c:v>503.67381435648423</c:v>
                </c:pt>
                <c:pt idx="1646">
                  <c:v>503.67381435648423</c:v>
                </c:pt>
                <c:pt idx="1647">
                  <c:v>503.67381435648423</c:v>
                </c:pt>
                <c:pt idx="1648">
                  <c:v>503.67381435648423</c:v>
                </c:pt>
                <c:pt idx="1649">
                  <c:v>503.67381435648423</c:v>
                </c:pt>
                <c:pt idx="1650">
                  <c:v>503.67381435648423</c:v>
                </c:pt>
                <c:pt idx="1651">
                  <c:v>503.67381435648423</c:v>
                </c:pt>
                <c:pt idx="1652">
                  <c:v>503.67381435648423</c:v>
                </c:pt>
                <c:pt idx="1653">
                  <c:v>503.67381435648423</c:v>
                </c:pt>
                <c:pt idx="1654">
                  <c:v>503.67381435648423</c:v>
                </c:pt>
                <c:pt idx="1655">
                  <c:v>503.67381435648423</c:v>
                </c:pt>
                <c:pt idx="1656">
                  <c:v>503.67381435648423</c:v>
                </c:pt>
                <c:pt idx="1657">
                  <c:v>503.67381435648423</c:v>
                </c:pt>
                <c:pt idx="1658">
                  <c:v>503.67381435648423</c:v>
                </c:pt>
                <c:pt idx="1659">
                  <c:v>503.67381435648423</c:v>
                </c:pt>
                <c:pt idx="1660">
                  <c:v>503.67381435648423</c:v>
                </c:pt>
                <c:pt idx="1661">
                  <c:v>503.67381435648423</c:v>
                </c:pt>
                <c:pt idx="1662">
                  <c:v>503.67381435648423</c:v>
                </c:pt>
                <c:pt idx="1663">
                  <c:v>503.67381435648423</c:v>
                </c:pt>
                <c:pt idx="1664">
                  <c:v>503.67381435648423</c:v>
                </c:pt>
                <c:pt idx="1665">
                  <c:v>503.67381435648423</c:v>
                </c:pt>
                <c:pt idx="1666">
                  <c:v>503.67381435648423</c:v>
                </c:pt>
                <c:pt idx="1667">
                  <c:v>503.67381435648423</c:v>
                </c:pt>
                <c:pt idx="1668">
                  <c:v>503.67381435648423</c:v>
                </c:pt>
                <c:pt idx="1669">
                  <c:v>503.67381435648423</c:v>
                </c:pt>
                <c:pt idx="1670">
                  <c:v>503.67381435648423</c:v>
                </c:pt>
                <c:pt idx="1671">
                  <c:v>503.67381435648423</c:v>
                </c:pt>
                <c:pt idx="1672">
                  <c:v>503.67381435648423</c:v>
                </c:pt>
                <c:pt idx="1673">
                  <c:v>503.67381435648423</c:v>
                </c:pt>
                <c:pt idx="1674">
                  <c:v>503.67381435648423</c:v>
                </c:pt>
                <c:pt idx="1675">
                  <c:v>503.67381435648423</c:v>
                </c:pt>
                <c:pt idx="1676">
                  <c:v>503.67381435648423</c:v>
                </c:pt>
                <c:pt idx="1677">
                  <c:v>503.67381435648423</c:v>
                </c:pt>
                <c:pt idx="1678">
                  <c:v>503.67381435648423</c:v>
                </c:pt>
                <c:pt idx="1679">
                  <c:v>503.67381435648423</c:v>
                </c:pt>
                <c:pt idx="1680">
                  <c:v>503.67381435648423</c:v>
                </c:pt>
                <c:pt idx="1681">
                  <c:v>503.67381435648423</c:v>
                </c:pt>
                <c:pt idx="1682">
                  <c:v>503.67381435648423</c:v>
                </c:pt>
                <c:pt idx="1683">
                  <c:v>503.67381435648423</c:v>
                </c:pt>
                <c:pt idx="1684">
                  <c:v>503.67381435648423</c:v>
                </c:pt>
                <c:pt idx="1685">
                  <c:v>503.67381435648423</c:v>
                </c:pt>
                <c:pt idx="1686">
                  <c:v>503.67381435648423</c:v>
                </c:pt>
                <c:pt idx="1687">
                  <c:v>503.67381435648423</c:v>
                </c:pt>
                <c:pt idx="1688">
                  <c:v>503.67381435648423</c:v>
                </c:pt>
                <c:pt idx="1689">
                  <c:v>503.67381435648423</c:v>
                </c:pt>
                <c:pt idx="1690">
                  <c:v>503.67381435648423</c:v>
                </c:pt>
                <c:pt idx="1691">
                  <c:v>503.67381435648423</c:v>
                </c:pt>
                <c:pt idx="1692">
                  <c:v>503.67381435648423</c:v>
                </c:pt>
                <c:pt idx="1693">
                  <c:v>503.67381435648423</c:v>
                </c:pt>
                <c:pt idx="1694">
                  <c:v>503.67381435648423</c:v>
                </c:pt>
                <c:pt idx="1695">
                  <c:v>503.67381435648423</c:v>
                </c:pt>
                <c:pt idx="1696">
                  <c:v>503.67381435648423</c:v>
                </c:pt>
                <c:pt idx="1697">
                  <c:v>503.67381435648423</c:v>
                </c:pt>
                <c:pt idx="1698">
                  <c:v>503.67381435648423</c:v>
                </c:pt>
                <c:pt idx="1699">
                  <c:v>503.67381435648423</c:v>
                </c:pt>
                <c:pt idx="1700">
                  <c:v>503.67381435648423</c:v>
                </c:pt>
                <c:pt idx="1701">
                  <c:v>503.67381435648423</c:v>
                </c:pt>
                <c:pt idx="1702">
                  <c:v>503.67381435648423</c:v>
                </c:pt>
                <c:pt idx="1703">
                  <c:v>503.67381435648423</c:v>
                </c:pt>
                <c:pt idx="1704">
                  <c:v>503.67381435648423</c:v>
                </c:pt>
                <c:pt idx="1705">
                  <c:v>503.67381435648423</c:v>
                </c:pt>
                <c:pt idx="1706">
                  <c:v>503.67381435648423</c:v>
                </c:pt>
                <c:pt idx="1707">
                  <c:v>503.67381435648423</c:v>
                </c:pt>
                <c:pt idx="1708">
                  <c:v>503.67381435648423</c:v>
                </c:pt>
                <c:pt idx="1709">
                  <c:v>503.67381435648423</c:v>
                </c:pt>
                <c:pt idx="1710">
                  <c:v>503.67381435648423</c:v>
                </c:pt>
                <c:pt idx="1711">
                  <c:v>503.67381435648423</c:v>
                </c:pt>
                <c:pt idx="1712">
                  <c:v>503.67381435648423</c:v>
                </c:pt>
                <c:pt idx="1713">
                  <c:v>503.67381435648423</c:v>
                </c:pt>
                <c:pt idx="1714">
                  <c:v>503.67381435648423</c:v>
                </c:pt>
                <c:pt idx="1715">
                  <c:v>503.67381435648423</c:v>
                </c:pt>
                <c:pt idx="1716">
                  <c:v>503.67381435648423</c:v>
                </c:pt>
                <c:pt idx="1717">
                  <c:v>503.67381435648423</c:v>
                </c:pt>
                <c:pt idx="1718">
                  <c:v>503.67381435648423</c:v>
                </c:pt>
                <c:pt idx="1719">
                  <c:v>503.67381435648423</c:v>
                </c:pt>
                <c:pt idx="1720">
                  <c:v>503.67381435648423</c:v>
                </c:pt>
                <c:pt idx="1721">
                  <c:v>503.67381435648423</c:v>
                </c:pt>
                <c:pt idx="1722">
                  <c:v>503.67381435648423</c:v>
                </c:pt>
                <c:pt idx="1723">
                  <c:v>503.67381435648423</c:v>
                </c:pt>
                <c:pt idx="1724">
                  <c:v>503.67381435648423</c:v>
                </c:pt>
                <c:pt idx="1725">
                  <c:v>503.67381435648423</c:v>
                </c:pt>
                <c:pt idx="1726">
                  <c:v>503.67381435648423</c:v>
                </c:pt>
                <c:pt idx="1727">
                  <c:v>503.67381435648423</c:v>
                </c:pt>
                <c:pt idx="1728">
                  <c:v>503.67381435648423</c:v>
                </c:pt>
                <c:pt idx="1729">
                  <c:v>503.67381435648423</c:v>
                </c:pt>
                <c:pt idx="1730">
                  <c:v>503.67381435648423</c:v>
                </c:pt>
                <c:pt idx="1731">
                  <c:v>503.67381435648423</c:v>
                </c:pt>
                <c:pt idx="1732">
                  <c:v>503.67381435648423</c:v>
                </c:pt>
                <c:pt idx="1733">
                  <c:v>503.67381435648423</c:v>
                </c:pt>
                <c:pt idx="1734">
                  <c:v>503.67381435648423</c:v>
                </c:pt>
                <c:pt idx="1735">
                  <c:v>503.67381435648423</c:v>
                </c:pt>
                <c:pt idx="1736">
                  <c:v>503.67381435648423</c:v>
                </c:pt>
                <c:pt idx="1737">
                  <c:v>503.79790944942727</c:v>
                </c:pt>
                <c:pt idx="1738">
                  <c:v>503.91947841935394</c:v>
                </c:pt>
                <c:pt idx="1739">
                  <c:v>503.91947841935394</c:v>
                </c:pt>
                <c:pt idx="1740">
                  <c:v>503.91947841935394</c:v>
                </c:pt>
                <c:pt idx="1741">
                  <c:v>503.91947841935394</c:v>
                </c:pt>
                <c:pt idx="1742">
                  <c:v>503.91947841935394</c:v>
                </c:pt>
                <c:pt idx="1743">
                  <c:v>503.91947841935394</c:v>
                </c:pt>
                <c:pt idx="1744">
                  <c:v>503.91947841935394</c:v>
                </c:pt>
                <c:pt idx="1745">
                  <c:v>503.91947841935394</c:v>
                </c:pt>
                <c:pt idx="1746">
                  <c:v>503.91947841935394</c:v>
                </c:pt>
                <c:pt idx="1747">
                  <c:v>503.91947841935394</c:v>
                </c:pt>
                <c:pt idx="1748">
                  <c:v>503.91947841935394</c:v>
                </c:pt>
                <c:pt idx="1749">
                  <c:v>503.91947841935394</c:v>
                </c:pt>
                <c:pt idx="1750">
                  <c:v>503.91947841935394</c:v>
                </c:pt>
                <c:pt idx="1751">
                  <c:v>503.91947841935394</c:v>
                </c:pt>
                <c:pt idx="1752">
                  <c:v>503.91947841935394</c:v>
                </c:pt>
                <c:pt idx="1753">
                  <c:v>503.91947841935394</c:v>
                </c:pt>
                <c:pt idx="1754">
                  <c:v>503.91947841935394</c:v>
                </c:pt>
                <c:pt idx="1755">
                  <c:v>503.91947841935394</c:v>
                </c:pt>
                <c:pt idx="1756">
                  <c:v>503.91947841935394</c:v>
                </c:pt>
                <c:pt idx="1757">
                  <c:v>503.91947841935394</c:v>
                </c:pt>
                <c:pt idx="1758">
                  <c:v>503.91947841935394</c:v>
                </c:pt>
                <c:pt idx="1759">
                  <c:v>503.91947841935394</c:v>
                </c:pt>
                <c:pt idx="1760">
                  <c:v>503.91947841935394</c:v>
                </c:pt>
                <c:pt idx="1761">
                  <c:v>503.91947841935394</c:v>
                </c:pt>
                <c:pt idx="1762">
                  <c:v>503.91947841935394</c:v>
                </c:pt>
                <c:pt idx="1763">
                  <c:v>503.91947841935394</c:v>
                </c:pt>
                <c:pt idx="1764">
                  <c:v>503.91947841935394</c:v>
                </c:pt>
                <c:pt idx="1765">
                  <c:v>503.91947841935394</c:v>
                </c:pt>
                <c:pt idx="1766">
                  <c:v>503.91947841935394</c:v>
                </c:pt>
                <c:pt idx="1767">
                  <c:v>504.48667258029786</c:v>
                </c:pt>
                <c:pt idx="1768">
                  <c:v>506.27802341116529</c:v>
                </c:pt>
                <c:pt idx="1769">
                  <c:v>509.18085045227576</c:v>
                </c:pt>
                <c:pt idx="1770">
                  <c:v>512.7575446309537</c:v>
                </c:pt>
                <c:pt idx="1771">
                  <c:v>516.50033075074532</c:v>
                </c:pt>
                <c:pt idx="1772">
                  <c:v>520.09614875430111</c:v>
                </c:pt>
                <c:pt idx="1773">
                  <c:v>523.32247227238565</c:v>
                </c:pt>
                <c:pt idx="1774">
                  <c:v>526.03091611656964</c:v>
                </c:pt>
                <c:pt idx="1775">
                  <c:v>528.33292883514605</c:v>
                </c:pt>
                <c:pt idx="1776">
                  <c:v>530.5184288519863</c:v>
                </c:pt>
                <c:pt idx="1777">
                  <c:v>532.87474484180757</c:v>
                </c:pt>
                <c:pt idx="1778">
                  <c:v>535.60476678770522</c:v>
                </c:pt>
                <c:pt idx="1779">
                  <c:v>538.69768961105592</c:v>
                </c:pt>
                <c:pt idx="1780">
                  <c:v>541.88095514288466</c:v>
                </c:pt>
                <c:pt idx="1781">
                  <c:v>544.79408636464711</c:v>
                </c:pt>
                <c:pt idx="1782">
                  <c:v>547.19681770268721</c:v>
                </c:pt>
                <c:pt idx="1783">
                  <c:v>549.01747498096972</c:v>
                </c:pt>
                <c:pt idx="1784">
                  <c:v>550.3590542776036</c:v>
                </c:pt>
                <c:pt idx="1785">
                  <c:v>551.42217644418349</c:v>
                </c:pt>
                <c:pt idx="1786">
                  <c:v>552.34747706570158</c:v>
                </c:pt>
                <c:pt idx="1787">
                  <c:v>553.21171633813924</c:v>
                </c:pt>
                <c:pt idx="1788">
                  <c:v>554.08657845333346</c:v>
                </c:pt>
                <c:pt idx="1789">
                  <c:v>555.02953354458543</c:v>
                </c:pt>
                <c:pt idx="1790">
                  <c:v>556.04529695338499</c:v>
                </c:pt>
                <c:pt idx="1791">
                  <c:v>557.06342443216261</c:v>
                </c:pt>
                <c:pt idx="1792">
                  <c:v>557.92973763491148</c:v>
                </c:pt>
                <c:pt idx="1793">
                  <c:v>558.58158715281593</c:v>
                </c:pt>
                <c:pt idx="1794">
                  <c:v>558.86281720020531</c:v>
                </c:pt>
                <c:pt idx="1795">
                  <c:v>558.86281720020531</c:v>
                </c:pt>
                <c:pt idx="1796">
                  <c:v>558.86281720020531</c:v>
                </c:pt>
                <c:pt idx="1797">
                  <c:v>558.86281720020531</c:v>
                </c:pt>
                <c:pt idx="1798">
                  <c:v>558.86281720020531</c:v>
                </c:pt>
                <c:pt idx="1799">
                  <c:v>558.86281720020531</c:v>
                </c:pt>
                <c:pt idx="1800">
                  <c:v>558.86281720020531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23-7747-A104-D0260B703E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15911151"/>
        <c:axId val="1454849199"/>
      </c:lineChart>
      <c:catAx>
        <c:axId val="14159111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54849199"/>
        <c:crosses val="autoZero"/>
        <c:auto val="1"/>
        <c:lblAlgn val="ctr"/>
        <c:lblOffset val="100"/>
        <c:noMultiLvlLbl val="0"/>
      </c:catAx>
      <c:valAx>
        <c:axId val="14548491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59111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Energy Recovered at</a:t>
            </a:r>
            <a:r>
              <a:rPr lang="en-GB" baseline="0"/>
              <a:t> Different Points in the KER System (kJ)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'WLTP Calcs'!$U$1:$U$2</c:f>
              <c:strCache>
                <c:ptCount val="2"/>
                <c:pt idx="0">
                  <c:v>Braking</c:v>
                </c:pt>
                <c:pt idx="1">
                  <c:v>Cumulative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8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EB0-C543-A059-4496BC8AF1E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eparator>, </c:separator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Calcs'!$U$3:$U$1803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0.83874392482317406</c:v>
                </c:pt>
                <c:pt idx="37">
                  <c:v>2.8123055580150482</c:v>
                </c:pt>
                <c:pt idx="38">
                  <c:v>4.9786168687049912</c:v>
                </c:pt>
                <c:pt idx="39">
                  <c:v>6.7737635018325628</c:v>
                </c:pt>
                <c:pt idx="40">
                  <c:v>8.5343399872492292</c:v>
                </c:pt>
                <c:pt idx="41">
                  <c:v>10.703992386316873</c:v>
                </c:pt>
                <c:pt idx="42">
                  <c:v>12.896096275546553</c:v>
                </c:pt>
                <c:pt idx="43">
                  <c:v>14.348706654295267</c:v>
                </c:pt>
                <c:pt idx="44">
                  <c:v>14.902435733526234</c:v>
                </c:pt>
                <c:pt idx="45">
                  <c:v>15.015599347595163</c:v>
                </c:pt>
                <c:pt idx="46">
                  <c:v>15.153151985153034</c:v>
                </c:pt>
                <c:pt idx="47">
                  <c:v>15.330451204552467</c:v>
                </c:pt>
                <c:pt idx="48">
                  <c:v>15.330451204552467</c:v>
                </c:pt>
                <c:pt idx="49">
                  <c:v>15.330451204552467</c:v>
                </c:pt>
                <c:pt idx="50">
                  <c:v>15.345348447408693</c:v>
                </c:pt>
                <c:pt idx="51">
                  <c:v>15.809696485027649</c:v>
                </c:pt>
                <c:pt idx="52">
                  <c:v>16.389370167965534</c:v>
                </c:pt>
                <c:pt idx="53">
                  <c:v>16.616090170617927</c:v>
                </c:pt>
                <c:pt idx="54">
                  <c:v>16.616090170617927</c:v>
                </c:pt>
                <c:pt idx="55">
                  <c:v>16.616090170617927</c:v>
                </c:pt>
                <c:pt idx="56">
                  <c:v>16.616090170617927</c:v>
                </c:pt>
                <c:pt idx="57">
                  <c:v>16.616090170617927</c:v>
                </c:pt>
                <c:pt idx="58">
                  <c:v>16.616090170617927</c:v>
                </c:pt>
                <c:pt idx="59">
                  <c:v>16.616090170617927</c:v>
                </c:pt>
                <c:pt idx="60">
                  <c:v>16.616090170617927</c:v>
                </c:pt>
                <c:pt idx="61">
                  <c:v>16.616090170617927</c:v>
                </c:pt>
                <c:pt idx="62">
                  <c:v>16.616090170617927</c:v>
                </c:pt>
                <c:pt idx="63">
                  <c:v>16.616090170617927</c:v>
                </c:pt>
                <c:pt idx="64">
                  <c:v>16.616090170617927</c:v>
                </c:pt>
                <c:pt idx="65">
                  <c:v>16.616090170617927</c:v>
                </c:pt>
                <c:pt idx="66">
                  <c:v>16.616090170617927</c:v>
                </c:pt>
                <c:pt idx="67">
                  <c:v>16.616090170617927</c:v>
                </c:pt>
                <c:pt idx="68">
                  <c:v>16.616090170617927</c:v>
                </c:pt>
                <c:pt idx="69">
                  <c:v>16.616090170617927</c:v>
                </c:pt>
                <c:pt idx="70">
                  <c:v>16.616090170617927</c:v>
                </c:pt>
                <c:pt idx="71">
                  <c:v>16.616090170617927</c:v>
                </c:pt>
                <c:pt idx="72">
                  <c:v>16.616090170617927</c:v>
                </c:pt>
                <c:pt idx="73">
                  <c:v>16.616090170617927</c:v>
                </c:pt>
                <c:pt idx="74">
                  <c:v>16.616090170617927</c:v>
                </c:pt>
                <c:pt idx="75">
                  <c:v>16.616090170617927</c:v>
                </c:pt>
                <c:pt idx="76">
                  <c:v>16.616090170617927</c:v>
                </c:pt>
                <c:pt idx="77">
                  <c:v>16.616090170617927</c:v>
                </c:pt>
                <c:pt idx="78">
                  <c:v>16.616090170617927</c:v>
                </c:pt>
                <c:pt idx="79">
                  <c:v>16.616090170617927</c:v>
                </c:pt>
                <c:pt idx="80">
                  <c:v>16.616090170617927</c:v>
                </c:pt>
                <c:pt idx="81">
                  <c:v>16.654337319640561</c:v>
                </c:pt>
                <c:pt idx="82">
                  <c:v>16.654337319640561</c:v>
                </c:pt>
                <c:pt idx="83">
                  <c:v>16.654337319640561</c:v>
                </c:pt>
                <c:pt idx="84">
                  <c:v>16.654337319640561</c:v>
                </c:pt>
                <c:pt idx="85">
                  <c:v>16.654337319640561</c:v>
                </c:pt>
                <c:pt idx="86">
                  <c:v>16.654337319640561</c:v>
                </c:pt>
                <c:pt idx="87">
                  <c:v>16.871289580185827</c:v>
                </c:pt>
                <c:pt idx="88">
                  <c:v>18.423139402719908</c:v>
                </c:pt>
                <c:pt idx="89">
                  <c:v>21.336572831069958</c:v>
                </c:pt>
                <c:pt idx="90">
                  <c:v>24.420604647566229</c:v>
                </c:pt>
                <c:pt idx="91">
                  <c:v>26.639318329664995</c:v>
                </c:pt>
                <c:pt idx="92">
                  <c:v>27.829088952890302</c:v>
                </c:pt>
                <c:pt idx="93">
                  <c:v>28.556812753134643</c:v>
                </c:pt>
                <c:pt idx="94">
                  <c:v>29.224860547591948</c:v>
                </c:pt>
                <c:pt idx="95">
                  <c:v>29.735788789072142</c:v>
                </c:pt>
                <c:pt idx="96">
                  <c:v>29.981704704845033</c:v>
                </c:pt>
                <c:pt idx="97">
                  <c:v>30.08529998244277</c:v>
                </c:pt>
                <c:pt idx="98">
                  <c:v>30.124619197540508</c:v>
                </c:pt>
                <c:pt idx="99">
                  <c:v>30.124619197540508</c:v>
                </c:pt>
                <c:pt idx="100">
                  <c:v>30.124619197540508</c:v>
                </c:pt>
                <c:pt idx="101">
                  <c:v>30.124619197540508</c:v>
                </c:pt>
                <c:pt idx="102">
                  <c:v>30.124619197540508</c:v>
                </c:pt>
                <c:pt idx="103">
                  <c:v>30.124619197540508</c:v>
                </c:pt>
                <c:pt idx="104">
                  <c:v>30.124619197540508</c:v>
                </c:pt>
                <c:pt idx="105">
                  <c:v>30.124619197540508</c:v>
                </c:pt>
                <c:pt idx="106">
                  <c:v>30.124619197540508</c:v>
                </c:pt>
                <c:pt idx="107">
                  <c:v>30.124619197540508</c:v>
                </c:pt>
                <c:pt idx="108">
                  <c:v>30.124619197540508</c:v>
                </c:pt>
                <c:pt idx="109">
                  <c:v>30.124619197540508</c:v>
                </c:pt>
                <c:pt idx="110">
                  <c:v>30.124619197540508</c:v>
                </c:pt>
                <c:pt idx="111">
                  <c:v>30.124619197540508</c:v>
                </c:pt>
                <c:pt idx="112">
                  <c:v>30.124619197540508</c:v>
                </c:pt>
                <c:pt idx="113">
                  <c:v>30.124619197540508</c:v>
                </c:pt>
                <c:pt idx="114">
                  <c:v>30.124619197540508</c:v>
                </c:pt>
                <c:pt idx="115">
                  <c:v>30.124619197540508</c:v>
                </c:pt>
                <c:pt idx="116">
                  <c:v>30.124619197540508</c:v>
                </c:pt>
                <c:pt idx="117">
                  <c:v>30.124619197540508</c:v>
                </c:pt>
                <c:pt idx="118">
                  <c:v>30.124619197540508</c:v>
                </c:pt>
                <c:pt idx="119">
                  <c:v>30.124619197540508</c:v>
                </c:pt>
                <c:pt idx="120">
                  <c:v>30.124619197540508</c:v>
                </c:pt>
                <c:pt idx="121">
                  <c:v>30.124619197540508</c:v>
                </c:pt>
                <c:pt idx="122">
                  <c:v>30.124619197540508</c:v>
                </c:pt>
                <c:pt idx="123">
                  <c:v>30.124619197540508</c:v>
                </c:pt>
                <c:pt idx="124">
                  <c:v>30.124619197540508</c:v>
                </c:pt>
                <c:pt idx="125">
                  <c:v>30.124619197540508</c:v>
                </c:pt>
                <c:pt idx="126">
                  <c:v>30.124619197540508</c:v>
                </c:pt>
                <c:pt idx="127">
                  <c:v>30.124619197540508</c:v>
                </c:pt>
                <c:pt idx="128">
                  <c:v>30.124619197540508</c:v>
                </c:pt>
                <c:pt idx="129">
                  <c:v>30.124619197540508</c:v>
                </c:pt>
                <c:pt idx="130">
                  <c:v>30.124619197540508</c:v>
                </c:pt>
                <c:pt idx="131">
                  <c:v>30.124619197540508</c:v>
                </c:pt>
                <c:pt idx="132">
                  <c:v>30.124619197540508</c:v>
                </c:pt>
                <c:pt idx="133">
                  <c:v>30.124619197540508</c:v>
                </c:pt>
                <c:pt idx="134">
                  <c:v>30.124619197540508</c:v>
                </c:pt>
                <c:pt idx="135">
                  <c:v>30.124619197540508</c:v>
                </c:pt>
                <c:pt idx="136">
                  <c:v>30.124619197540508</c:v>
                </c:pt>
                <c:pt idx="137">
                  <c:v>30.124619197540508</c:v>
                </c:pt>
                <c:pt idx="138">
                  <c:v>30.124619197540508</c:v>
                </c:pt>
                <c:pt idx="139">
                  <c:v>30.124619197540508</c:v>
                </c:pt>
                <c:pt idx="140">
                  <c:v>30.124619197540508</c:v>
                </c:pt>
                <c:pt idx="141">
                  <c:v>30.124619197540508</c:v>
                </c:pt>
                <c:pt idx="142">
                  <c:v>30.124619197540508</c:v>
                </c:pt>
                <c:pt idx="143">
                  <c:v>30.124619197540508</c:v>
                </c:pt>
                <c:pt idx="144">
                  <c:v>30.124619197540508</c:v>
                </c:pt>
                <c:pt idx="145">
                  <c:v>30.124619197540508</c:v>
                </c:pt>
                <c:pt idx="146">
                  <c:v>30.124619197540508</c:v>
                </c:pt>
                <c:pt idx="147">
                  <c:v>30.124619197540508</c:v>
                </c:pt>
                <c:pt idx="148">
                  <c:v>30.124619197540508</c:v>
                </c:pt>
                <c:pt idx="149">
                  <c:v>30.124619197540508</c:v>
                </c:pt>
                <c:pt idx="150">
                  <c:v>30.124619197540508</c:v>
                </c:pt>
                <c:pt idx="151">
                  <c:v>31.446171196370241</c:v>
                </c:pt>
                <c:pt idx="152">
                  <c:v>33.898004950517617</c:v>
                </c:pt>
                <c:pt idx="153">
                  <c:v>36.288018697826644</c:v>
                </c:pt>
                <c:pt idx="154">
                  <c:v>37.680465281989456</c:v>
                </c:pt>
                <c:pt idx="155">
                  <c:v>38.037239642100694</c:v>
                </c:pt>
                <c:pt idx="156">
                  <c:v>38.037239642100694</c:v>
                </c:pt>
                <c:pt idx="157">
                  <c:v>38.037239642100694</c:v>
                </c:pt>
                <c:pt idx="158">
                  <c:v>38.037239642100694</c:v>
                </c:pt>
                <c:pt idx="159">
                  <c:v>38.037239642100694</c:v>
                </c:pt>
                <c:pt idx="160">
                  <c:v>38.037239642100694</c:v>
                </c:pt>
                <c:pt idx="161">
                  <c:v>38.037239642100694</c:v>
                </c:pt>
                <c:pt idx="162">
                  <c:v>38.037239642100694</c:v>
                </c:pt>
                <c:pt idx="163">
                  <c:v>38.037239642100694</c:v>
                </c:pt>
                <c:pt idx="164">
                  <c:v>38.037239642100694</c:v>
                </c:pt>
                <c:pt idx="165">
                  <c:v>38.037239642100694</c:v>
                </c:pt>
                <c:pt idx="166">
                  <c:v>38.037239642100694</c:v>
                </c:pt>
                <c:pt idx="167">
                  <c:v>38.037239642100694</c:v>
                </c:pt>
                <c:pt idx="168">
                  <c:v>38.037239642100694</c:v>
                </c:pt>
                <c:pt idx="169">
                  <c:v>38.037239642100694</c:v>
                </c:pt>
                <c:pt idx="170">
                  <c:v>38.037239642100694</c:v>
                </c:pt>
                <c:pt idx="171">
                  <c:v>39.635615541277645</c:v>
                </c:pt>
                <c:pt idx="172">
                  <c:v>42.325103078616891</c:v>
                </c:pt>
                <c:pt idx="173">
                  <c:v>44.628878160480959</c:v>
                </c:pt>
                <c:pt idx="174">
                  <c:v>45.603149912426048</c:v>
                </c:pt>
                <c:pt idx="175">
                  <c:v>45.603149912426048</c:v>
                </c:pt>
                <c:pt idx="176">
                  <c:v>45.603149912426048</c:v>
                </c:pt>
                <c:pt idx="177">
                  <c:v>45.603149912426048</c:v>
                </c:pt>
                <c:pt idx="178">
                  <c:v>45.603149912426048</c:v>
                </c:pt>
                <c:pt idx="179">
                  <c:v>45.603149912426048</c:v>
                </c:pt>
                <c:pt idx="180">
                  <c:v>45.603149912426048</c:v>
                </c:pt>
                <c:pt idx="181">
                  <c:v>45.603149912426048</c:v>
                </c:pt>
                <c:pt idx="182">
                  <c:v>45.927679105073295</c:v>
                </c:pt>
                <c:pt idx="183">
                  <c:v>46.914832385371646</c:v>
                </c:pt>
                <c:pt idx="184">
                  <c:v>48.191217722444051</c:v>
                </c:pt>
                <c:pt idx="185">
                  <c:v>49.355302072334744</c:v>
                </c:pt>
                <c:pt idx="186">
                  <c:v>50.238065519354421</c:v>
                </c:pt>
                <c:pt idx="187">
                  <c:v>50.847618898434284</c:v>
                </c:pt>
                <c:pt idx="188">
                  <c:v>51.254367871884646</c:v>
                </c:pt>
                <c:pt idx="189">
                  <c:v>51.502611034352498</c:v>
                </c:pt>
                <c:pt idx="190">
                  <c:v>51.63476895765497</c:v>
                </c:pt>
                <c:pt idx="191">
                  <c:v>51.685132229439951</c:v>
                </c:pt>
                <c:pt idx="192">
                  <c:v>51.685132229439951</c:v>
                </c:pt>
                <c:pt idx="193">
                  <c:v>51.685132229439951</c:v>
                </c:pt>
                <c:pt idx="194">
                  <c:v>51.685132229439951</c:v>
                </c:pt>
                <c:pt idx="195">
                  <c:v>51.685132229439951</c:v>
                </c:pt>
                <c:pt idx="196">
                  <c:v>51.685132229439951</c:v>
                </c:pt>
                <c:pt idx="197">
                  <c:v>51.685132229439951</c:v>
                </c:pt>
                <c:pt idx="198">
                  <c:v>51.685132229439951</c:v>
                </c:pt>
                <c:pt idx="199">
                  <c:v>51.685132229439951</c:v>
                </c:pt>
                <c:pt idx="200">
                  <c:v>51.685132229439951</c:v>
                </c:pt>
                <c:pt idx="201">
                  <c:v>51.685132229439951</c:v>
                </c:pt>
                <c:pt idx="202">
                  <c:v>51.685132229439951</c:v>
                </c:pt>
                <c:pt idx="203">
                  <c:v>51.685132229439951</c:v>
                </c:pt>
                <c:pt idx="204">
                  <c:v>51.685132229439951</c:v>
                </c:pt>
                <c:pt idx="205">
                  <c:v>51.685132229439951</c:v>
                </c:pt>
                <c:pt idx="206">
                  <c:v>51.685132229439951</c:v>
                </c:pt>
                <c:pt idx="207">
                  <c:v>51.685132229439951</c:v>
                </c:pt>
                <c:pt idx="208">
                  <c:v>51.685132229439951</c:v>
                </c:pt>
                <c:pt idx="209">
                  <c:v>51.685132229439951</c:v>
                </c:pt>
                <c:pt idx="210">
                  <c:v>51.685132229439951</c:v>
                </c:pt>
                <c:pt idx="211">
                  <c:v>51.685132229439951</c:v>
                </c:pt>
                <c:pt idx="212">
                  <c:v>51.685132229439951</c:v>
                </c:pt>
                <c:pt idx="213">
                  <c:v>51.685132229439951</c:v>
                </c:pt>
                <c:pt idx="214">
                  <c:v>51.685132229439951</c:v>
                </c:pt>
                <c:pt idx="215">
                  <c:v>51.685132229439951</c:v>
                </c:pt>
                <c:pt idx="216">
                  <c:v>51.685132229439951</c:v>
                </c:pt>
                <c:pt idx="217">
                  <c:v>51.685132229439951</c:v>
                </c:pt>
                <c:pt idx="218">
                  <c:v>51.685132229439951</c:v>
                </c:pt>
                <c:pt idx="219">
                  <c:v>51.685132229439951</c:v>
                </c:pt>
                <c:pt idx="220">
                  <c:v>51.685132229439951</c:v>
                </c:pt>
                <c:pt idx="221">
                  <c:v>51.685132229439951</c:v>
                </c:pt>
                <c:pt idx="222">
                  <c:v>51.685132229439951</c:v>
                </c:pt>
                <c:pt idx="223">
                  <c:v>51.685132229439951</c:v>
                </c:pt>
                <c:pt idx="224">
                  <c:v>51.685132229439951</c:v>
                </c:pt>
                <c:pt idx="225">
                  <c:v>51.685132229439951</c:v>
                </c:pt>
                <c:pt idx="226">
                  <c:v>51.685132229439951</c:v>
                </c:pt>
                <c:pt idx="227">
                  <c:v>51.685132229439951</c:v>
                </c:pt>
                <c:pt idx="228">
                  <c:v>51.685132229439951</c:v>
                </c:pt>
                <c:pt idx="229">
                  <c:v>51.685132229439951</c:v>
                </c:pt>
                <c:pt idx="230">
                  <c:v>51.685132229439951</c:v>
                </c:pt>
                <c:pt idx="231">
                  <c:v>51.685132229439951</c:v>
                </c:pt>
                <c:pt idx="232">
                  <c:v>51.999286560114463</c:v>
                </c:pt>
                <c:pt idx="233">
                  <c:v>53.231376375443681</c:v>
                </c:pt>
                <c:pt idx="234">
                  <c:v>54.401902599598131</c:v>
                </c:pt>
                <c:pt idx="235">
                  <c:v>54.820951385072668</c:v>
                </c:pt>
                <c:pt idx="236">
                  <c:v>54.820951385072668</c:v>
                </c:pt>
                <c:pt idx="237">
                  <c:v>54.836720841335527</c:v>
                </c:pt>
                <c:pt idx="238">
                  <c:v>55.78277313444574</c:v>
                </c:pt>
                <c:pt idx="239">
                  <c:v>57.728086847514795</c:v>
                </c:pt>
                <c:pt idx="240">
                  <c:v>59.834060548961553</c:v>
                </c:pt>
                <c:pt idx="241">
                  <c:v>61.595837374337712</c:v>
                </c:pt>
                <c:pt idx="242">
                  <c:v>63.310973488294117</c:v>
                </c:pt>
                <c:pt idx="243">
                  <c:v>65.000897074739584</c:v>
                </c:pt>
                <c:pt idx="244">
                  <c:v>66.761473560156247</c:v>
                </c:pt>
                <c:pt idx="245">
                  <c:v>68.931125959223891</c:v>
                </c:pt>
                <c:pt idx="246">
                  <c:v>71.123229848453576</c:v>
                </c:pt>
                <c:pt idx="247">
                  <c:v>72.575840227202292</c:v>
                </c:pt>
                <c:pt idx="248">
                  <c:v>73.129569306433254</c:v>
                </c:pt>
                <c:pt idx="249">
                  <c:v>73.242732920502178</c:v>
                </c:pt>
                <c:pt idx="250">
                  <c:v>73.380285558060052</c:v>
                </c:pt>
                <c:pt idx="251">
                  <c:v>73.557584777459482</c:v>
                </c:pt>
                <c:pt idx="252">
                  <c:v>73.557584777459482</c:v>
                </c:pt>
                <c:pt idx="253">
                  <c:v>73.557584777459482</c:v>
                </c:pt>
                <c:pt idx="254">
                  <c:v>73.572482020315704</c:v>
                </c:pt>
                <c:pt idx="255">
                  <c:v>73.880559614281111</c:v>
                </c:pt>
                <c:pt idx="256">
                  <c:v>73.987036050340777</c:v>
                </c:pt>
                <c:pt idx="257">
                  <c:v>73.987036050340777</c:v>
                </c:pt>
                <c:pt idx="258">
                  <c:v>73.987036050340777</c:v>
                </c:pt>
                <c:pt idx="259">
                  <c:v>73.987036050340777</c:v>
                </c:pt>
                <c:pt idx="260">
                  <c:v>73.987036050340777</c:v>
                </c:pt>
                <c:pt idx="261">
                  <c:v>73.987036050340777</c:v>
                </c:pt>
                <c:pt idx="262">
                  <c:v>73.987036050340777</c:v>
                </c:pt>
                <c:pt idx="263">
                  <c:v>73.987036050340777</c:v>
                </c:pt>
                <c:pt idx="264">
                  <c:v>73.987036050340777</c:v>
                </c:pt>
                <c:pt idx="265">
                  <c:v>73.987036050340777</c:v>
                </c:pt>
                <c:pt idx="266">
                  <c:v>73.987036050340777</c:v>
                </c:pt>
                <c:pt idx="267">
                  <c:v>73.987036050340777</c:v>
                </c:pt>
                <c:pt idx="268">
                  <c:v>73.987036050340777</c:v>
                </c:pt>
                <c:pt idx="269">
                  <c:v>73.987036050340777</c:v>
                </c:pt>
                <c:pt idx="270">
                  <c:v>73.987036050340777</c:v>
                </c:pt>
                <c:pt idx="271">
                  <c:v>73.987036050340777</c:v>
                </c:pt>
                <c:pt idx="272">
                  <c:v>73.987036050340777</c:v>
                </c:pt>
                <c:pt idx="273">
                  <c:v>74.921654994386557</c:v>
                </c:pt>
                <c:pt idx="274">
                  <c:v>76.98770272468812</c:v>
                </c:pt>
                <c:pt idx="275">
                  <c:v>79.491698862676799</c:v>
                </c:pt>
                <c:pt idx="276">
                  <c:v>82.188102258638736</c:v>
                </c:pt>
                <c:pt idx="277">
                  <c:v>85.221367579951107</c:v>
                </c:pt>
                <c:pt idx="278">
                  <c:v>88.362329695518241</c:v>
                </c:pt>
                <c:pt idx="279">
                  <c:v>90.471158293766052</c:v>
                </c:pt>
                <c:pt idx="280">
                  <c:v>90.701511511075722</c:v>
                </c:pt>
                <c:pt idx="281">
                  <c:v>90.701511511075722</c:v>
                </c:pt>
                <c:pt idx="282">
                  <c:v>90.701511511075722</c:v>
                </c:pt>
                <c:pt idx="283">
                  <c:v>90.701511511075722</c:v>
                </c:pt>
                <c:pt idx="284">
                  <c:v>90.701511511075722</c:v>
                </c:pt>
                <c:pt idx="285">
                  <c:v>90.701511511075722</c:v>
                </c:pt>
                <c:pt idx="286">
                  <c:v>90.701511511075722</c:v>
                </c:pt>
                <c:pt idx="287">
                  <c:v>90.701511511075722</c:v>
                </c:pt>
                <c:pt idx="288">
                  <c:v>90.701511511075722</c:v>
                </c:pt>
                <c:pt idx="289">
                  <c:v>90.701511511075722</c:v>
                </c:pt>
                <c:pt idx="290">
                  <c:v>90.701511511075722</c:v>
                </c:pt>
                <c:pt idx="291">
                  <c:v>90.701511511075722</c:v>
                </c:pt>
                <c:pt idx="292">
                  <c:v>90.701511511075722</c:v>
                </c:pt>
                <c:pt idx="293">
                  <c:v>90.701511511075722</c:v>
                </c:pt>
                <c:pt idx="294">
                  <c:v>90.701511511075722</c:v>
                </c:pt>
                <c:pt idx="295">
                  <c:v>90.701511511075722</c:v>
                </c:pt>
                <c:pt idx="296">
                  <c:v>90.701511511075722</c:v>
                </c:pt>
                <c:pt idx="297">
                  <c:v>90.701511511075722</c:v>
                </c:pt>
                <c:pt idx="298">
                  <c:v>90.701511511075722</c:v>
                </c:pt>
                <c:pt idx="299">
                  <c:v>90.701511511075722</c:v>
                </c:pt>
                <c:pt idx="300">
                  <c:v>90.701511511075722</c:v>
                </c:pt>
                <c:pt idx="301">
                  <c:v>90.701511511075722</c:v>
                </c:pt>
                <c:pt idx="302">
                  <c:v>90.701511511075722</c:v>
                </c:pt>
                <c:pt idx="303">
                  <c:v>90.97503452083653</c:v>
                </c:pt>
                <c:pt idx="304">
                  <c:v>91.638099758246511</c:v>
                </c:pt>
                <c:pt idx="305">
                  <c:v>92.30820834143195</c:v>
                </c:pt>
                <c:pt idx="306">
                  <c:v>92.538419241811326</c:v>
                </c:pt>
                <c:pt idx="307">
                  <c:v>92.538419241811326</c:v>
                </c:pt>
                <c:pt idx="308">
                  <c:v>92.538419241811326</c:v>
                </c:pt>
                <c:pt idx="309">
                  <c:v>92.538419241811326</c:v>
                </c:pt>
                <c:pt idx="310">
                  <c:v>92.538419241811326</c:v>
                </c:pt>
                <c:pt idx="311">
                  <c:v>92.538419241811326</c:v>
                </c:pt>
                <c:pt idx="312">
                  <c:v>92.869312341020432</c:v>
                </c:pt>
                <c:pt idx="313">
                  <c:v>93.517589539252171</c:v>
                </c:pt>
                <c:pt idx="314">
                  <c:v>94.283562910034064</c:v>
                </c:pt>
                <c:pt idx="315">
                  <c:v>94.961939654947898</c:v>
                </c:pt>
                <c:pt idx="316">
                  <c:v>95.623074217570064</c:v>
                </c:pt>
                <c:pt idx="317">
                  <c:v>96.482756290898251</c:v>
                </c:pt>
                <c:pt idx="318">
                  <c:v>97.493059256111735</c:v>
                </c:pt>
                <c:pt idx="319">
                  <c:v>98.209950303674745</c:v>
                </c:pt>
                <c:pt idx="320">
                  <c:v>98.398796024617383</c:v>
                </c:pt>
                <c:pt idx="321">
                  <c:v>98.398796024617383</c:v>
                </c:pt>
                <c:pt idx="322">
                  <c:v>98.398796024617383</c:v>
                </c:pt>
                <c:pt idx="323">
                  <c:v>98.398796024617383</c:v>
                </c:pt>
                <c:pt idx="324">
                  <c:v>98.398796024617383</c:v>
                </c:pt>
                <c:pt idx="325">
                  <c:v>98.398796024617383</c:v>
                </c:pt>
                <c:pt idx="326">
                  <c:v>98.398796024617383</c:v>
                </c:pt>
                <c:pt idx="327">
                  <c:v>98.594431060789574</c:v>
                </c:pt>
                <c:pt idx="328">
                  <c:v>99.568627884256003</c:v>
                </c:pt>
                <c:pt idx="329">
                  <c:v>100.53800868804329</c:v>
                </c:pt>
                <c:pt idx="330">
                  <c:v>100.79429040732056</c:v>
                </c:pt>
                <c:pt idx="331">
                  <c:v>100.79429040732056</c:v>
                </c:pt>
                <c:pt idx="332">
                  <c:v>100.79429040732056</c:v>
                </c:pt>
                <c:pt idx="333">
                  <c:v>100.79429040732056</c:v>
                </c:pt>
                <c:pt idx="334">
                  <c:v>100.79429040732056</c:v>
                </c:pt>
                <c:pt idx="335">
                  <c:v>100.79429040732056</c:v>
                </c:pt>
                <c:pt idx="336">
                  <c:v>100.79429040732056</c:v>
                </c:pt>
                <c:pt idx="337">
                  <c:v>100.79429040732056</c:v>
                </c:pt>
                <c:pt idx="338">
                  <c:v>100.79429040732056</c:v>
                </c:pt>
                <c:pt idx="339">
                  <c:v>100.79429040732056</c:v>
                </c:pt>
                <c:pt idx="340">
                  <c:v>100.79429040732056</c:v>
                </c:pt>
                <c:pt idx="341">
                  <c:v>100.79429040732056</c:v>
                </c:pt>
                <c:pt idx="342">
                  <c:v>100.79429040732056</c:v>
                </c:pt>
                <c:pt idx="343">
                  <c:v>100.79429040732056</c:v>
                </c:pt>
                <c:pt idx="344">
                  <c:v>100.79429040732056</c:v>
                </c:pt>
                <c:pt idx="345">
                  <c:v>100.79429040732056</c:v>
                </c:pt>
                <c:pt idx="346">
                  <c:v>100.79429040732056</c:v>
                </c:pt>
                <c:pt idx="347">
                  <c:v>100.79429040732056</c:v>
                </c:pt>
                <c:pt idx="348">
                  <c:v>100.79429040732056</c:v>
                </c:pt>
                <c:pt idx="349">
                  <c:v>100.79429040732056</c:v>
                </c:pt>
                <c:pt idx="350">
                  <c:v>100.79429040732056</c:v>
                </c:pt>
                <c:pt idx="351">
                  <c:v>100.79429040732056</c:v>
                </c:pt>
                <c:pt idx="352">
                  <c:v>100.79429040732056</c:v>
                </c:pt>
                <c:pt idx="353">
                  <c:v>100.79429040732056</c:v>
                </c:pt>
                <c:pt idx="354">
                  <c:v>100.79429040732056</c:v>
                </c:pt>
                <c:pt idx="355">
                  <c:v>100.79429040732056</c:v>
                </c:pt>
                <c:pt idx="356">
                  <c:v>100.79429040732056</c:v>
                </c:pt>
                <c:pt idx="357">
                  <c:v>100.79429040732056</c:v>
                </c:pt>
                <c:pt idx="358">
                  <c:v>101.1121115365258</c:v>
                </c:pt>
                <c:pt idx="359">
                  <c:v>101.86587436451578</c:v>
                </c:pt>
                <c:pt idx="360">
                  <c:v>102.60113768361943</c:v>
                </c:pt>
                <c:pt idx="361">
                  <c:v>103.04093247361106</c:v>
                </c:pt>
                <c:pt idx="362">
                  <c:v>103.17243368179329</c:v>
                </c:pt>
                <c:pt idx="363">
                  <c:v>103.17243368179329</c:v>
                </c:pt>
                <c:pt idx="364">
                  <c:v>103.17243368179329</c:v>
                </c:pt>
                <c:pt idx="365">
                  <c:v>103.17243368179329</c:v>
                </c:pt>
                <c:pt idx="366">
                  <c:v>103.17243368179329</c:v>
                </c:pt>
                <c:pt idx="367">
                  <c:v>103.17243368179329</c:v>
                </c:pt>
                <c:pt idx="368">
                  <c:v>103.17243368179329</c:v>
                </c:pt>
                <c:pt idx="369">
                  <c:v>103.17243368179329</c:v>
                </c:pt>
                <c:pt idx="370">
                  <c:v>103.17243368179329</c:v>
                </c:pt>
                <c:pt idx="371">
                  <c:v>103.36635424733149</c:v>
                </c:pt>
                <c:pt idx="372">
                  <c:v>104.43273914355383</c:v>
                </c:pt>
                <c:pt idx="373">
                  <c:v>105.89049999604225</c:v>
                </c:pt>
                <c:pt idx="374">
                  <c:v>107.08623985914988</c:v>
                </c:pt>
                <c:pt idx="375">
                  <c:v>107.82225892877437</c:v>
                </c:pt>
                <c:pt idx="376">
                  <c:v>108.21866896124608</c:v>
                </c:pt>
                <c:pt idx="377">
                  <c:v>108.42424223117921</c:v>
                </c:pt>
                <c:pt idx="378">
                  <c:v>108.52712832123837</c:v>
                </c:pt>
                <c:pt idx="379">
                  <c:v>108.60190897296161</c:v>
                </c:pt>
                <c:pt idx="380">
                  <c:v>108.69502771634831</c:v>
                </c:pt>
                <c:pt idx="381">
                  <c:v>108.79279665197394</c:v>
                </c:pt>
                <c:pt idx="382">
                  <c:v>108.87810905568408</c:v>
                </c:pt>
                <c:pt idx="383">
                  <c:v>108.94588123089628</c:v>
                </c:pt>
                <c:pt idx="384">
                  <c:v>108.98167844055742</c:v>
                </c:pt>
                <c:pt idx="385">
                  <c:v>108.98945326494977</c:v>
                </c:pt>
                <c:pt idx="386">
                  <c:v>108.98945326494977</c:v>
                </c:pt>
                <c:pt idx="387">
                  <c:v>108.98945326494977</c:v>
                </c:pt>
                <c:pt idx="388">
                  <c:v>108.98945326494977</c:v>
                </c:pt>
                <c:pt idx="389">
                  <c:v>108.98945326494977</c:v>
                </c:pt>
                <c:pt idx="390">
                  <c:v>108.98945326494977</c:v>
                </c:pt>
                <c:pt idx="391">
                  <c:v>108.98945326494977</c:v>
                </c:pt>
                <c:pt idx="392">
                  <c:v>108.98945326494977</c:v>
                </c:pt>
                <c:pt idx="393">
                  <c:v>108.98945326494977</c:v>
                </c:pt>
                <c:pt idx="394">
                  <c:v>108.98945326494977</c:v>
                </c:pt>
                <c:pt idx="395">
                  <c:v>108.98945326494977</c:v>
                </c:pt>
                <c:pt idx="396">
                  <c:v>108.98945326494977</c:v>
                </c:pt>
                <c:pt idx="397">
                  <c:v>108.98945326494977</c:v>
                </c:pt>
                <c:pt idx="398">
                  <c:v>108.98945326494977</c:v>
                </c:pt>
                <c:pt idx="399">
                  <c:v>108.98945326494977</c:v>
                </c:pt>
                <c:pt idx="400">
                  <c:v>108.98945326494977</c:v>
                </c:pt>
                <c:pt idx="401">
                  <c:v>109.0635342844553</c:v>
                </c:pt>
                <c:pt idx="402">
                  <c:v>109.58371334678812</c:v>
                </c:pt>
                <c:pt idx="403">
                  <c:v>110.21005656273783</c:v>
                </c:pt>
                <c:pt idx="404">
                  <c:v>110.73984773179005</c:v>
                </c:pt>
                <c:pt idx="405">
                  <c:v>111.249186319663</c:v>
                </c:pt>
                <c:pt idx="406">
                  <c:v>111.78499999163445</c:v>
                </c:pt>
                <c:pt idx="407">
                  <c:v>112.23269235954211</c:v>
                </c:pt>
                <c:pt idx="408">
                  <c:v>112.43689976690452</c:v>
                </c:pt>
                <c:pt idx="409">
                  <c:v>112.43689976690452</c:v>
                </c:pt>
                <c:pt idx="410">
                  <c:v>112.43689976690452</c:v>
                </c:pt>
                <c:pt idx="411">
                  <c:v>112.43689976690452</c:v>
                </c:pt>
                <c:pt idx="412">
                  <c:v>112.43689976690452</c:v>
                </c:pt>
                <c:pt idx="413">
                  <c:v>112.43689976690452</c:v>
                </c:pt>
                <c:pt idx="414">
                  <c:v>112.43689976690452</c:v>
                </c:pt>
                <c:pt idx="415">
                  <c:v>112.43689976690452</c:v>
                </c:pt>
                <c:pt idx="416">
                  <c:v>112.43689976690452</c:v>
                </c:pt>
                <c:pt idx="417">
                  <c:v>112.43689976690452</c:v>
                </c:pt>
                <c:pt idx="418">
                  <c:v>112.43689976690452</c:v>
                </c:pt>
                <c:pt idx="419">
                  <c:v>112.60529210403158</c:v>
                </c:pt>
                <c:pt idx="420">
                  <c:v>112.75995257397757</c:v>
                </c:pt>
                <c:pt idx="421">
                  <c:v>112.75995257397757</c:v>
                </c:pt>
                <c:pt idx="422">
                  <c:v>112.75995257397757</c:v>
                </c:pt>
                <c:pt idx="423">
                  <c:v>112.75995257397757</c:v>
                </c:pt>
                <c:pt idx="424">
                  <c:v>112.75995257397757</c:v>
                </c:pt>
                <c:pt idx="425">
                  <c:v>112.75995257397757</c:v>
                </c:pt>
                <c:pt idx="426">
                  <c:v>112.75995257397757</c:v>
                </c:pt>
                <c:pt idx="427">
                  <c:v>112.75995257397757</c:v>
                </c:pt>
                <c:pt idx="428">
                  <c:v>112.75995257397757</c:v>
                </c:pt>
                <c:pt idx="429">
                  <c:v>112.75995257397757</c:v>
                </c:pt>
                <c:pt idx="430">
                  <c:v>112.75995257397757</c:v>
                </c:pt>
                <c:pt idx="431">
                  <c:v>112.82489368595353</c:v>
                </c:pt>
                <c:pt idx="432">
                  <c:v>112.82489368595353</c:v>
                </c:pt>
                <c:pt idx="433">
                  <c:v>112.82489368595353</c:v>
                </c:pt>
                <c:pt idx="434">
                  <c:v>112.82489368595353</c:v>
                </c:pt>
                <c:pt idx="435">
                  <c:v>113.46863157113228</c:v>
                </c:pt>
                <c:pt idx="436">
                  <c:v>114.92723687396149</c:v>
                </c:pt>
                <c:pt idx="437">
                  <c:v>117.04202217138304</c:v>
                </c:pt>
                <c:pt idx="438">
                  <c:v>119.38100591908109</c:v>
                </c:pt>
                <c:pt idx="439">
                  <c:v>121.39304277667819</c:v>
                </c:pt>
                <c:pt idx="440">
                  <c:v>122.68961772566225</c:v>
                </c:pt>
                <c:pt idx="441">
                  <c:v>123.27088600404123</c:v>
                </c:pt>
                <c:pt idx="442">
                  <c:v>123.43761050730126</c:v>
                </c:pt>
                <c:pt idx="443">
                  <c:v>123.46115976582749</c:v>
                </c:pt>
                <c:pt idx="444">
                  <c:v>123.4614659111657</c:v>
                </c:pt>
                <c:pt idx="445">
                  <c:v>123.4614659111657</c:v>
                </c:pt>
                <c:pt idx="446">
                  <c:v>123.4614659111657</c:v>
                </c:pt>
                <c:pt idx="447">
                  <c:v>123.4614659111657</c:v>
                </c:pt>
                <c:pt idx="448">
                  <c:v>123.4614659111657</c:v>
                </c:pt>
                <c:pt idx="449">
                  <c:v>123.4614659111657</c:v>
                </c:pt>
                <c:pt idx="450">
                  <c:v>123.4614659111657</c:v>
                </c:pt>
                <c:pt idx="451">
                  <c:v>123.4614659111657</c:v>
                </c:pt>
                <c:pt idx="452">
                  <c:v>123.4614659111657</c:v>
                </c:pt>
                <c:pt idx="453">
                  <c:v>123.4614659111657</c:v>
                </c:pt>
                <c:pt idx="454">
                  <c:v>123.4614659111657</c:v>
                </c:pt>
                <c:pt idx="455">
                  <c:v>123.4614659111657</c:v>
                </c:pt>
                <c:pt idx="456">
                  <c:v>123.4614659111657</c:v>
                </c:pt>
                <c:pt idx="457">
                  <c:v>123.4614659111657</c:v>
                </c:pt>
                <c:pt idx="458">
                  <c:v>123.4614659111657</c:v>
                </c:pt>
                <c:pt idx="459">
                  <c:v>123.4614659111657</c:v>
                </c:pt>
                <c:pt idx="460">
                  <c:v>123.4614659111657</c:v>
                </c:pt>
                <c:pt idx="461">
                  <c:v>123.4614659111657</c:v>
                </c:pt>
                <c:pt idx="462">
                  <c:v>123.4614659111657</c:v>
                </c:pt>
                <c:pt idx="463">
                  <c:v>123.4614659111657</c:v>
                </c:pt>
                <c:pt idx="464">
                  <c:v>123.4614659111657</c:v>
                </c:pt>
                <c:pt idx="465">
                  <c:v>123.4614659111657</c:v>
                </c:pt>
                <c:pt idx="466">
                  <c:v>123.4614659111657</c:v>
                </c:pt>
                <c:pt idx="467">
                  <c:v>123.4614659111657</c:v>
                </c:pt>
                <c:pt idx="468">
                  <c:v>123.4614659111657</c:v>
                </c:pt>
                <c:pt idx="469">
                  <c:v>123.4614659111657</c:v>
                </c:pt>
                <c:pt idx="470">
                  <c:v>123.4614659111657</c:v>
                </c:pt>
                <c:pt idx="471">
                  <c:v>123.4614659111657</c:v>
                </c:pt>
                <c:pt idx="472">
                  <c:v>123.4614659111657</c:v>
                </c:pt>
                <c:pt idx="473">
                  <c:v>123.4614659111657</c:v>
                </c:pt>
                <c:pt idx="474">
                  <c:v>123.4614659111657</c:v>
                </c:pt>
                <c:pt idx="475">
                  <c:v>123.4614659111657</c:v>
                </c:pt>
                <c:pt idx="476">
                  <c:v>123.4614659111657</c:v>
                </c:pt>
                <c:pt idx="477">
                  <c:v>123.4614659111657</c:v>
                </c:pt>
                <c:pt idx="478">
                  <c:v>123.4614659111657</c:v>
                </c:pt>
                <c:pt idx="479">
                  <c:v>123.4614659111657</c:v>
                </c:pt>
                <c:pt idx="480">
                  <c:v>123.4614659111657</c:v>
                </c:pt>
                <c:pt idx="481">
                  <c:v>123.4614659111657</c:v>
                </c:pt>
                <c:pt idx="482">
                  <c:v>123.4614659111657</c:v>
                </c:pt>
                <c:pt idx="483">
                  <c:v>123.4614659111657</c:v>
                </c:pt>
                <c:pt idx="484">
                  <c:v>123.4614659111657</c:v>
                </c:pt>
                <c:pt idx="485">
                  <c:v>123.4614659111657</c:v>
                </c:pt>
                <c:pt idx="486">
                  <c:v>123.4614659111657</c:v>
                </c:pt>
                <c:pt idx="487">
                  <c:v>123.4614659111657</c:v>
                </c:pt>
                <c:pt idx="488">
                  <c:v>123.4614659111657</c:v>
                </c:pt>
                <c:pt idx="489">
                  <c:v>123.4614659111657</c:v>
                </c:pt>
                <c:pt idx="490">
                  <c:v>123.4614659111657</c:v>
                </c:pt>
                <c:pt idx="491">
                  <c:v>123.4614659111657</c:v>
                </c:pt>
                <c:pt idx="492">
                  <c:v>123.4614659111657</c:v>
                </c:pt>
                <c:pt idx="493">
                  <c:v>123.4614659111657</c:v>
                </c:pt>
                <c:pt idx="494">
                  <c:v>123.4614659111657</c:v>
                </c:pt>
                <c:pt idx="495">
                  <c:v>123.4614659111657</c:v>
                </c:pt>
                <c:pt idx="496">
                  <c:v>123.4614659111657</c:v>
                </c:pt>
                <c:pt idx="497">
                  <c:v>123.4614659111657</c:v>
                </c:pt>
                <c:pt idx="498">
                  <c:v>123.4614659111657</c:v>
                </c:pt>
                <c:pt idx="499">
                  <c:v>123.4614659111657</c:v>
                </c:pt>
                <c:pt idx="500">
                  <c:v>123.4614659111657</c:v>
                </c:pt>
                <c:pt idx="501">
                  <c:v>123.4614659111657</c:v>
                </c:pt>
                <c:pt idx="502">
                  <c:v>123.4614659111657</c:v>
                </c:pt>
                <c:pt idx="503">
                  <c:v>123.4614659111657</c:v>
                </c:pt>
                <c:pt idx="504">
                  <c:v>123.4614659111657</c:v>
                </c:pt>
                <c:pt idx="505">
                  <c:v>123.4614659111657</c:v>
                </c:pt>
                <c:pt idx="506">
                  <c:v>123.4614659111657</c:v>
                </c:pt>
                <c:pt idx="507">
                  <c:v>123.4614659111657</c:v>
                </c:pt>
                <c:pt idx="508">
                  <c:v>123.4614659111657</c:v>
                </c:pt>
                <c:pt idx="509">
                  <c:v>123.4614659111657</c:v>
                </c:pt>
                <c:pt idx="510">
                  <c:v>123.4614659111657</c:v>
                </c:pt>
                <c:pt idx="511">
                  <c:v>123.4614659111657</c:v>
                </c:pt>
                <c:pt idx="512">
                  <c:v>123.4614659111657</c:v>
                </c:pt>
                <c:pt idx="513">
                  <c:v>123.4614659111657</c:v>
                </c:pt>
                <c:pt idx="514">
                  <c:v>123.4614659111657</c:v>
                </c:pt>
                <c:pt idx="515">
                  <c:v>123.4614659111657</c:v>
                </c:pt>
                <c:pt idx="516">
                  <c:v>123.4614659111657</c:v>
                </c:pt>
                <c:pt idx="517">
                  <c:v>123.4614659111657</c:v>
                </c:pt>
                <c:pt idx="518">
                  <c:v>123.4614659111657</c:v>
                </c:pt>
                <c:pt idx="519">
                  <c:v>123.4614659111657</c:v>
                </c:pt>
                <c:pt idx="520">
                  <c:v>123.64627645095801</c:v>
                </c:pt>
                <c:pt idx="521">
                  <c:v>123.9519509987943</c:v>
                </c:pt>
                <c:pt idx="522">
                  <c:v>124.44807393435886</c:v>
                </c:pt>
                <c:pt idx="523">
                  <c:v>125.2890425923932</c:v>
                </c:pt>
                <c:pt idx="524">
                  <c:v>126.38436952521856</c:v>
                </c:pt>
                <c:pt idx="525">
                  <c:v>127.32454955371972</c:v>
                </c:pt>
                <c:pt idx="526">
                  <c:v>127.82010474676241</c:v>
                </c:pt>
                <c:pt idx="527">
                  <c:v>127.97558994545068</c:v>
                </c:pt>
                <c:pt idx="528">
                  <c:v>128.0093121684445</c:v>
                </c:pt>
                <c:pt idx="529">
                  <c:v>128.01581754357309</c:v>
                </c:pt>
                <c:pt idx="530">
                  <c:v>128.01581754357309</c:v>
                </c:pt>
                <c:pt idx="531">
                  <c:v>128.01581754357309</c:v>
                </c:pt>
                <c:pt idx="532">
                  <c:v>128.01581754357309</c:v>
                </c:pt>
                <c:pt idx="533">
                  <c:v>128.01581754357309</c:v>
                </c:pt>
                <c:pt idx="534">
                  <c:v>128.01581754357309</c:v>
                </c:pt>
                <c:pt idx="535">
                  <c:v>128.01581754357309</c:v>
                </c:pt>
                <c:pt idx="536">
                  <c:v>128.01581754357309</c:v>
                </c:pt>
                <c:pt idx="537">
                  <c:v>128.01581754357309</c:v>
                </c:pt>
                <c:pt idx="538">
                  <c:v>128.01581754357309</c:v>
                </c:pt>
                <c:pt idx="539">
                  <c:v>128.01581754357309</c:v>
                </c:pt>
                <c:pt idx="540">
                  <c:v>128.01581754357309</c:v>
                </c:pt>
                <c:pt idx="541">
                  <c:v>128.01581754357309</c:v>
                </c:pt>
                <c:pt idx="542">
                  <c:v>128.01581754357309</c:v>
                </c:pt>
                <c:pt idx="543">
                  <c:v>128.07685301783684</c:v>
                </c:pt>
                <c:pt idx="544">
                  <c:v>128.55992147735651</c:v>
                </c:pt>
                <c:pt idx="545">
                  <c:v>129.28852078758348</c:v>
                </c:pt>
                <c:pt idx="546">
                  <c:v>129.88344257475234</c:v>
                </c:pt>
                <c:pt idx="547">
                  <c:v>130.23340936154824</c:v>
                </c:pt>
                <c:pt idx="548">
                  <c:v>130.43191897916654</c:v>
                </c:pt>
                <c:pt idx="549">
                  <c:v>130.55362967433115</c:v>
                </c:pt>
                <c:pt idx="550">
                  <c:v>130.59659052306122</c:v>
                </c:pt>
                <c:pt idx="551">
                  <c:v>130.59659052306122</c:v>
                </c:pt>
                <c:pt idx="552">
                  <c:v>130.59659052306122</c:v>
                </c:pt>
                <c:pt idx="553">
                  <c:v>130.59659052306122</c:v>
                </c:pt>
                <c:pt idx="554">
                  <c:v>130.59659052306122</c:v>
                </c:pt>
                <c:pt idx="555">
                  <c:v>130.59659052306122</c:v>
                </c:pt>
                <c:pt idx="556">
                  <c:v>130.59659052306122</c:v>
                </c:pt>
                <c:pt idx="557">
                  <c:v>130.59659052306122</c:v>
                </c:pt>
                <c:pt idx="558">
                  <c:v>130.59659052306122</c:v>
                </c:pt>
                <c:pt idx="559">
                  <c:v>130.59659052306122</c:v>
                </c:pt>
                <c:pt idx="560">
                  <c:v>130.59659052306122</c:v>
                </c:pt>
                <c:pt idx="561">
                  <c:v>130.59659052306122</c:v>
                </c:pt>
                <c:pt idx="562">
                  <c:v>130.59659052306122</c:v>
                </c:pt>
                <c:pt idx="563">
                  <c:v>131.27669503118236</c:v>
                </c:pt>
                <c:pt idx="564">
                  <c:v>132.58635179509054</c:v>
                </c:pt>
                <c:pt idx="565">
                  <c:v>133.57476781919033</c:v>
                </c:pt>
                <c:pt idx="566">
                  <c:v>133.88218408261625</c:v>
                </c:pt>
                <c:pt idx="567">
                  <c:v>133.88218408261625</c:v>
                </c:pt>
                <c:pt idx="568">
                  <c:v>133.88218408261625</c:v>
                </c:pt>
                <c:pt idx="569">
                  <c:v>133.88218408261625</c:v>
                </c:pt>
                <c:pt idx="570">
                  <c:v>133.88218408261625</c:v>
                </c:pt>
                <c:pt idx="571">
                  <c:v>133.88218408261625</c:v>
                </c:pt>
                <c:pt idx="572">
                  <c:v>133.88218408261625</c:v>
                </c:pt>
                <c:pt idx="573">
                  <c:v>133.88218408261625</c:v>
                </c:pt>
                <c:pt idx="574">
                  <c:v>133.88218408261625</c:v>
                </c:pt>
                <c:pt idx="575">
                  <c:v>133.88218408261625</c:v>
                </c:pt>
                <c:pt idx="576">
                  <c:v>133.88218408261625</c:v>
                </c:pt>
                <c:pt idx="577">
                  <c:v>133.88218408261625</c:v>
                </c:pt>
                <c:pt idx="578">
                  <c:v>133.88218408261625</c:v>
                </c:pt>
                <c:pt idx="579">
                  <c:v>133.88218408261625</c:v>
                </c:pt>
                <c:pt idx="580">
                  <c:v>133.88218408261625</c:v>
                </c:pt>
                <c:pt idx="581">
                  <c:v>133.88218408261625</c:v>
                </c:pt>
                <c:pt idx="582">
                  <c:v>133.88218408261625</c:v>
                </c:pt>
                <c:pt idx="583">
                  <c:v>133.88218408261625</c:v>
                </c:pt>
                <c:pt idx="584">
                  <c:v>133.88218408261625</c:v>
                </c:pt>
                <c:pt idx="585">
                  <c:v>133.88218408261625</c:v>
                </c:pt>
                <c:pt idx="586">
                  <c:v>133.88218408261625</c:v>
                </c:pt>
                <c:pt idx="587">
                  <c:v>133.88218408261625</c:v>
                </c:pt>
                <c:pt idx="588">
                  <c:v>133.88218408261625</c:v>
                </c:pt>
                <c:pt idx="589">
                  <c:v>133.88218408261625</c:v>
                </c:pt>
                <c:pt idx="590">
                  <c:v>133.88218408261625</c:v>
                </c:pt>
                <c:pt idx="591">
                  <c:v>133.88218408261625</c:v>
                </c:pt>
                <c:pt idx="592">
                  <c:v>133.88218408261625</c:v>
                </c:pt>
                <c:pt idx="593">
                  <c:v>133.88218408261625</c:v>
                </c:pt>
                <c:pt idx="594">
                  <c:v>133.88218408261625</c:v>
                </c:pt>
                <c:pt idx="595">
                  <c:v>133.88218408261625</c:v>
                </c:pt>
                <c:pt idx="596">
                  <c:v>133.88218408261625</c:v>
                </c:pt>
                <c:pt idx="597">
                  <c:v>133.88218408261625</c:v>
                </c:pt>
                <c:pt idx="598">
                  <c:v>133.88218408261625</c:v>
                </c:pt>
                <c:pt idx="599">
                  <c:v>133.88218408261625</c:v>
                </c:pt>
                <c:pt idx="600">
                  <c:v>133.88218408261625</c:v>
                </c:pt>
                <c:pt idx="601">
                  <c:v>133.88218408261625</c:v>
                </c:pt>
                <c:pt idx="602">
                  <c:v>133.88218408261625</c:v>
                </c:pt>
                <c:pt idx="603">
                  <c:v>133.88218408261625</c:v>
                </c:pt>
                <c:pt idx="604">
                  <c:v>133.88218408261625</c:v>
                </c:pt>
                <c:pt idx="605">
                  <c:v>133.88218408261625</c:v>
                </c:pt>
                <c:pt idx="606">
                  <c:v>133.88218408261625</c:v>
                </c:pt>
                <c:pt idx="607">
                  <c:v>133.88218408261625</c:v>
                </c:pt>
                <c:pt idx="608">
                  <c:v>133.88218408261625</c:v>
                </c:pt>
                <c:pt idx="609">
                  <c:v>133.88218408261625</c:v>
                </c:pt>
                <c:pt idx="610">
                  <c:v>133.88218408261625</c:v>
                </c:pt>
                <c:pt idx="611">
                  <c:v>133.88218408261625</c:v>
                </c:pt>
                <c:pt idx="612">
                  <c:v>133.88218408261625</c:v>
                </c:pt>
                <c:pt idx="613">
                  <c:v>133.88218408261625</c:v>
                </c:pt>
                <c:pt idx="614">
                  <c:v>133.88218408261625</c:v>
                </c:pt>
                <c:pt idx="615">
                  <c:v>133.88218408261625</c:v>
                </c:pt>
                <c:pt idx="616">
                  <c:v>133.88218408261625</c:v>
                </c:pt>
                <c:pt idx="617">
                  <c:v>133.88218408261625</c:v>
                </c:pt>
                <c:pt idx="618">
                  <c:v>133.88218408261625</c:v>
                </c:pt>
                <c:pt idx="619">
                  <c:v>134.04369627051813</c:v>
                </c:pt>
                <c:pt idx="620">
                  <c:v>134.09468833950604</c:v>
                </c:pt>
                <c:pt idx="621">
                  <c:v>134.09468833950604</c:v>
                </c:pt>
                <c:pt idx="622">
                  <c:v>134.09468833950604</c:v>
                </c:pt>
                <c:pt idx="623">
                  <c:v>134.09468833950604</c:v>
                </c:pt>
                <c:pt idx="624">
                  <c:v>134.09468833950604</c:v>
                </c:pt>
                <c:pt idx="625">
                  <c:v>134.09468833950604</c:v>
                </c:pt>
                <c:pt idx="626">
                  <c:v>134.09468833950604</c:v>
                </c:pt>
                <c:pt idx="627">
                  <c:v>134.09468833950604</c:v>
                </c:pt>
                <c:pt idx="628">
                  <c:v>134.09468833950604</c:v>
                </c:pt>
                <c:pt idx="629">
                  <c:v>134.09468833950604</c:v>
                </c:pt>
                <c:pt idx="630">
                  <c:v>134.09468833950604</c:v>
                </c:pt>
                <c:pt idx="631">
                  <c:v>134.09468833950604</c:v>
                </c:pt>
                <c:pt idx="632">
                  <c:v>134.09468833950604</c:v>
                </c:pt>
                <c:pt idx="633">
                  <c:v>134.09468833950604</c:v>
                </c:pt>
                <c:pt idx="634">
                  <c:v>134.09468833950604</c:v>
                </c:pt>
                <c:pt idx="635">
                  <c:v>134.09468833950604</c:v>
                </c:pt>
                <c:pt idx="636">
                  <c:v>134.09468833950604</c:v>
                </c:pt>
                <c:pt idx="637">
                  <c:v>134.09468833950604</c:v>
                </c:pt>
                <c:pt idx="638">
                  <c:v>134.09468833950604</c:v>
                </c:pt>
                <c:pt idx="639">
                  <c:v>134.09468833950604</c:v>
                </c:pt>
                <c:pt idx="640">
                  <c:v>134.09468833950604</c:v>
                </c:pt>
                <c:pt idx="641">
                  <c:v>134.09468833950604</c:v>
                </c:pt>
                <c:pt idx="642">
                  <c:v>134.09468833950604</c:v>
                </c:pt>
                <c:pt idx="643">
                  <c:v>134.09468833950604</c:v>
                </c:pt>
                <c:pt idx="644">
                  <c:v>134.09468833950604</c:v>
                </c:pt>
                <c:pt idx="645">
                  <c:v>134.09468833950604</c:v>
                </c:pt>
                <c:pt idx="646">
                  <c:v>134.09468833950604</c:v>
                </c:pt>
                <c:pt idx="647">
                  <c:v>134.09468833950604</c:v>
                </c:pt>
                <c:pt idx="648">
                  <c:v>134.09468833950604</c:v>
                </c:pt>
                <c:pt idx="649">
                  <c:v>134.09468833950604</c:v>
                </c:pt>
                <c:pt idx="650">
                  <c:v>134.09468833950604</c:v>
                </c:pt>
                <c:pt idx="651">
                  <c:v>135.04437944412922</c:v>
                </c:pt>
                <c:pt idx="652">
                  <c:v>136.58309245225357</c:v>
                </c:pt>
                <c:pt idx="653">
                  <c:v>138.4697494256782</c:v>
                </c:pt>
                <c:pt idx="654">
                  <c:v>141.27096055087432</c:v>
                </c:pt>
                <c:pt idx="655">
                  <c:v>144.93666559884244</c:v>
                </c:pt>
                <c:pt idx="656">
                  <c:v>148.31493764979408</c:v>
                </c:pt>
                <c:pt idx="657">
                  <c:v>150.6299056099439</c:v>
                </c:pt>
                <c:pt idx="658">
                  <c:v>152.50046834310362</c:v>
                </c:pt>
                <c:pt idx="659">
                  <c:v>155.01274209653405</c:v>
                </c:pt>
                <c:pt idx="660">
                  <c:v>158.20198949072773</c:v>
                </c:pt>
                <c:pt idx="661">
                  <c:v>161.24749570614696</c:v>
                </c:pt>
                <c:pt idx="662">
                  <c:v>163.3336021855194</c:v>
                </c:pt>
                <c:pt idx="663">
                  <c:v>164.24958377510274</c:v>
                </c:pt>
                <c:pt idx="664">
                  <c:v>164.41510364850808</c:v>
                </c:pt>
                <c:pt idx="665">
                  <c:v>164.41510364850808</c:v>
                </c:pt>
                <c:pt idx="666">
                  <c:v>164.41510364850808</c:v>
                </c:pt>
                <c:pt idx="667">
                  <c:v>164.41510364850808</c:v>
                </c:pt>
                <c:pt idx="668">
                  <c:v>164.41510364850808</c:v>
                </c:pt>
                <c:pt idx="669">
                  <c:v>164.41510364850808</c:v>
                </c:pt>
                <c:pt idx="670">
                  <c:v>164.41510364850808</c:v>
                </c:pt>
                <c:pt idx="671">
                  <c:v>164.41510364850808</c:v>
                </c:pt>
                <c:pt idx="672">
                  <c:v>164.41510364850808</c:v>
                </c:pt>
                <c:pt idx="673">
                  <c:v>164.41510364850808</c:v>
                </c:pt>
                <c:pt idx="674">
                  <c:v>164.41510364850808</c:v>
                </c:pt>
                <c:pt idx="675">
                  <c:v>164.41510364850808</c:v>
                </c:pt>
                <c:pt idx="676">
                  <c:v>164.41510364850808</c:v>
                </c:pt>
                <c:pt idx="677">
                  <c:v>165.22993253696293</c:v>
                </c:pt>
                <c:pt idx="678">
                  <c:v>167.58108535553933</c:v>
                </c:pt>
                <c:pt idx="679">
                  <c:v>170.66108964761108</c:v>
                </c:pt>
                <c:pt idx="680">
                  <c:v>173.77044779546344</c:v>
                </c:pt>
                <c:pt idx="681">
                  <c:v>176.02224557537599</c:v>
                </c:pt>
                <c:pt idx="682">
                  <c:v>177.19449755994711</c:v>
                </c:pt>
                <c:pt idx="683">
                  <c:v>177.73109349764323</c:v>
                </c:pt>
                <c:pt idx="684">
                  <c:v>177.73109349764323</c:v>
                </c:pt>
                <c:pt idx="685">
                  <c:v>177.73109349764323</c:v>
                </c:pt>
                <c:pt idx="686">
                  <c:v>177.73109349764323</c:v>
                </c:pt>
                <c:pt idx="687">
                  <c:v>177.73109349764323</c:v>
                </c:pt>
                <c:pt idx="688">
                  <c:v>177.73109349764323</c:v>
                </c:pt>
                <c:pt idx="689">
                  <c:v>177.73109349764323</c:v>
                </c:pt>
                <c:pt idx="690">
                  <c:v>177.73109349764323</c:v>
                </c:pt>
                <c:pt idx="691">
                  <c:v>177.73109349764323</c:v>
                </c:pt>
                <c:pt idx="692">
                  <c:v>177.73109349764323</c:v>
                </c:pt>
                <c:pt idx="693">
                  <c:v>177.73109349764323</c:v>
                </c:pt>
                <c:pt idx="694">
                  <c:v>177.73109349764323</c:v>
                </c:pt>
                <c:pt idx="695">
                  <c:v>178.26902230060105</c:v>
                </c:pt>
                <c:pt idx="696">
                  <c:v>180.13259056581452</c:v>
                </c:pt>
                <c:pt idx="697">
                  <c:v>181.9092964628567</c:v>
                </c:pt>
                <c:pt idx="698">
                  <c:v>183.07789550446549</c:v>
                </c:pt>
                <c:pt idx="699">
                  <c:v>183.63301790171343</c:v>
                </c:pt>
                <c:pt idx="700">
                  <c:v>183.6726110530573</c:v>
                </c:pt>
                <c:pt idx="701">
                  <c:v>183.6726110530573</c:v>
                </c:pt>
                <c:pt idx="702">
                  <c:v>183.6726110530573</c:v>
                </c:pt>
                <c:pt idx="703">
                  <c:v>183.6726110530573</c:v>
                </c:pt>
                <c:pt idx="704">
                  <c:v>183.90835441186323</c:v>
                </c:pt>
                <c:pt idx="705">
                  <c:v>184.62212971793963</c:v>
                </c:pt>
                <c:pt idx="706">
                  <c:v>185.50577698156809</c:v>
                </c:pt>
                <c:pt idx="707">
                  <c:v>186.10802728236862</c:v>
                </c:pt>
                <c:pt idx="708">
                  <c:v>186.15632462012582</c:v>
                </c:pt>
                <c:pt idx="709">
                  <c:v>186.15632462012582</c:v>
                </c:pt>
                <c:pt idx="710">
                  <c:v>186.15632462012582</c:v>
                </c:pt>
                <c:pt idx="711">
                  <c:v>186.15632462012582</c:v>
                </c:pt>
                <c:pt idx="712">
                  <c:v>186.15632462012582</c:v>
                </c:pt>
                <c:pt idx="713">
                  <c:v>186.26274862544346</c:v>
                </c:pt>
                <c:pt idx="714">
                  <c:v>187.37916588644205</c:v>
                </c:pt>
                <c:pt idx="715">
                  <c:v>188.71193617999916</c:v>
                </c:pt>
                <c:pt idx="716">
                  <c:v>189.30692623067753</c:v>
                </c:pt>
                <c:pt idx="717">
                  <c:v>189.30692623067753</c:v>
                </c:pt>
                <c:pt idx="718">
                  <c:v>189.30692623067753</c:v>
                </c:pt>
                <c:pt idx="719">
                  <c:v>189.30692623067753</c:v>
                </c:pt>
                <c:pt idx="720">
                  <c:v>189.30692623067753</c:v>
                </c:pt>
                <c:pt idx="721">
                  <c:v>189.30692623067753</c:v>
                </c:pt>
                <c:pt idx="722">
                  <c:v>189.30692623067753</c:v>
                </c:pt>
                <c:pt idx="723">
                  <c:v>189.30692623067753</c:v>
                </c:pt>
                <c:pt idx="724">
                  <c:v>189.30692623067753</c:v>
                </c:pt>
                <c:pt idx="725">
                  <c:v>189.30692623067753</c:v>
                </c:pt>
                <c:pt idx="726">
                  <c:v>189.30692623067753</c:v>
                </c:pt>
                <c:pt idx="727">
                  <c:v>189.30692623067753</c:v>
                </c:pt>
                <c:pt idx="728">
                  <c:v>189.30692623067753</c:v>
                </c:pt>
                <c:pt idx="729">
                  <c:v>189.30692623067753</c:v>
                </c:pt>
                <c:pt idx="730">
                  <c:v>189.30692623067753</c:v>
                </c:pt>
                <c:pt idx="731">
                  <c:v>189.30692623067753</c:v>
                </c:pt>
                <c:pt idx="732">
                  <c:v>189.30692623067753</c:v>
                </c:pt>
                <c:pt idx="733">
                  <c:v>189.30692623067753</c:v>
                </c:pt>
                <c:pt idx="734">
                  <c:v>189.30692623067753</c:v>
                </c:pt>
                <c:pt idx="735">
                  <c:v>189.30692623067753</c:v>
                </c:pt>
                <c:pt idx="736">
                  <c:v>189.30692623067753</c:v>
                </c:pt>
                <c:pt idx="737">
                  <c:v>189.30692623067753</c:v>
                </c:pt>
                <c:pt idx="738">
                  <c:v>189.30692623067753</c:v>
                </c:pt>
                <c:pt idx="739">
                  <c:v>189.30692623067753</c:v>
                </c:pt>
                <c:pt idx="740">
                  <c:v>189.30692623067753</c:v>
                </c:pt>
                <c:pt idx="741">
                  <c:v>189.30692623067753</c:v>
                </c:pt>
                <c:pt idx="742">
                  <c:v>189.30692623067753</c:v>
                </c:pt>
                <c:pt idx="743">
                  <c:v>189.30692623067753</c:v>
                </c:pt>
                <c:pt idx="744">
                  <c:v>189.30692623067753</c:v>
                </c:pt>
                <c:pt idx="745">
                  <c:v>189.30692623067753</c:v>
                </c:pt>
                <c:pt idx="746">
                  <c:v>189.30692623067753</c:v>
                </c:pt>
                <c:pt idx="747">
                  <c:v>189.30692623067753</c:v>
                </c:pt>
                <c:pt idx="748">
                  <c:v>189.30692623067753</c:v>
                </c:pt>
                <c:pt idx="749">
                  <c:v>189.30692623067753</c:v>
                </c:pt>
                <c:pt idx="750">
                  <c:v>189.30692623067753</c:v>
                </c:pt>
                <c:pt idx="751">
                  <c:v>189.30692623067753</c:v>
                </c:pt>
                <c:pt idx="752">
                  <c:v>189.30692623067753</c:v>
                </c:pt>
                <c:pt idx="753">
                  <c:v>189.30692623067753</c:v>
                </c:pt>
                <c:pt idx="754">
                  <c:v>189.40706609877489</c:v>
                </c:pt>
                <c:pt idx="755">
                  <c:v>190.25448262237634</c:v>
                </c:pt>
                <c:pt idx="756">
                  <c:v>192.61610451229726</c:v>
                </c:pt>
                <c:pt idx="757">
                  <c:v>196.515282782404</c:v>
                </c:pt>
                <c:pt idx="758">
                  <c:v>200.90737966093087</c:v>
                </c:pt>
                <c:pt idx="759">
                  <c:v>204.92092875015092</c:v>
                </c:pt>
                <c:pt idx="760">
                  <c:v>208.3617348778001</c:v>
                </c:pt>
                <c:pt idx="761">
                  <c:v>211.00974905231141</c:v>
                </c:pt>
                <c:pt idx="762">
                  <c:v>212.61775056290168</c:v>
                </c:pt>
                <c:pt idx="763">
                  <c:v>213.18332162166581</c:v>
                </c:pt>
                <c:pt idx="764">
                  <c:v>213.18332162166581</c:v>
                </c:pt>
                <c:pt idx="765">
                  <c:v>213.18332162166581</c:v>
                </c:pt>
                <c:pt idx="766">
                  <c:v>213.18332162166581</c:v>
                </c:pt>
                <c:pt idx="767">
                  <c:v>213.18332162166581</c:v>
                </c:pt>
                <c:pt idx="768">
                  <c:v>213.18332162166581</c:v>
                </c:pt>
                <c:pt idx="769">
                  <c:v>213.18332162166581</c:v>
                </c:pt>
                <c:pt idx="770">
                  <c:v>213.18332162166581</c:v>
                </c:pt>
                <c:pt idx="771">
                  <c:v>213.18332162166581</c:v>
                </c:pt>
                <c:pt idx="772">
                  <c:v>213.18332162166581</c:v>
                </c:pt>
                <c:pt idx="773">
                  <c:v>213.18332162166581</c:v>
                </c:pt>
                <c:pt idx="774">
                  <c:v>213.18332162166581</c:v>
                </c:pt>
                <c:pt idx="775">
                  <c:v>213.18332162166581</c:v>
                </c:pt>
                <c:pt idx="776">
                  <c:v>213.18332162166581</c:v>
                </c:pt>
                <c:pt idx="777">
                  <c:v>213.18332162166581</c:v>
                </c:pt>
                <c:pt idx="778">
                  <c:v>213.18332162166581</c:v>
                </c:pt>
                <c:pt idx="779">
                  <c:v>213.18332162166581</c:v>
                </c:pt>
                <c:pt idx="780">
                  <c:v>213.18332162166581</c:v>
                </c:pt>
                <c:pt idx="781">
                  <c:v>213.18332162166581</c:v>
                </c:pt>
                <c:pt idx="782">
                  <c:v>213.18332162166581</c:v>
                </c:pt>
                <c:pt idx="783">
                  <c:v>213.18332162166581</c:v>
                </c:pt>
                <c:pt idx="784">
                  <c:v>213.18332162166581</c:v>
                </c:pt>
                <c:pt idx="785">
                  <c:v>213.18332162166581</c:v>
                </c:pt>
                <c:pt idx="786">
                  <c:v>213.18332162166581</c:v>
                </c:pt>
                <c:pt idx="787">
                  <c:v>213.18332162166581</c:v>
                </c:pt>
                <c:pt idx="788">
                  <c:v>213.18332162166581</c:v>
                </c:pt>
                <c:pt idx="789">
                  <c:v>213.18332162166581</c:v>
                </c:pt>
                <c:pt idx="790">
                  <c:v>213.18332162166581</c:v>
                </c:pt>
                <c:pt idx="791">
                  <c:v>213.18332162166581</c:v>
                </c:pt>
                <c:pt idx="792">
                  <c:v>213.18332162166581</c:v>
                </c:pt>
                <c:pt idx="793">
                  <c:v>214.8300265480965</c:v>
                </c:pt>
                <c:pt idx="794">
                  <c:v>219.28716016422948</c:v>
                </c:pt>
                <c:pt idx="795">
                  <c:v>225.39216638844823</c:v>
                </c:pt>
                <c:pt idx="796">
                  <c:v>231.40471765037273</c:v>
                </c:pt>
                <c:pt idx="797">
                  <c:v>235.84884150040168</c:v>
                </c:pt>
                <c:pt idx="798">
                  <c:v>238.09696304825727</c:v>
                </c:pt>
                <c:pt idx="799">
                  <c:v>238.4749897127538</c:v>
                </c:pt>
                <c:pt idx="800">
                  <c:v>238.4749897127538</c:v>
                </c:pt>
                <c:pt idx="801">
                  <c:v>238.4749897127538</c:v>
                </c:pt>
                <c:pt idx="802">
                  <c:v>238.4749897127538</c:v>
                </c:pt>
                <c:pt idx="803">
                  <c:v>238.4749897127538</c:v>
                </c:pt>
                <c:pt idx="804">
                  <c:v>238.4749897127538</c:v>
                </c:pt>
                <c:pt idx="805">
                  <c:v>238.4749897127538</c:v>
                </c:pt>
                <c:pt idx="806">
                  <c:v>238.4749897127538</c:v>
                </c:pt>
                <c:pt idx="807">
                  <c:v>238.4749897127538</c:v>
                </c:pt>
                <c:pt idx="808">
                  <c:v>238.7133810602943</c:v>
                </c:pt>
                <c:pt idx="809">
                  <c:v>239.76528209939215</c:v>
                </c:pt>
                <c:pt idx="810">
                  <c:v>241.91089277234417</c:v>
                </c:pt>
                <c:pt idx="811">
                  <c:v>245.20373721020746</c:v>
                </c:pt>
                <c:pt idx="812">
                  <c:v>248.94533195823021</c:v>
                </c:pt>
                <c:pt idx="813">
                  <c:v>252.61379775613403</c:v>
                </c:pt>
                <c:pt idx="814">
                  <c:v>256.13997962135392</c:v>
                </c:pt>
                <c:pt idx="815">
                  <c:v>259.34533384713836</c:v>
                </c:pt>
                <c:pt idx="816">
                  <c:v>261.92291924836974</c:v>
                </c:pt>
                <c:pt idx="817">
                  <c:v>263.49858884677832</c:v>
                </c:pt>
                <c:pt idx="818">
                  <c:v>263.83205193596297</c:v>
                </c:pt>
                <c:pt idx="819">
                  <c:v>263.83205193596297</c:v>
                </c:pt>
                <c:pt idx="820">
                  <c:v>263.83205193596297</c:v>
                </c:pt>
                <c:pt idx="821">
                  <c:v>263.83205193596297</c:v>
                </c:pt>
                <c:pt idx="822">
                  <c:v>263.83205193596297</c:v>
                </c:pt>
                <c:pt idx="823">
                  <c:v>263.83205193596297</c:v>
                </c:pt>
                <c:pt idx="824">
                  <c:v>263.83205193596297</c:v>
                </c:pt>
                <c:pt idx="825">
                  <c:v>263.83205193596297</c:v>
                </c:pt>
                <c:pt idx="826">
                  <c:v>263.83205193596297</c:v>
                </c:pt>
                <c:pt idx="827">
                  <c:v>263.83205193596297</c:v>
                </c:pt>
                <c:pt idx="828">
                  <c:v>263.83205193596297</c:v>
                </c:pt>
                <c:pt idx="829">
                  <c:v>263.83205193596297</c:v>
                </c:pt>
                <c:pt idx="830">
                  <c:v>263.83205193596297</c:v>
                </c:pt>
                <c:pt idx="831">
                  <c:v>263.83205193596297</c:v>
                </c:pt>
                <c:pt idx="832">
                  <c:v>263.83205193596297</c:v>
                </c:pt>
                <c:pt idx="833">
                  <c:v>263.83205193596297</c:v>
                </c:pt>
                <c:pt idx="834">
                  <c:v>263.83205193596297</c:v>
                </c:pt>
                <c:pt idx="835">
                  <c:v>263.83205193596297</c:v>
                </c:pt>
                <c:pt idx="836">
                  <c:v>263.83205193596297</c:v>
                </c:pt>
                <c:pt idx="837">
                  <c:v>263.83205193596297</c:v>
                </c:pt>
                <c:pt idx="838">
                  <c:v>263.83205193596297</c:v>
                </c:pt>
                <c:pt idx="839">
                  <c:v>263.83205193596297</c:v>
                </c:pt>
                <c:pt idx="840">
                  <c:v>263.83205193596297</c:v>
                </c:pt>
                <c:pt idx="841">
                  <c:v>263.83205193596297</c:v>
                </c:pt>
                <c:pt idx="842">
                  <c:v>263.83205193596297</c:v>
                </c:pt>
                <c:pt idx="843">
                  <c:v>263.83205193596297</c:v>
                </c:pt>
                <c:pt idx="844">
                  <c:v>263.83205193596297</c:v>
                </c:pt>
                <c:pt idx="845">
                  <c:v>263.83205193596297</c:v>
                </c:pt>
                <c:pt idx="846">
                  <c:v>263.83205193596297</c:v>
                </c:pt>
                <c:pt idx="847">
                  <c:v>263.83205193596297</c:v>
                </c:pt>
                <c:pt idx="848">
                  <c:v>263.83205193596297</c:v>
                </c:pt>
                <c:pt idx="849">
                  <c:v>263.83205193596297</c:v>
                </c:pt>
                <c:pt idx="850">
                  <c:v>263.83205193596297</c:v>
                </c:pt>
                <c:pt idx="851">
                  <c:v>263.83205193596297</c:v>
                </c:pt>
                <c:pt idx="852">
                  <c:v>263.83205193596297</c:v>
                </c:pt>
                <c:pt idx="853">
                  <c:v>263.83205193596297</c:v>
                </c:pt>
                <c:pt idx="854">
                  <c:v>263.83205193596297</c:v>
                </c:pt>
                <c:pt idx="855">
                  <c:v>263.83205193596297</c:v>
                </c:pt>
                <c:pt idx="856">
                  <c:v>263.83205193596297</c:v>
                </c:pt>
                <c:pt idx="857">
                  <c:v>263.83205193596297</c:v>
                </c:pt>
                <c:pt idx="858">
                  <c:v>263.83205193596297</c:v>
                </c:pt>
                <c:pt idx="859">
                  <c:v>263.83205193596297</c:v>
                </c:pt>
                <c:pt idx="860">
                  <c:v>263.83205193596297</c:v>
                </c:pt>
                <c:pt idx="861">
                  <c:v>263.83205193596297</c:v>
                </c:pt>
                <c:pt idx="862">
                  <c:v>263.83205193596297</c:v>
                </c:pt>
                <c:pt idx="863">
                  <c:v>263.83205193596297</c:v>
                </c:pt>
                <c:pt idx="864">
                  <c:v>263.83205193596297</c:v>
                </c:pt>
                <c:pt idx="865">
                  <c:v>263.83205193596297</c:v>
                </c:pt>
                <c:pt idx="866">
                  <c:v>263.83205193596297</c:v>
                </c:pt>
                <c:pt idx="867">
                  <c:v>263.83205193596297</c:v>
                </c:pt>
                <c:pt idx="868">
                  <c:v>263.83205193596297</c:v>
                </c:pt>
                <c:pt idx="869">
                  <c:v>263.83205193596297</c:v>
                </c:pt>
                <c:pt idx="870">
                  <c:v>263.83205193596297</c:v>
                </c:pt>
                <c:pt idx="871">
                  <c:v>263.83205193596297</c:v>
                </c:pt>
                <c:pt idx="872">
                  <c:v>263.83205193596297</c:v>
                </c:pt>
                <c:pt idx="873">
                  <c:v>263.83205193596297</c:v>
                </c:pt>
                <c:pt idx="874">
                  <c:v>263.83205193596297</c:v>
                </c:pt>
                <c:pt idx="875">
                  <c:v>263.83205193596297</c:v>
                </c:pt>
                <c:pt idx="876">
                  <c:v>263.83205193596297</c:v>
                </c:pt>
                <c:pt idx="877">
                  <c:v>263.83205193596297</c:v>
                </c:pt>
                <c:pt idx="878">
                  <c:v>263.83205193596297</c:v>
                </c:pt>
                <c:pt idx="879">
                  <c:v>263.83205193596297</c:v>
                </c:pt>
                <c:pt idx="880">
                  <c:v>263.83205193596297</c:v>
                </c:pt>
                <c:pt idx="881">
                  <c:v>263.83205193596297</c:v>
                </c:pt>
                <c:pt idx="882">
                  <c:v>263.83205193596297</c:v>
                </c:pt>
                <c:pt idx="883">
                  <c:v>263.83205193596297</c:v>
                </c:pt>
                <c:pt idx="884">
                  <c:v>263.83205193596297</c:v>
                </c:pt>
                <c:pt idx="885">
                  <c:v>263.83205193596297</c:v>
                </c:pt>
                <c:pt idx="886">
                  <c:v>263.83205193596297</c:v>
                </c:pt>
                <c:pt idx="887">
                  <c:v>263.83205193596297</c:v>
                </c:pt>
                <c:pt idx="888">
                  <c:v>263.83205193596297</c:v>
                </c:pt>
                <c:pt idx="889">
                  <c:v>263.83205193596297</c:v>
                </c:pt>
                <c:pt idx="890">
                  <c:v>263.83205193596297</c:v>
                </c:pt>
                <c:pt idx="891">
                  <c:v>263.83205193596297</c:v>
                </c:pt>
                <c:pt idx="892">
                  <c:v>263.95633050641692</c:v>
                </c:pt>
                <c:pt idx="893">
                  <c:v>263.99126300109282</c:v>
                </c:pt>
                <c:pt idx="894">
                  <c:v>263.99126300109282</c:v>
                </c:pt>
                <c:pt idx="895">
                  <c:v>263.99126300109282</c:v>
                </c:pt>
                <c:pt idx="896">
                  <c:v>263.99126300109282</c:v>
                </c:pt>
                <c:pt idx="897">
                  <c:v>263.99126300109282</c:v>
                </c:pt>
                <c:pt idx="898">
                  <c:v>263.99126300109282</c:v>
                </c:pt>
                <c:pt idx="899">
                  <c:v>263.99126300109282</c:v>
                </c:pt>
                <c:pt idx="900">
                  <c:v>263.99126300109282</c:v>
                </c:pt>
                <c:pt idx="901">
                  <c:v>265.54717540083237</c:v>
                </c:pt>
                <c:pt idx="902">
                  <c:v>270.54861937464602</c:v>
                </c:pt>
                <c:pt idx="903">
                  <c:v>276.56117063657052</c:v>
                </c:pt>
                <c:pt idx="904">
                  <c:v>281.00529448659944</c:v>
                </c:pt>
                <c:pt idx="905">
                  <c:v>283.25341603445503</c:v>
                </c:pt>
                <c:pt idx="906">
                  <c:v>283.63144269895156</c:v>
                </c:pt>
                <c:pt idx="907">
                  <c:v>283.63144269895156</c:v>
                </c:pt>
                <c:pt idx="908">
                  <c:v>283.63144269895156</c:v>
                </c:pt>
                <c:pt idx="909">
                  <c:v>283.63144269895156</c:v>
                </c:pt>
                <c:pt idx="910">
                  <c:v>283.63144269895156</c:v>
                </c:pt>
                <c:pt idx="911">
                  <c:v>283.63144269895156</c:v>
                </c:pt>
                <c:pt idx="912">
                  <c:v>283.63144269895156</c:v>
                </c:pt>
                <c:pt idx="913">
                  <c:v>283.63144269895156</c:v>
                </c:pt>
                <c:pt idx="914">
                  <c:v>283.63144269895156</c:v>
                </c:pt>
                <c:pt idx="915">
                  <c:v>283.63144269895156</c:v>
                </c:pt>
                <c:pt idx="916">
                  <c:v>283.63144269895156</c:v>
                </c:pt>
                <c:pt idx="917">
                  <c:v>283.63144269895156</c:v>
                </c:pt>
                <c:pt idx="918">
                  <c:v>283.63144269895156</c:v>
                </c:pt>
                <c:pt idx="919">
                  <c:v>283.63144269895156</c:v>
                </c:pt>
                <c:pt idx="920">
                  <c:v>283.63144269895156</c:v>
                </c:pt>
                <c:pt idx="921">
                  <c:v>283.63144269895156</c:v>
                </c:pt>
                <c:pt idx="922">
                  <c:v>283.63144269895156</c:v>
                </c:pt>
                <c:pt idx="923">
                  <c:v>283.63144269895156</c:v>
                </c:pt>
                <c:pt idx="924">
                  <c:v>283.63144269895156</c:v>
                </c:pt>
                <c:pt idx="925">
                  <c:v>283.63144269895156</c:v>
                </c:pt>
                <c:pt idx="926">
                  <c:v>283.63144269895156</c:v>
                </c:pt>
                <c:pt idx="927">
                  <c:v>283.63144269895156</c:v>
                </c:pt>
                <c:pt idx="928">
                  <c:v>283.63144269895156</c:v>
                </c:pt>
                <c:pt idx="929">
                  <c:v>283.63144269895156</c:v>
                </c:pt>
                <c:pt idx="930">
                  <c:v>283.63144269895156</c:v>
                </c:pt>
                <c:pt idx="931">
                  <c:v>283.63144269895156</c:v>
                </c:pt>
                <c:pt idx="932">
                  <c:v>283.63144269895156</c:v>
                </c:pt>
                <c:pt idx="933">
                  <c:v>283.63144269895156</c:v>
                </c:pt>
                <c:pt idx="934">
                  <c:v>283.63144269895156</c:v>
                </c:pt>
                <c:pt idx="935">
                  <c:v>283.63144269895156</c:v>
                </c:pt>
                <c:pt idx="936">
                  <c:v>283.63144269895156</c:v>
                </c:pt>
                <c:pt idx="937">
                  <c:v>283.63144269895156</c:v>
                </c:pt>
                <c:pt idx="938">
                  <c:v>283.63144269895156</c:v>
                </c:pt>
                <c:pt idx="939">
                  <c:v>283.63144269895156</c:v>
                </c:pt>
                <c:pt idx="940">
                  <c:v>283.63144269895156</c:v>
                </c:pt>
                <c:pt idx="941">
                  <c:v>283.63144269895156</c:v>
                </c:pt>
                <c:pt idx="942">
                  <c:v>283.63144269895156</c:v>
                </c:pt>
                <c:pt idx="943">
                  <c:v>283.63144269895156</c:v>
                </c:pt>
                <c:pt idx="944">
                  <c:v>283.63144269895156</c:v>
                </c:pt>
                <c:pt idx="945">
                  <c:v>283.63144269895156</c:v>
                </c:pt>
                <c:pt idx="946">
                  <c:v>283.63144269895156</c:v>
                </c:pt>
                <c:pt idx="947">
                  <c:v>283.63144269895156</c:v>
                </c:pt>
                <c:pt idx="948">
                  <c:v>283.63144269895156</c:v>
                </c:pt>
                <c:pt idx="949">
                  <c:v>283.63144269895156</c:v>
                </c:pt>
                <c:pt idx="950">
                  <c:v>283.78621190612427</c:v>
                </c:pt>
                <c:pt idx="951">
                  <c:v>286.10541119717686</c:v>
                </c:pt>
                <c:pt idx="952">
                  <c:v>290.56667544404223</c:v>
                </c:pt>
                <c:pt idx="953">
                  <c:v>295.98596780708237</c:v>
                </c:pt>
                <c:pt idx="954">
                  <c:v>301.16321075884423</c:v>
                </c:pt>
                <c:pt idx="955">
                  <c:v>305.72422470083239</c:v>
                </c:pt>
                <c:pt idx="956">
                  <c:v>309.02405275276141</c:v>
                </c:pt>
                <c:pt idx="957">
                  <c:v>310.1866458033337</c:v>
                </c:pt>
                <c:pt idx="958">
                  <c:v>310.1866458033337</c:v>
                </c:pt>
                <c:pt idx="959">
                  <c:v>310.1866458033337</c:v>
                </c:pt>
                <c:pt idx="960">
                  <c:v>310.1866458033337</c:v>
                </c:pt>
                <c:pt idx="961">
                  <c:v>310.1866458033337</c:v>
                </c:pt>
                <c:pt idx="962">
                  <c:v>310.1866458033337</c:v>
                </c:pt>
                <c:pt idx="963">
                  <c:v>310.1866458033337</c:v>
                </c:pt>
                <c:pt idx="964">
                  <c:v>310.1866458033337</c:v>
                </c:pt>
                <c:pt idx="965">
                  <c:v>310.1866458033337</c:v>
                </c:pt>
                <c:pt idx="966">
                  <c:v>310.1866458033337</c:v>
                </c:pt>
                <c:pt idx="967">
                  <c:v>310.1866458033337</c:v>
                </c:pt>
                <c:pt idx="968">
                  <c:v>310.1866458033337</c:v>
                </c:pt>
                <c:pt idx="969">
                  <c:v>310.1866458033337</c:v>
                </c:pt>
                <c:pt idx="970">
                  <c:v>311.51487187503187</c:v>
                </c:pt>
                <c:pt idx="971">
                  <c:v>314.86098788000874</c:v>
                </c:pt>
                <c:pt idx="972">
                  <c:v>319.69922855220523</c:v>
                </c:pt>
                <c:pt idx="973">
                  <c:v>324.58930353264503</c:v>
                </c:pt>
                <c:pt idx="974">
                  <c:v>328.85033232642076</c:v>
                </c:pt>
                <c:pt idx="975">
                  <c:v>332.47560277403198</c:v>
                </c:pt>
                <c:pt idx="976">
                  <c:v>335.15999239562404</c:v>
                </c:pt>
                <c:pt idx="977">
                  <c:v>336.75056561911617</c:v>
                </c:pt>
                <c:pt idx="978">
                  <c:v>337.70257170578026</c:v>
                </c:pt>
                <c:pt idx="979">
                  <c:v>338.34260168314006</c:v>
                </c:pt>
                <c:pt idx="980">
                  <c:v>338.7417184662998</c:v>
                </c:pt>
                <c:pt idx="981">
                  <c:v>339.00390761665989</c:v>
                </c:pt>
                <c:pt idx="982">
                  <c:v>339.23011653578925</c:v>
                </c:pt>
                <c:pt idx="983">
                  <c:v>339.41910182469741</c:v>
                </c:pt>
                <c:pt idx="984">
                  <c:v>339.51099620378051</c:v>
                </c:pt>
                <c:pt idx="985">
                  <c:v>339.52753636516809</c:v>
                </c:pt>
                <c:pt idx="986">
                  <c:v>339.52753636516809</c:v>
                </c:pt>
                <c:pt idx="987">
                  <c:v>339.52753636516809</c:v>
                </c:pt>
                <c:pt idx="988">
                  <c:v>339.52753636516809</c:v>
                </c:pt>
                <c:pt idx="989">
                  <c:v>339.52753636516809</c:v>
                </c:pt>
                <c:pt idx="990">
                  <c:v>339.52753636516809</c:v>
                </c:pt>
                <c:pt idx="991">
                  <c:v>339.52753636516809</c:v>
                </c:pt>
                <c:pt idx="992">
                  <c:v>339.52753636516809</c:v>
                </c:pt>
                <c:pt idx="993">
                  <c:v>339.52753636516809</c:v>
                </c:pt>
                <c:pt idx="994">
                  <c:v>339.52753636516809</c:v>
                </c:pt>
                <c:pt idx="995">
                  <c:v>339.52753636516809</c:v>
                </c:pt>
                <c:pt idx="996">
                  <c:v>339.52753636516809</c:v>
                </c:pt>
                <c:pt idx="997">
                  <c:v>339.52753636516809</c:v>
                </c:pt>
                <c:pt idx="998">
                  <c:v>339.52753636516809</c:v>
                </c:pt>
                <c:pt idx="999">
                  <c:v>339.52753636516809</c:v>
                </c:pt>
                <c:pt idx="1000">
                  <c:v>339.52753636516809</c:v>
                </c:pt>
                <c:pt idx="1001">
                  <c:v>339.52753636516809</c:v>
                </c:pt>
                <c:pt idx="1002">
                  <c:v>339.52753636516809</c:v>
                </c:pt>
                <c:pt idx="1003">
                  <c:v>339.52753636516809</c:v>
                </c:pt>
                <c:pt idx="1004">
                  <c:v>339.52753636516809</c:v>
                </c:pt>
                <c:pt idx="1005">
                  <c:v>339.52753636516809</c:v>
                </c:pt>
                <c:pt idx="1006">
                  <c:v>339.52753636516809</c:v>
                </c:pt>
                <c:pt idx="1007">
                  <c:v>339.52753636516809</c:v>
                </c:pt>
                <c:pt idx="1008">
                  <c:v>339.52753636516809</c:v>
                </c:pt>
                <c:pt idx="1009">
                  <c:v>339.52753636516809</c:v>
                </c:pt>
                <c:pt idx="1010">
                  <c:v>339.52753636516809</c:v>
                </c:pt>
                <c:pt idx="1011">
                  <c:v>339.52753636516809</c:v>
                </c:pt>
                <c:pt idx="1012">
                  <c:v>339.52753636516809</c:v>
                </c:pt>
                <c:pt idx="1013">
                  <c:v>339.52753636516809</c:v>
                </c:pt>
                <c:pt idx="1014">
                  <c:v>339.52753636516809</c:v>
                </c:pt>
                <c:pt idx="1015">
                  <c:v>339.52753636516809</c:v>
                </c:pt>
                <c:pt idx="1016">
                  <c:v>339.52753636516809</c:v>
                </c:pt>
                <c:pt idx="1017">
                  <c:v>339.52753636516809</c:v>
                </c:pt>
                <c:pt idx="1018">
                  <c:v>339.52753636516809</c:v>
                </c:pt>
                <c:pt idx="1019">
                  <c:v>339.52753636516809</c:v>
                </c:pt>
                <c:pt idx="1020">
                  <c:v>339.52753636516809</c:v>
                </c:pt>
                <c:pt idx="1021">
                  <c:v>339.52753636516809</c:v>
                </c:pt>
                <c:pt idx="1022">
                  <c:v>339.52753636516809</c:v>
                </c:pt>
                <c:pt idx="1023">
                  <c:v>339.52753636516809</c:v>
                </c:pt>
                <c:pt idx="1024">
                  <c:v>339.52753636516809</c:v>
                </c:pt>
                <c:pt idx="1025">
                  <c:v>339.52753636516809</c:v>
                </c:pt>
                <c:pt idx="1026">
                  <c:v>339.52753636516809</c:v>
                </c:pt>
                <c:pt idx="1027">
                  <c:v>339.52753636516809</c:v>
                </c:pt>
                <c:pt idx="1028">
                  <c:v>339.52753636516809</c:v>
                </c:pt>
                <c:pt idx="1029">
                  <c:v>339.52753636516809</c:v>
                </c:pt>
                <c:pt idx="1030">
                  <c:v>339.52753636516809</c:v>
                </c:pt>
                <c:pt idx="1031">
                  <c:v>339.52753636516809</c:v>
                </c:pt>
                <c:pt idx="1032">
                  <c:v>339.52753636516809</c:v>
                </c:pt>
                <c:pt idx="1033">
                  <c:v>339.52753636516809</c:v>
                </c:pt>
                <c:pt idx="1034">
                  <c:v>339.52753636516809</c:v>
                </c:pt>
                <c:pt idx="1035">
                  <c:v>339.52753636516809</c:v>
                </c:pt>
                <c:pt idx="1036">
                  <c:v>339.52753636516809</c:v>
                </c:pt>
                <c:pt idx="1037">
                  <c:v>339.52753636516809</c:v>
                </c:pt>
                <c:pt idx="1038">
                  <c:v>339.52753636516809</c:v>
                </c:pt>
                <c:pt idx="1039">
                  <c:v>339.52753636516809</c:v>
                </c:pt>
                <c:pt idx="1040">
                  <c:v>339.52753636516809</c:v>
                </c:pt>
                <c:pt idx="1041">
                  <c:v>339.52753636516809</c:v>
                </c:pt>
                <c:pt idx="1042">
                  <c:v>339.52753636516809</c:v>
                </c:pt>
                <c:pt idx="1043">
                  <c:v>339.52753636516809</c:v>
                </c:pt>
                <c:pt idx="1044">
                  <c:v>339.52753636516809</c:v>
                </c:pt>
                <c:pt idx="1045">
                  <c:v>339.52753636516809</c:v>
                </c:pt>
                <c:pt idx="1046">
                  <c:v>339.52753636516809</c:v>
                </c:pt>
                <c:pt idx="1047">
                  <c:v>339.52753636516809</c:v>
                </c:pt>
                <c:pt idx="1048">
                  <c:v>339.52753636516809</c:v>
                </c:pt>
                <c:pt idx="1049">
                  <c:v>339.52753636516809</c:v>
                </c:pt>
                <c:pt idx="1050">
                  <c:v>340.28430178174153</c:v>
                </c:pt>
                <c:pt idx="1051">
                  <c:v>341.69204894317738</c:v>
                </c:pt>
                <c:pt idx="1052">
                  <c:v>343.58925071812592</c:v>
                </c:pt>
                <c:pt idx="1053">
                  <c:v>346.06950263189907</c:v>
                </c:pt>
                <c:pt idx="1054">
                  <c:v>349.25682192107087</c:v>
                </c:pt>
                <c:pt idx="1055">
                  <c:v>353.1131158566547</c:v>
                </c:pt>
                <c:pt idx="1056">
                  <c:v>357.20275471912896</c:v>
                </c:pt>
                <c:pt idx="1057">
                  <c:v>360.73547540182574</c:v>
                </c:pt>
                <c:pt idx="1058">
                  <c:v>363.37169848506903</c:v>
                </c:pt>
                <c:pt idx="1059">
                  <c:v>365.25156285789569</c:v>
                </c:pt>
                <c:pt idx="1060">
                  <c:v>366.3539859003854</c:v>
                </c:pt>
                <c:pt idx="1061">
                  <c:v>366.70766716756003</c:v>
                </c:pt>
                <c:pt idx="1062">
                  <c:v>366.70766716756003</c:v>
                </c:pt>
                <c:pt idx="1063">
                  <c:v>366.70766716756003</c:v>
                </c:pt>
                <c:pt idx="1064">
                  <c:v>366.70766716756003</c:v>
                </c:pt>
                <c:pt idx="1065">
                  <c:v>366.70766716756003</c:v>
                </c:pt>
                <c:pt idx="1066">
                  <c:v>366.70766716756003</c:v>
                </c:pt>
                <c:pt idx="1067">
                  <c:v>366.70766716756003</c:v>
                </c:pt>
                <c:pt idx="1068">
                  <c:v>366.70766716756003</c:v>
                </c:pt>
                <c:pt idx="1069">
                  <c:v>366.70766716756003</c:v>
                </c:pt>
                <c:pt idx="1070">
                  <c:v>366.70766716756003</c:v>
                </c:pt>
                <c:pt idx="1071">
                  <c:v>366.70766716756003</c:v>
                </c:pt>
                <c:pt idx="1072">
                  <c:v>366.70766716756003</c:v>
                </c:pt>
                <c:pt idx="1073">
                  <c:v>366.70766716756003</c:v>
                </c:pt>
                <c:pt idx="1074">
                  <c:v>366.70766716756003</c:v>
                </c:pt>
                <c:pt idx="1075">
                  <c:v>366.70766716756003</c:v>
                </c:pt>
                <c:pt idx="1076">
                  <c:v>366.70766716756003</c:v>
                </c:pt>
                <c:pt idx="1077">
                  <c:v>366.70766716756003</c:v>
                </c:pt>
                <c:pt idx="1078">
                  <c:v>366.70766716756003</c:v>
                </c:pt>
                <c:pt idx="1079">
                  <c:v>366.70766716756003</c:v>
                </c:pt>
                <c:pt idx="1080">
                  <c:v>366.70766716756003</c:v>
                </c:pt>
                <c:pt idx="1081">
                  <c:v>366.70766716756003</c:v>
                </c:pt>
                <c:pt idx="1082">
                  <c:v>366.70766716756003</c:v>
                </c:pt>
                <c:pt idx="1083">
                  <c:v>367.03810965485104</c:v>
                </c:pt>
                <c:pt idx="1084">
                  <c:v>367.50831752824672</c:v>
                </c:pt>
                <c:pt idx="1085">
                  <c:v>367.50831752824672</c:v>
                </c:pt>
                <c:pt idx="1086">
                  <c:v>367.50831752824672</c:v>
                </c:pt>
                <c:pt idx="1087">
                  <c:v>367.50831752824672</c:v>
                </c:pt>
                <c:pt idx="1088">
                  <c:v>367.50831752824672</c:v>
                </c:pt>
                <c:pt idx="1089">
                  <c:v>367.50831752824672</c:v>
                </c:pt>
                <c:pt idx="1090">
                  <c:v>367.50831752824672</c:v>
                </c:pt>
                <c:pt idx="1091">
                  <c:v>367.50831752824672</c:v>
                </c:pt>
                <c:pt idx="1092">
                  <c:v>367.50831752824672</c:v>
                </c:pt>
                <c:pt idx="1093">
                  <c:v>367.50831752824672</c:v>
                </c:pt>
                <c:pt idx="1094">
                  <c:v>367.50831752824672</c:v>
                </c:pt>
                <c:pt idx="1095">
                  <c:v>367.50831752824672</c:v>
                </c:pt>
                <c:pt idx="1096">
                  <c:v>367.50831752824672</c:v>
                </c:pt>
                <c:pt idx="1097">
                  <c:v>367.50831752824672</c:v>
                </c:pt>
                <c:pt idx="1098">
                  <c:v>367.57988908335216</c:v>
                </c:pt>
                <c:pt idx="1099">
                  <c:v>368.49256395654533</c:v>
                </c:pt>
                <c:pt idx="1100">
                  <c:v>368.89235415105088</c:v>
                </c:pt>
                <c:pt idx="1101">
                  <c:v>368.89235415105088</c:v>
                </c:pt>
                <c:pt idx="1102">
                  <c:v>368.89235415105088</c:v>
                </c:pt>
                <c:pt idx="1103">
                  <c:v>368.89235415105088</c:v>
                </c:pt>
                <c:pt idx="1104">
                  <c:v>368.89235415105088</c:v>
                </c:pt>
                <c:pt idx="1105">
                  <c:v>368.89235415105088</c:v>
                </c:pt>
                <c:pt idx="1106">
                  <c:v>368.89235415105088</c:v>
                </c:pt>
                <c:pt idx="1107">
                  <c:v>368.89235415105088</c:v>
                </c:pt>
                <c:pt idx="1108">
                  <c:v>368.89235415105088</c:v>
                </c:pt>
                <c:pt idx="1109">
                  <c:v>368.9315327675954</c:v>
                </c:pt>
                <c:pt idx="1110">
                  <c:v>368.9315327675954</c:v>
                </c:pt>
                <c:pt idx="1111">
                  <c:v>368.9315327675954</c:v>
                </c:pt>
                <c:pt idx="1112">
                  <c:v>368.9315327675954</c:v>
                </c:pt>
                <c:pt idx="1113">
                  <c:v>368.9315327675954</c:v>
                </c:pt>
                <c:pt idx="1114">
                  <c:v>368.9315327675954</c:v>
                </c:pt>
                <c:pt idx="1115">
                  <c:v>368.9315327675954</c:v>
                </c:pt>
                <c:pt idx="1116">
                  <c:v>368.9315327675954</c:v>
                </c:pt>
                <c:pt idx="1117">
                  <c:v>368.9315327675954</c:v>
                </c:pt>
                <c:pt idx="1118">
                  <c:v>368.9315327675954</c:v>
                </c:pt>
                <c:pt idx="1119">
                  <c:v>368.9315327675954</c:v>
                </c:pt>
                <c:pt idx="1120">
                  <c:v>368.9315327675954</c:v>
                </c:pt>
                <c:pt idx="1121">
                  <c:v>368.9315327675954</c:v>
                </c:pt>
                <c:pt idx="1122">
                  <c:v>368.9315327675954</c:v>
                </c:pt>
                <c:pt idx="1123">
                  <c:v>370.00447873498547</c:v>
                </c:pt>
                <c:pt idx="1124">
                  <c:v>373.2511552910297</c:v>
                </c:pt>
                <c:pt idx="1125">
                  <c:v>378.5493881066547</c:v>
                </c:pt>
                <c:pt idx="1126">
                  <c:v>384.75605393267062</c:v>
                </c:pt>
                <c:pt idx="1127">
                  <c:v>390.67824495913669</c:v>
                </c:pt>
                <c:pt idx="1128">
                  <c:v>395.58254063719738</c:v>
                </c:pt>
                <c:pt idx="1129">
                  <c:v>399.16623739334449</c:v>
                </c:pt>
                <c:pt idx="1130">
                  <c:v>401.80026437555256</c:v>
                </c:pt>
                <c:pt idx="1131">
                  <c:v>404.01161094056027</c:v>
                </c:pt>
                <c:pt idx="1132">
                  <c:v>406.0975575037354</c:v>
                </c:pt>
                <c:pt idx="1133">
                  <c:v>408.11006716929609</c:v>
                </c:pt>
                <c:pt idx="1134">
                  <c:v>409.84162624247637</c:v>
                </c:pt>
                <c:pt idx="1135">
                  <c:v>411.0210365668591</c:v>
                </c:pt>
                <c:pt idx="1136">
                  <c:v>411.54057073572483</c:v>
                </c:pt>
                <c:pt idx="1137">
                  <c:v>411.55356302634982</c:v>
                </c:pt>
                <c:pt idx="1138">
                  <c:v>411.55356302634982</c:v>
                </c:pt>
                <c:pt idx="1139">
                  <c:v>411.55356302634982</c:v>
                </c:pt>
                <c:pt idx="1140">
                  <c:v>411.55356302634982</c:v>
                </c:pt>
                <c:pt idx="1141">
                  <c:v>411.55356302634982</c:v>
                </c:pt>
                <c:pt idx="1142">
                  <c:v>411.55356302634982</c:v>
                </c:pt>
                <c:pt idx="1143">
                  <c:v>411.55356302634982</c:v>
                </c:pt>
                <c:pt idx="1144">
                  <c:v>411.55356302634982</c:v>
                </c:pt>
                <c:pt idx="1145">
                  <c:v>411.55356302634982</c:v>
                </c:pt>
                <c:pt idx="1146">
                  <c:v>412.62184146961113</c:v>
                </c:pt>
                <c:pt idx="1147">
                  <c:v>414.57046803204042</c:v>
                </c:pt>
                <c:pt idx="1148">
                  <c:v>415.94326159008443</c:v>
                </c:pt>
                <c:pt idx="1149">
                  <c:v>416.41807213557053</c:v>
                </c:pt>
                <c:pt idx="1150">
                  <c:v>416.41807213557053</c:v>
                </c:pt>
                <c:pt idx="1151">
                  <c:v>416.41807213557053</c:v>
                </c:pt>
                <c:pt idx="1152">
                  <c:v>416.41807213557053</c:v>
                </c:pt>
                <c:pt idx="1153">
                  <c:v>416.41807213557053</c:v>
                </c:pt>
                <c:pt idx="1154">
                  <c:v>416.41807213557053</c:v>
                </c:pt>
                <c:pt idx="1155">
                  <c:v>416.41807213557053</c:v>
                </c:pt>
                <c:pt idx="1156">
                  <c:v>416.41807213557053</c:v>
                </c:pt>
                <c:pt idx="1157">
                  <c:v>416.41807213557053</c:v>
                </c:pt>
                <c:pt idx="1158">
                  <c:v>416.41807213557053</c:v>
                </c:pt>
                <c:pt idx="1159">
                  <c:v>416.41807213557053</c:v>
                </c:pt>
                <c:pt idx="1160">
                  <c:v>416.41807213557053</c:v>
                </c:pt>
                <c:pt idx="1161">
                  <c:v>416.41807213557053</c:v>
                </c:pt>
                <c:pt idx="1162">
                  <c:v>416.41807213557053</c:v>
                </c:pt>
                <c:pt idx="1163">
                  <c:v>416.41807213557053</c:v>
                </c:pt>
                <c:pt idx="1164">
                  <c:v>416.41807213557053</c:v>
                </c:pt>
                <c:pt idx="1165">
                  <c:v>416.41807213557053</c:v>
                </c:pt>
                <c:pt idx="1166">
                  <c:v>416.41807213557053</c:v>
                </c:pt>
                <c:pt idx="1167">
                  <c:v>416.41807213557053</c:v>
                </c:pt>
                <c:pt idx="1168">
                  <c:v>416.41807213557053</c:v>
                </c:pt>
                <c:pt idx="1169">
                  <c:v>416.41807213557053</c:v>
                </c:pt>
                <c:pt idx="1170">
                  <c:v>416.41807213557053</c:v>
                </c:pt>
                <c:pt idx="1171">
                  <c:v>416.41807213557053</c:v>
                </c:pt>
                <c:pt idx="1172">
                  <c:v>416.41807213557053</c:v>
                </c:pt>
                <c:pt idx="1173">
                  <c:v>416.41807213557053</c:v>
                </c:pt>
                <c:pt idx="1174">
                  <c:v>416.41807213557053</c:v>
                </c:pt>
                <c:pt idx="1175">
                  <c:v>416.41807213557053</c:v>
                </c:pt>
                <c:pt idx="1176">
                  <c:v>416.41807213557053</c:v>
                </c:pt>
                <c:pt idx="1177">
                  <c:v>416.41807213557053</c:v>
                </c:pt>
                <c:pt idx="1178">
                  <c:v>416.41807213557053</c:v>
                </c:pt>
                <c:pt idx="1179">
                  <c:v>416.41807213557053</c:v>
                </c:pt>
                <c:pt idx="1180">
                  <c:v>416.41807213557053</c:v>
                </c:pt>
                <c:pt idx="1181">
                  <c:v>416.41807213557053</c:v>
                </c:pt>
                <c:pt idx="1182">
                  <c:v>416.41807213557053</c:v>
                </c:pt>
                <c:pt idx="1183">
                  <c:v>416.41807213557053</c:v>
                </c:pt>
                <c:pt idx="1184">
                  <c:v>416.41807213557053</c:v>
                </c:pt>
                <c:pt idx="1185">
                  <c:v>416.41807213557053</c:v>
                </c:pt>
                <c:pt idx="1186">
                  <c:v>416.41807213557053</c:v>
                </c:pt>
                <c:pt idx="1187">
                  <c:v>416.41807213557053</c:v>
                </c:pt>
                <c:pt idx="1188">
                  <c:v>416.41807213557053</c:v>
                </c:pt>
                <c:pt idx="1189">
                  <c:v>416.41807213557053</c:v>
                </c:pt>
                <c:pt idx="1190">
                  <c:v>416.41807213557053</c:v>
                </c:pt>
                <c:pt idx="1191">
                  <c:v>416.41807213557053</c:v>
                </c:pt>
                <c:pt idx="1192">
                  <c:v>416.41807213557053</c:v>
                </c:pt>
                <c:pt idx="1193">
                  <c:v>416.41807213557053</c:v>
                </c:pt>
                <c:pt idx="1194">
                  <c:v>416.41807213557053</c:v>
                </c:pt>
                <c:pt idx="1195">
                  <c:v>416.41807213557053</c:v>
                </c:pt>
                <c:pt idx="1196">
                  <c:v>416.41807213557053</c:v>
                </c:pt>
                <c:pt idx="1197">
                  <c:v>416.41807213557053</c:v>
                </c:pt>
                <c:pt idx="1198">
                  <c:v>416.41807213557053</c:v>
                </c:pt>
                <c:pt idx="1199">
                  <c:v>416.41807213557053</c:v>
                </c:pt>
                <c:pt idx="1200">
                  <c:v>416.41807213557053</c:v>
                </c:pt>
                <c:pt idx="1201">
                  <c:v>416.41807213557053</c:v>
                </c:pt>
                <c:pt idx="1202">
                  <c:v>416.41807213557053</c:v>
                </c:pt>
                <c:pt idx="1203">
                  <c:v>416.41807213557053</c:v>
                </c:pt>
                <c:pt idx="1204">
                  <c:v>416.41807213557053</c:v>
                </c:pt>
                <c:pt idx="1205">
                  <c:v>416.41807213557053</c:v>
                </c:pt>
                <c:pt idx="1206">
                  <c:v>416.41807213557053</c:v>
                </c:pt>
                <c:pt idx="1207">
                  <c:v>416.41807213557053</c:v>
                </c:pt>
                <c:pt idx="1208">
                  <c:v>416.41807213557053</c:v>
                </c:pt>
                <c:pt idx="1209">
                  <c:v>416.41807213557053</c:v>
                </c:pt>
                <c:pt idx="1210">
                  <c:v>416.41807213557053</c:v>
                </c:pt>
                <c:pt idx="1211">
                  <c:v>416.41807213557053</c:v>
                </c:pt>
                <c:pt idx="1212">
                  <c:v>416.41807213557053</c:v>
                </c:pt>
                <c:pt idx="1213">
                  <c:v>416.41807213557053</c:v>
                </c:pt>
                <c:pt idx="1214">
                  <c:v>416.41807213557053</c:v>
                </c:pt>
                <c:pt idx="1215">
                  <c:v>416.41807213557053</c:v>
                </c:pt>
                <c:pt idx="1216">
                  <c:v>416.41807213557053</c:v>
                </c:pt>
                <c:pt idx="1217">
                  <c:v>416.41807213557053</c:v>
                </c:pt>
                <c:pt idx="1218">
                  <c:v>416.41807213557053</c:v>
                </c:pt>
                <c:pt idx="1219">
                  <c:v>416.41807213557053</c:v>
                </c:pt>
                <c:pt idx="1220">
                  <c:v>416.41807213557053</c:v>
                </c:pt>
                <c:pt idx="1221">
                  <c:v>416.41807213557053</c:v>
                </c:pt>
                <c:pt idx="1222">
                  <c:v>416.41807213557053</c:v>
                </c:pt>
                <c:pt idx="1223">
                  <c:v>416.41807213557053</c:v>
                </c:pt>
                <c:pt idx="1224">
                  <c:v>416.41807213557053</c:v>
                </c:pt>
                <c:pt idx="1225">
                  <c:v>416.41807213557053</c:v>
                </c:pt>
                <c:pt idx="1226">
                  <c:v>416.41807213557053</c:v>
                </c:pt>
                <c:pt idx="1227">
                  <c:v>416.41807213557053</c:v>
                </c:pt>
                <c:pt idx="1228">
                  <c:v>416.41807213557053</c:v>
                </c:pt>
                <c:pt idx="1229">
                  <c:v>416.41807213557053</c:v>
                </c:pt>
                <c:pt idx="1230">
                  <c:v>416.41807213557053</c:v>
                </c:pt>
                <c:pt idx="1231">
                  <c:v>416.41807213557053</c:v>
                </c:pt>
                <c:pt idx="1232">
                  <c:v>416.41807213557053</c:v>
                </c:pt>
                <c:pt idx="1233">
                  <c:v>416.41807213557053</c:v>
                </c:pt>
                <c:pt idx="1234">
                  <c:v>416.41807213557053</c:v>
                </c:pt>
                <c:pt idx="1235">
                  <c:v>416.41807213557053</c:v>
                </c:pt>
                <c:pt idx="1236">
                  <c:v>416.41807213557053</c:v>
                </c:pt>
                <c:pt idx="1237">
                  <c:v>416.41807213557053</c:v>
                </c:pt>
                <c:pt idx="1238">
                  <c:v>416.41807213557053</c:v>
                </c:pt>
                <c:pt idx="1239">
                  <c:v>416.41807213557053</c:v>
                </c:pt>
                <c:pt idx="1240">
                  <c:v>416.41807213557053</c:v>
                </c:pt>
                <c:pt idx="1241">
                  <c:v>416.41807213557053</c:v>
                </c:pt>
                <c:pt idx="1242">
                  <c:v>416.41807213557053</c:v>
                </c:pt>
                <c:pt idx="1243">
                  <c:v>416.41807213557053</c:v>
                </c:pt>
                <c:pt idx="1244">
                  <c:v>416.41807213557053</c:v>
                </c:pt>
                <c:pt idx="1245">
                  <c:v>416.41807213557053</c:v>
                </c:pt>
                <c:pt idx="1246">
                  <c:v>416.41807213557053</c:v>
                </c:pt>
                <c:pt idx="1247">
                  <c:v>416.41807213557053</c:v>
                </c:pt>
                <c:pt idx="1248">
                  <c:v>416.41807213557053</c:v>
                </c:pt>
                <c:pt idx="1249">
                  <c:v>416.41807213557053</c:v>
                </c:pt>
                <c:pt idx="1250">
                  <c:v>416.41807213557053</c:v>
                </c:pt>
                <c:pt idx="1251">
                  <c:v>416.41807213557053</c:v>
                </c:pt>
                <c:pt idx="1252">
                  <c:v>416.41807213557053</c:v>
                </c:pt>
                <c:pt idx="1253">
                  <c:v>416.41807213557053</c:v>
                </c:pt>
                <c:pt idx="1254">
                  <c:v>416.41807213557053</c:v>
                </c:pt>
                <c:pt idx="1255">
                  <c:v>416.41807213557053</c:v>
                </c:pt>
                <c:pt idx="1256">
                  <c:v>416.41807213557053</c:v>
                </c:pt>
                <c:pt idx="1257">
                  <c:v>416.41807213557053</c:v>
                </c:pt>
                <c:pt idx="1258">
                  <c:v>416.41807213557053</c:v>
                </c:pt>
                <c:pt idx="1259">
                  <c:v>416.41807213557053</c:v>
                </c:pt>
                <c:pt idx="1260">
                  <c:v>416.41807213557053</c:v>
                </c:pt>
                <c:pt idx="1261">
                  <c:v>416.41807213557053</c:v>
                </c:pt>
                <c:pt idx="1262">
                  <c:v>416.41807213557053</c:v>
                </c:pt>
                <c:pt idx="1263">
                  <c:v>416.41807213557053</c:v>
                </c:pt>
                <c:pt idx="1264">
                  <c:v>416.41807213557053</c:v>
                </c:pt>
                <c:pt idx="1265">
                  <c:v>416.41807213557053</c:v>
                </c:pt>
                <c:pt idx="1266">
                  <c:v>416.41807213557053</c:v>
                </c:pt>
                <c:pt idx="1267">
                  <c:v>416.41807213557053</c:v>
                </c:pt>
                <c:pt idx="1268">
                  <c:v>416.41807213557053</c:v>
                </c:pt>
                <c:pt idx="1269">
                  <c:v>416.41807213557053</c:v>
                </c:pt>
                <c:pt idx="1270">
                  <c:v>416.41807213557053</c:v>
                </c:pt>
                <c:pt idx="1271">
                  <c:v>416.41807213557053</c:v>
                </c:pt>
                <c:pt idx="1272">
                  <c:v>416.41807213557053</c:v>
                </c:pt>
                <c:pt idx="1273">
                  <c:v>416.41807213557053</c:v>
                </c:pt>
                <c:pt idx="1274">
                  <c:v>416.41807213557053</c:v>
                </c:pt>
                <c:pt idx="1275">
                  <c:v>416.41807213557053</c:v>
                </c:pt>
                <c:pt idx="1276">
                  <c:v>416.41807213557053</c:v>
                </c:pt>
                <c:pt idx="1277">
                  <c:v>416.41807213557053</c:v>
                </c:pt>
                <c:pt idx="1278">
                  <c:v>416.41807213557053</c:v>
                </c:pt>
                <c:pt idx="1279">
                  <c:v>416.41807213557053</c:v>
                </c:pt>
                <c:pt idx="1280">
                  <c:v>416.41807213557053</c:v>
                </c:pt>
                <c:pt idx="1281">
                  <c:v>416.41807213557053</c:v>
                </c:pt>
                <c:pt idx="1282">
                  <c:v>416.41807213557053</c:v>
                </c:pt>
                <c:pt idx="1283">
                  <c:v>416.41807213557053</c:v>
                </c:pt>
                <c:pt idx="1284">
                  <c:v>416.41807213557053</c:v>
                </c:pt>
                <c:pt idx="1285">
                  <c:v>416.41807213557053</c:v>
                </c:pt>
                <c:pt idx="1286">
                  <c:v>416.41807213557053</c:v>
                </c:pt>
                <c:pt idx="1287">
                  <c:v>416.41807213557053</c:v>
                </c:pt>
                <c:pt idx="1288">
                  <c:v>416.41807213557053</c:v>
                </c:pt>
                <c:pt idx="1289">
                  <c:v>416.41807213557053</c:v>
                </c:pt>
                <c:pt idx="1290">
                  <c:v>416.41807213557053</c:v>
                </c:pt>
                <c:pt idx="1291">
                  <c:v>416.41807213557053</c:v>
                </c:pt>
                <c:pt idx="1292">
                  <c:v>416.41807213557053</c:v>
                </c:pt>
                <c:pt idx="1293">
                  <c:v>416.41807213557053</c:v>
                </c:pt>
                <c:pt idx="1294">
                  <c:v>416.41807213557053</c:v>
                </c:pt>
                <c:pt idx="1295">
                  <c:v>416.41807213557053</c:v>
                </c:pt>
                <c:pt idx="1296">
                  <c:v>416.41807213557053</c:v>
                </c:pt>
                <c:pt idx="1297">
                  <c:v>416.41807213557053</c:v>
                </c:pt>
                <c:pt idx="1298">
                  <c:v>416.41807213557053</c:v>
                </c:pt>
                <c:pt idx="1299">
                  <c:v>416.41807213557053</c:v>
                </c:pt>
                <c:pt idx="1300">
                  <c:v>416.41807213557053</c:v>
                </c:pt>
                <c:pt idx="1301">
                  <c:v>416.41807213557053</c:v>
                </c:pt>
                <c:pt idx="1302">
                  <c:v>416.41807213557053</c:v>
                </c:pt>
                <c:pt idx="1303">
                  <c:v>416.41807213557053</c:v>
                </c:pt>
                <c:pt idx="1304">
                  <c:v>416.41807213557053</c:v>
                </c:pt>
                <c:pt idx="1305">
                  <c:v>416.41807213557053</c:v>
                </c:pt>
                <c:pt idx="1306">
                  <c:v>416.41807213557053</c:v>
                </c:pt>
                <c:pt idx="1307">
                  <c:v>416.41807213557053</c:v>
                </c:pt>
                <c:pt idx="1308">
                  <c:v>416.41807213557053</c:v>
                </c:pt>
                <c:pt idx="1309">
                  <c:v>416.41807213557053</c:v>
                </c:pt>
                <c:pt idx="1310">
                  <c:v>416.41807213557053</c:v>
                </c:pt>
                <c:pt idx="1311">
                  <c:v>416.41807213557053</c:v>
                </c:pt>
                <c:pt idx="1312">
                  <c:v>416.41807213557053</c:v>
                </c:pt>
                <c:pt idx="1313">
                  <c:v>416.41807213557053</c:v>
                </c:pt>
                <c:pt idx="1314">
                  <c:v>416.41807213557053</c:v>
                </c:pt>
                <c:pt idx="1315">
                  <c:v>416.41807213557053</c:v>
                </c:pt>
                <c:pt idx="1316">
                  <c:v>416.41807213557053</c:v>
                </c:pt>
                <c:pt idx="1317">
                  <c:v>416.41807213557053</c:v>
                </c:pt>
                <c:pt idx="1318">
                  <c:v>416.41807213557053</c:v>
                </c:pt>
                <c:pt idx="1319">
                  <c:v>416.41807213557053</c:v>
                </c:pt>
                <c:pt idx="1320">
                  <c:v>416.41807213557053</c:v>
                </c:pt>
                <c:pt idx="1321">
                  <c:v>416.41807213557053</c:v>
                </c:pt>
                <c:pt idx="1322">
                  <c:v>416.41807213557053</c:v>
                </c:pt>
                <c:pt idx="1323">
                  <c:v>416.41807213557053</c:v>
                </c:pt>
                <c:pt idx="1324">
                  <c:v>416.41807213557053</c:v>
                </c:pt>
                <c:pt idx="1325">
                  <c:v>416.41807213557053</c:v>
                </c:pt>
                <c:pt idx="1326">
                  <c:v>416.41807213557053</c:v>
                </c:pt>
                <c:pt idx="1327">
                  <c:v>416.41807213557053</c:v>
                </c:pt>
                <c:pt idx="1328">
                  <c:v>416.41807213557053</c:v>
                </c:pt>
                <c:pt idx="1329">
                  <c:v>416.41807213557053</c:v>
                </c:pt>
                <c:pt idx="1330">
                  <c:v>416.41807213557053</c:v>
                </c:pt>
                <c:pt idx="1331">
                  <c:v>416.41807213557053</c:v>
                </c:pt>
                <c:pt idx="1332">
                  <c:v>416.41807213557053</c:v>
                </c:pt>
                <c:pt idx="1333">
                  <c:v>416.41807213557053</c:v>
                </c:pt>
                <c:pt idx="1334">
                  <c:v>416.41807213557053</c:v>
                </c:pt>
                <c:pt idx="1335">
                  <c:v>416.41807213557053</c:v>
                </c:pt>
                <c:pt idx="1336">
                  <c:v>416.41807213557053</c:v>
                </c:pt>
                <c:pt idx="1337">
                  <c:v>416.41807213557053</c:v>
                </c:pt>
                <c:pt idx="1338">
                  <c:v>416.41807213557053</c:v>
                </c:pt>
                <c:pt idx="1339">
                  <c:v>416.41807213557053</c:v>
                </c:pt>
                <c:pt idx="1340">
                  <c:v>416.41807213557053</c:v>
                </c:pt>
                <c:pt idx="1341">
                  <c:v>416.41807213557053</c:v>
                </c:pt>
                <c:pt idx="1342">
                  <c:v>416.41807213557053</c:v>
                </c:pt>
                <c:pt idx="1343">
                  <c:v>416.41807213557053</c:v>
                </c:pt>
                <c:pt idx="1344">
                  <c:v>416.41807213557053</c:v>
                </c:pt>
                <c:pt idx="1345">
                  <c:v>416.41807213557053</c:v>
                </c:pt>
                <c:pt idx="1346">
                  <c:v>416.41807213557053</c:v>
                </c:pt>
                <c:pt idx="1347">
                  <c:v>416.41807213557053</c:v>
                </c:pt>
                <c:pt idx="1348">
                  <c:v>416.41807213557053</c:v>
                </c:pt>
                <c:pt idx="1349">
                  <c:v>416.41807213557053</c:v>
                </c:pt>
                <c:pt idx="1350">
                  <c:v>416.41807213557053</c:v>
                </c:pt>
                <c:pt idx="1351">
                  <c:v>416.41807213557053</c:v>
                </c:pt>
                <c:pt idx="1352">
                  <c:v>416.41807213557053</c:v>
                </c:pt>
                <c:pt idx="1353">
                  <c:v>416.49393596948255</c:v>
                </c:pt>
                <c:pt idx="1354">
                  <c:v>416.80105250385753</c:v>
                </c:pt>
                <c:pt idx="1355">
                  <c:v>417.48718034088813</c:v>
                </c:pt>
                <c:pt idx="1356">
                  <c:v>418.5920418121201</c:v>
                </c:pt>
                <c:pt idx="1357">
                  <c:v>419.99661572555891</c:v>
                </c:pt>
                <c:pt idx="1358">
                  <c:v>421.68012920880221</c:v>
                </c:pt>
                <c:pt idx="1359">
                  <c:v>423.57761637924972</c:v>
                </c:pt>
                <c:pt idx="1360">
                  <c:v>425.1401055475946</c:v>
                </c:pt>
                <c:pt idx="1361">
                  <c:v>425.5511631067381</c:v>
                </c:pt>
                <c:pt idx="1362">
                  <c:v>425.5511631067381</c:v>
                </c:pt>
                <c:pt idx="1363">
                  <c:v>425.5511631067381</c:v>
                </c:pt>
                <c:pt idx="1364">
                  <c:v>425.5511631067381</c:v>
                </c:pt>
                <c:pt idx="1365">
                  <c:v>425.5511631067381</c:v>
                </c:pt>
                <c:pt idx="1366">
                  <c:v>425.5511631067381</c:v>
                </c:pt>
                <c:pt idx="1367">
                  <c:v>425.5511631067381</c:v>
                </c:pt>
                <c:pt idx="1368">
                  <c:v>426.29288587614718</c:v>
                </c:pt>
                <c:pt idx="1369">
                  <c:v>426.87062026320996</c:v>
                </c:pt>
                <c:pt idx="1370">
                  <c:v>426.87062026320996</c:v>
                </c:pt>
                <c:pt idx="1371">
                  <c:v>426.87062026320996</c:v>
                </c:pt>
                <c:pt idx="1372">
                  <c:v>426.87062026320996</c:v>
                </c:pt>
                <c:pt idx="1373">
                  <c:v>426.87062026320996</c:v>
                </c:pt>
                <c:pt idx="1374">
                  <c:v>427.03942676042573</c:v>
                </c:pt>
                <c:pt idx="1375">
                  <c:v>428.72606965515308</c:v>
                </c:pt>
                <c:pt idx="1376">
                  <c:v>432.53632383973383</c:v>
                </c:pt>
                <c:pt idx="1377">
                  <c:v>437.90409429042825</c:v>
                </c:pt>
                <c:pt idx="1378">
                  <c:v>443.35072883802343</c:v>
                </c:pt>
                <c:pt idx="1379">
                  <c:v>448.19426365362273</c:v>
                </c:pt>
                <c:pt idx="1380">
                  <c:v>451.77544461079867</c:v>
                </c:pt>
                <c:pt idx="1381">
                  <c:v>452.8921921131103</c:v>
                </c:pt>
                <c:pt idx="1382">
                  <c:v>452.8921921131103</c:v>
                </c:pt>
                <c:pt idx="1383">
                  <c:v>452.8921921131103</c:v>
                </c:pt>
                <c:pt idx="1384">
                  <c:v>452.8921921131103</c:v>
                </c:pt>
                <c:pt idx="1385">
                  <c:v>452.8921921131103</c:v>
                </c:pt>
                <c:pt idx="1386">
                  <c:v>452.8921921131103</c:v>
                </c:pt>
                <c:pt idx="1387">
                  <c:v>452.8921921131103</c:v>
                </c:pt>
                <c:pt idx="1388">
                  <c:v>452.8921921131103</c:v>
                </c:pt>
                <c:pt idx="1389">
                  <c:v>452.8921921131103</c:v>
                </c:pt>
                <c:pt idx="1390">
                  <c:v>452.8921921131103</c:v>
                </c:pt>
                <c:pt idx="1391">
                  <c:v>452.8921921131103</c:v>
                </c:pt>
                <c:pt idx="1392">
                  <c:v>452.8921921131103</c:v>
                </c:pt>
                <c:pt idx="1393">
                  <c:v>452.8921921131103</c:v>
                </c:pt>
                <c:pt idx="1394">
                  <c:v>452.8921921131103</c:v>
                </c:pt>
                <c:pt idx="1395">
                  <c:v>452.8921921131103</c:v>
                </c:pt>
                <c:pt idx="1396">
                  <c:v>452.8921921131103</c:v>
                </c:pt>
                <c:pt idx="1397">
                  <c:v>452.8921921131103</c:v>
                </c:pt>
                <c:pt idx="1398">
                  <c:v>453.1186630274139</c:v>
                </c:pt>
                <c:pt idx="1399">
                  <c:v>453.73397528707505</c:v>
                </c:pt>
                <c:pt idx="1400">
                  <c:v>454.64920480829096</c:v>
                </c:pt>
                <c:pt idx="1401">
                  <c:v>455.8753472109305</c:v>
                </c:pt>
                <c:pt idx="1402">
                  <c:v>457.83658389743385</c:v>
                </c:pt>
                <c:pt idx="1403">
                  <c:v>461.18601466246088</c:v>
                </c:pt>
                <c:pt idx="1404">
                  <c:v>465.65008953157741</c:v>
                </c:pt>
                <c:pt idx="1405">
                  <c:v>469.67871401933462</c:v>
                </c:pt>
                <c:pt idx="1406">
                  <c:v>471.92989618634851</c:v>
                </c:pt>
                <c:pt idx="1407">
                  <c:v>472.32145572330518</c:v>
                </c:pt>
                <c:pt idx="1408">
                  <c:v>472.32145572330518</c:v>
                </c:pt>
                <c:pt idx="1409">
                  <c:v>472.32145572330518</c:v>
                </c:pt>
                <c:pt idx="1410">
                  <c:v>472.32145572330518</c:v>
                </c:pt>
                <c:pt idx="1411">
                  <c:v>472.32145572330518</c:v>
                </c:pt>
                <c:pt idx="1412">
                  <c:v>472.32145572330518</c:v>
                </c:pt>
                <c:pt idx="1413">
                  <c:v>472.32145572330518</c:v>
                </c:pt>
                <c:pt idx="1414">
                  <c:v>472.32145572330518</c:v>
                </c:pt>
                <c:pt idx="1415">
                  <c:v>472.32145572330518</c:v>
                </c:pt>
                <c:pt idx="1416">
                  <c:v>472.32145572330518</c:v>
                </c:pt>
                <c:pt idx="1417">
                  <c:v>472.32145572330518</c:v>
                </c:pt>
                <c:pt idx="1418">
                  <c:v>472.32145572330518</c:v>
                </c:pt>
                <c:pt idx="1419">
                  <c:v>472.32145572330518</c:v>
                </c:pt>
                <c:pt idx="1420">
                  <c:v>472.36231432680955</c:v>
                </c:pt>
                <c:pt idx="1421">
                  <c:v>473.99028939581035</c:v>
                </c:pt>
                <c:pt idx="1422">
                  <c:v>475.73054751376304</c:v>
                </c:pt>
                <c:pt idx="1423">
                  <c:v>476.18238401558597</c:v>
                </c:pt>
                <c:pt idx="1424">
                  <c:v>476.18238401558597</c:v>
                </c:pt>
                <c:pt idx="1425">
                  <c:v>476.18238401558597</c:v>
                </c:pt>
                <c:pt idx="1426">
                  <c:v>476.18238401558597</c:v>
                </c:pt>
                <c:pt idx="1427">
                  <c:v>476.18238401558597</c:v>
                </c:pt>
                <c:pt idx="1428">
                  <c:v>476.18238401558597</c:v>
                </c:pt>
                <c:pt idx="1429">
                  <c:v>476.18238401558597</c:v>
                </c:pt>
                <c:pt idx="1430">
                  <c:v>477.4715350624835</c:v>
                </c:pt>
                <c:pt idx="1431">
                  <c:v>480.43059723171251</c:v>
                </c:pt>
                <c:pt idx="1432">
                  <c:v>484.37993371085344</c:v>
                </c:pt>
                <c:pt idx="1433">
                  <c:v>488.16840991197228</c:v>
                </c:pt>
                <c:pt idx="1434">
                  <c:v>490.73947502955843</c:v>
                </c:pt>
                <c:pt idx="1435">
                  <c:v>491.53145375008631</c:v>
                </c:pt>
                <c:pt idx="1436">
                  <c:v>491.53145375008631</c:v>
                </c:pt>
                <c:pt idx="1437">
                  <c:v>491.53145375008631</c:v>
                </c:pt>
                <c:pt idx="1438">
                  <c:v>491.53145375008631</c:v>
                </c:pt>
                <c:pt idx="1439">
                  <c:v>491.53145375008631</c:v>
                </c:pt>
                <c:pt idx="1440">
                  <c:v>491.62521327772907</c:v>
                </c:pt>
                <c:pt idx="1441">
                  <c:v>492.08316076511977</c:v>
                </c:pt>
                <c:pt idx="1442">
                  <c:v>492.4009168792723</c:v>
                </c:pt>
                <c:pt idx="1443">
                  <c:v>492.4009168792723</c:v>
                </c:pt>
                <c:pt idx="1444">
                  <c:v>492.4009168792723</c:v>
                </c:pt>
                <c:pt idx="1445">
                  <c:v>492.4009168792723</c:v>
                </c:pt>
                <c:pt idx="1446">
                  <c:v>492.59162749592292</c:v>
                </c:pt>
                <c:pt idx="1447">
                  <c:v>493.61639840080011</c:v>
                </c:pt>
                <c:pt idx="1448">
                  <c:v>494.99996322990893</c:v>
                </c:pt>
                <c:pt idx="1449">
                  <c:v>495.90232812845574</c:v>
                </c:pt>
                <c:pt idx="1450">
                  <c:v>496.18115565090301</c:v>
                </c:pt>
                <c:pt idx="1451">
                  <c:v>496.2111430923382</c:v>
                </c:pt>
                <c:pt idx="1452">
                  <c:v>496.2111430923382</c:v>
                </c:pt>
                <c:pt idx="1453">
                  <c:v>496.2111430923382</c:v>
                </c:pt>
                <c:pt idx="1454">
                  <c:v>496.2111430923382</c:v>
                </c:pt>
                <c:pt idx="1455">
                  <c:v>496.2111430923382</c:v>
                </c:pt>
                <c:pt idx="1456">
                  <c:v>496.2111430923382</c:v>
                </c:pt>
                <c:pt idx="1457">
                  <c:v>496.2111430923382</c:v>
                </c:pt>
                <c:pt idx="1458">
                  <c:v>496.2111430923382</c:v>
                </c:pt>
                <c:pt idx="1459">
                  <c:v>496.2111430923382</c:v>
                </c:pt>
                <c:pt idx="1460">
                  <c:v>496.2111430923382</c:v>
                </c:pt>
                <c:pt idx="1461">
                  <c:v>496.2111430923382</c:v>
                </c:pt>
                <c:pt idx="1462">
                  <c:v>496.2111430923382</c:v>
                </c:pt>
                <c:pt idx="1463">
                  <c:v>496.2111430923382</c:v>
                </c:pt>
                <c:pt idx="1464">
                  <c:v>496.2111430923382</c:v>
                </c:pt>
                <c:pt idx="1465">
                  <c:v>496.2111430923382</c:v>
                </c:pt>
                <c:pt idx="1466">
                  <c:v>496.2111430923382</c:v>
                </c:pt>
                <c:pt idx="1467">
                  <c:v>496.2111430923382</c:v>
                </c:pt>
                <c:pt idx="1468">
                  <c:v>496.2111430923382</c:v>
                </c:pt>
                <c:pt idx="1469">
                  <c:v>496.2111430923382</c:v>
                </c:pt>
                <c:pt idx="1470">
                  <c:v>496.2111430923382</c:v>
                </c:pt>
                <c:pt idx="1471">
                  <c:v>496.2111430923382</c:v>
                </c:pt>
                <c:pt idx="1472">
                  <c:v>496.2111430923382</c:v>
                </c:pt>
                <c:pt idx="1473">
                  <c:v>496.2111430923382</c:v>
                </c:pt>
                <c:pt idx="1474">
                  <c:v>496.2111430923382</c:v>
                </c:pt>
                <c:pt idx="1475">
                  <c:v>496.2111430923382</c:v>
                </c:pt>
                <c:pt idx="1476">
                  <c:v>496.2111430923382</c:v>
                </c:pt>
                <c:pt idx="1477">
                  <c:v>496.2111430923382</c:v>
                </c:pt>
                <c:pt idx="1478">
                  <c:v>496.2111430923382</c:v>
                </c:pt>
                <c:pt idx="1479">
                  <c:v>496.2111430923382</c:v>
                </c:pt>
                <c:pt idx="1480">
                  <c:v>496.2111430923382</c:v>
                </c:pt>
                <c:pt idx="1481">
                  <c:v>496.2111430923382</c:v>
                </c:pt>
                <c:pt idx="1482">
                  <c:v>496.2111430923382</c:v>
                </c:pt>
                <c:pt idx="1483">
                  <c:v>496.2111430923382</c:v>
                </c:pt>
                <c:pt idx="1484">
                  <c:v>496.2111430923382</c:v>
                </c:pt>
                <c:pt idx="1485">
                  <c:v>496.2111430923382</c:v>
                </c:pt>
                <c:pt idx="1486">
                  <c:v>496.2111430923382</c:v>
                </c:pt>
                <c:pt idx="1487">
                  <c:v>496.2111430923382</c:v>
                </c:pt>
                <c:pt idx="1488">
                  <c:v>496.2111430923382</c:v>
                </c:pt>
                <c:pt idx="1489">
                  <c:v>496.2111430923382</c:v>
                </c:pt>
                <c:pt idx="1490">
                  <c:v>496.2111430923382</c:v>
                </c:pt>
                <c:pt idx="1491">
                  <c:v>496.2111430923382</c:v>
                </c:pt>
                <c:pt idx="1492">
                  <c:v>496.2111430923382</c:v>
                </c:pt>
                <c:pt idx="1493">
                  <c:v>496.2111430923382</c:v>
                </c:pt>
                <c:pt idx="1494">
                  <c:v>496.2111430923382</c:v>
                </c:pt>
                <c:pt idx="1495">
                  <c:v>496.2111430923382</c:v>
                </c:pt>
                <c:pt idx="1496">
                  <c:v>496.2111430923382</c:v>
                </c:pt>
                <c:pt idx="1497">
                  <c:v>496.2111430923382</c:v>
                </c:pt>
                <c:pt idx="1498">
                  <c:v>496.2111430923382</c:v>
                </c:pt>
                <c:pt idx="1499">
                  <c:v>496.2111430923382</c:v>
                </c:pt>
                <c:pt idx="1500">
                  <c:v>496.2111430923382</c:v>
                </c:pt>
                <c:pt idx="1501">
                  <c:v>496.2111430923382</c:v>
                </c:pt>
                <c:pt idx="1502">
                  <c:v>496.2111430923382</c:v>
                </c:pt>
                <c:pt idx="1503">
                  <c:v>496.2111430923382</c:v>
                </c:pt>
                <c:pt idx="1504">
                  <c:v>496.2111430923382</c:v>
                </c:pt>
                <c:pt idx="1505">
                  <c:v>496.2111430923382</c:v>
                </c:pt>
                <c:pt idx="1506">
                  <c:v>496.2111430923382</c:v>
                </c:pt>
                <c:pt idx="1507">
                  <c:v>496.2111430923382</c:v>
                </c:pt>
                <c:pt idx="1508">
                  <c:v>496.2111430923382</c:v>
                </c:pt>
                <c:pt idx="1509">
                  <c:v>496.2111430923382</c:v>
                </c:pt>
                <c:pt idx="1510">
                  <c:v>496.2111430923382</c:v>
                </c:pt>
                <c:pt idx="1511">
                  <c:v>496.2111430923382</c:v>
                </c:pt>
                <c:pt idx="1512">
                  <c:v>496.2111430923382</c:v>
                </c:pt>
                <c:pt idx="1513">
                  <c:v>496.2111430923382</c:v>
                </c:pt>
                <c:pt idx="1514">
                  <c:v>496.2111430923382</c:v>
                </c:pt>
                <c:pt idx="1515">
                  <c:v>496.2111430923382</c:v>
                </c:pt>
                <c:pt idx="1516">
                  <c:v>496.2111430923382</c:v>
                </c:pt>
                <c:pt idx="1517">
                  <c:v>496.2111430923382</c:v>
                </c:pt>
                <c:pt idx="1518">
                  <c:v>496.2111430923382</c:v>
                </c:pt>
                <c:pt idx="1519">
                  <c:v>496.2111430923382</c:v>
                </c:pt>
                <c:pt idx="1520">
                  <c:v>496.2111430923382</c:v>
                </c:pt>
                <c:pt idx="1521">
                  <c:v>496.2111430923382</c:v>
                </c:pt>
                <c:pt idx="1522">
                  <c:v>496.2111430923382</c:v>
                </c:pt>
                <c:pt idx="1523">
                  <c:v>496.2111430923382</c:v>
                </c:pt>
                <c:pt idx="1524">
                  <c:v>496.2111430923382</c:v>
                </c:pt>
                <c:pt idx="1525">
                  <c:v>496.88924060191255</c:v>
                </c:pt>
                <c:pt idx="1526">
                  <c:v>498.52614686698456</c:v>
                </c:pt>
                <c:pt idx="1527">
                  <c:v>500.54330846402672</c:v>
                </c:pt>
                <c:pt idx="1528">
                  <c:v>502.30633314446652</c:v>
                </c:pt>
                <c:pt idx="1529">
                  <c:v>503.41517402491274</c:v>
                </c:pt>
                <c:pt idx="1530">
                  <c:v>503.67381435648423</c:v>
                </c:pt>
                <c:pt idx="1531">
                  <c:v>503.67381435648423</c:v>
                </c:pt>
                <c:pt idx="1532">
                  <c:v>503.67381435648423</c:v>
                </c:pt>
                <c:pt idx="1533">
                  <c:v>503.67381435648423</c:v>
                </c:pt>
                <c:pt idx="1534">
                  <c:v>503.67381435648423</c:v>
                </c:pt>
                <c:pt idx="1535">
                  <c:v>503.67381435648423</c:v>
                </c:pt>
                <c:pt idx="1536">
                  <c:v>503.67381435648423</c:v>
                </c:pt>
                <c:pt idx="1537">
                  <c:v>503.67381435648423</c:v>
                </c:pt>
                <c:pt idx="1538">
                  <c:v>503.67381435648423</c:v>
                </c:pt>
                <c:pt idx="1539">
                  <c:v>503.67381435648423</c:v>
                </c:pt>
                <c:pt idx="1540">
                  <c:v>503.67381435648423</c:v>
                </c:pt>
                <c:pt idx="1541">
                  <c:v>503.67381435648423</c:v>
                </c:pt>
                <c:pt idx="1542">
                  <c:v>503.67381435648423</c:v>
                </c:pt>
                <c:pt idx="1543">
                  <c:v>503.67381435648423</c:v>
                </c:pt>
                <c:pt idx="1544">
                  <c:v>503.67381435648423</c:v>
                </c:pt>
                <c:pt idx="1545">
                  <c:v>503.67381435648423</c:v>
                </c:pt>
                <c:pt idx="1546">
                  <c:v>503.67381435648423</c:v>
                </c:pt>
                <c:pt idx="1547">
                  <c:v>503.67381435648423</c:v>
                </c:pt>
                <c:pt idx="1548">
                  <c:v>503.67381435648423</c:v>
                </c:pt>
                <c:pt idx="1549">
                  <c:v>503.67381435648423</c:v>
                </c:pt>
                <c:pt idx="1550">
                  <c:v>503.67381435648423</c:v>
                </c:pt>
                <c:pt idx="1551">
                  <c:v>503.67381435648423</c:v>
                </c:pt>
                <c:pt idx="1552">
                  <c:v>503.67381435648423</c:v>
                </c:pt>
                <c:pt idx="1553">
                  <c:v>503.67381435648423</c:v>
                </c:pt>
                <c:pt idx="1554">
                  <c:v>503.67381435648423</c:v>
                </c:pt>
                <c:pt idx="1555">
                  <c:v>503.67381435648423</c:v>
                </c:pt>
                <c:pt idx="1556">
                  <c:v>503.67381435648423</c:v>
                </c:pt>
                <c:pt idx="1557">
                  <c:v>503.67381435648423</c:v>
                </c:pt>
                <c:pt idx="1558">
                  <c:v>503.67381435648423</c:v>
                </c:pt>
                <c:pt idx="1559">
                  <c:v>503.67381435648423</c:v>
                </c:pt>
                <c:pt idx="1560">
                  <c:v>503.67381435648423</c:v>
                </c:pt>
                <c:pt idx="1561">
                  <c:v>503.67381435648423</c:v>
                </c:pt>
                <c:pt idx="1562">
                  <c:v>503.67381435648423</c:v>
                </c:pt>
                <c:pt idx="1563">
                  <c:v>503.67381435648423</c:v>
                </c:pt>
                <c:pt idx="1564">
                  <c:v>503.67381435648423</c:v>
                </c:pt>
                <c:pt idx="1565">
                  <c:v>503.67381435648423</c:v>
                </c:pt>
                <c:pt idx="1566">
                  <c:v>503.67381435648423</c:v>
                </c:pt>
                <c:pt idx="1567">
                  <c:v>503.67381435648423</c:v>
                </c:pt>
                <c:pt idx="1568">
                  <c:v>503.67381435648423</c:v>
                </c:pt>
                <c:pt idx="1569">
                  <c:v>503.67381435648423</c:v>
                </c:pt>
                <c:pt idx="1570">
                  <c:v>503.67381435648423</c:v>
                </c:pt>
                <c:pt idx="1571">
                  <c:v>503.67381435648423</c:v>
                </c:pt>
                <c:pt idx="1572">
                  <c:v>503.67381435648423</c:v>
                </c:pt>
                <c:pt idx="1573">
                  <c:v>503.67381435648423</c:v>
                </c:pt>
                <c:pt idx="1574">
                  <c:v>503.67381435648423</c:v>
                </c:pt>
                <c:pt idx="1575">
                  <c:v>503.67381435648423</c:v>
                </c:pt>
                <c:pt idx="1576">
                  <c:v>503.67381435648423</c:v>
                </c:pt>
                <c:pt idx="1577">
                  <c:v>503.67381435648423</c:v>
                </c:pt>
                <c:pt idx="1578">
                  <c:v>503.67381435648423</c:v>
                </c:pt>
                <c:pt idx="1579">
                  <c:v>503.67381435648423</c:v>
                </c:pt>
                <c:pt idx="1580">
                  <c:v>503.67381435648423</c:v>
                </c:pt>
                <c:pt idx="1581">
                  <c:v>503.67381435648423</c:v>
                </c:pt>
                <c:pt idx="1582">
                  <c:v>503.67381435648423</c:v>
                </c:pt>
                <c:pt idx="1583">
                  <c:v>503.67381435648423</c:v>
                </c:pt>
                <c:pt idx="1584">
                  <c:v>503.67381435648423</c:v>
                </c:pt>
                <c:pt idx="1585">
                  <c:v>503.67381435648423</c:v>
                </c:pt>
                <c:pt idx="1586">
                  <c:v>503.67381435648423</c:v>
                </c:pt>
                <c:pt idx="1587">
                  <c:v>503.67381435648423</c:v>
                </c:pt>
                <c:pt idx="1588">
                  <c:v>503.67381435648423</c:v>
                </c:pt>
                <c:pt idx="1589">
                  <c:v>503.67381435648423</c:v>
                </c:pt>
                <c:pt idx="1590">
                  <c:v>503.67381435648423</c:v>
                </c:pt>
                <c:pt idx="1591">
                  <c:v>503.67381435648423</c:v>
                </c:pt>
                <c:pt idx="1592">
                  <c:v>503.67381435648423</c:v>
                </c:pt>
                <c:pt idx="1593">
                  <c:v>503.67381435648423</c:v>
                </c:pt>
                <c:pt idx="1594">
                  <c:v>503.67381435648423</c:v>
                </c:pt>
                <c:pt idx="1595">
                  <c:v>503.67381435648423</c:v>
                </c:pt>
                <c:pt idx="1596">
                  <c:v>503.67381435648423</c:v>
                </c:pt>
                <c:pt idx="1597">
                  <c:v>503.67381435648423</c:v>
                </c:pt>
                <c:pt idx="1598">
                  <c:v>503.67381435648423</c:v>
                </c:pt>
                <c:pt idx="1599">
                  <c:v>503.67381435648423</c:v>
                </c:pt>
                <c:pt idx="1600">
                  <c:v>503.67381435648423</c:v>
                </c:pt>
                <c:pt idx="1601">
                  <c:v>503.67381435648423</c:v>
                </c:pt>
                <c:pt idx="1602">
                  <c:v>503.67381435648423</c:v>
                </c:pt>
                <c:pt idx="1603">
                  <c:v>503.67381435648423</c:v>
                </c:pt>
                <c:pt idx="1604">
                  <c:v>503.67381435648423</c:v>
                </c:pt>
                <c:pt idx="1605">
                  <c:v>503.67381435648423</c:v>
                </c:pt>
                <c:pt idx="1606">
                  <c:v>503.67381435648423</c:v>
                </c:pt>
                <c:pt idx="1607">
                  <c:v>503.67381435648423</c:v>
                </c:pt>
                <c:pt idx="1608">
                  <c:v>503.67381435648423</c:v>
                </c:pt>
                <c:pt idx="1609">
                  <c:v>503.67381435648423</c:v>
                </c:pt>
                <c:pt idx="1610">
                  <c:v>503.67381435648423</c:v>
                </c:pt>
                <c:pt idx="1611">
                  <c:v>503.67381435648423</c:v>
                </c:pt>
                <c:pt idx="1612">
                  <c:v>503.67381435648423</c:v>
                </c:pt>
                <c:pt idx="1613">
                  <c:v>503.67381435648423</c:v>
                </c:pt>
                <c:pt idx="1614">
                  <c:v>503.67381435648423</c:v>
                </c:pt>
                <c:pt idx="1615">
                  <c:v>503.67381435648423</c:v>
                </c:pt>
                <c:pt idx="1616">
                  <c:v>503.67381435648423</c:v>
                </c:pt>
                <c:pt idx="1617">
                  <c:v>503.67381435648423</c:v>
                </c:pt>
                <c:pt idx="1618">
                  <c:v>503.67381435648423</c:v>
                </c:pt>
                <c:pt idx="1619">
                  <c:v>503.67381435648423</c:v>
                </c:pt>
                <c:pt idx="1620">
                  <c:v>503.67381435648423</c:v>
                </c:pt>
                <c:pt idx="1621">
                  <c:v>503.67381435648423</c:v>
                </c:pt>
                <c:pt idx="1622">
                  <c:v>503.67381435648423</c:v>
                </c:pt>
                <c:pt idx="1623">
                  <c:v>503.67381435648423</c:v>
                </c:pt>
                <c:pt idx="1624">
                  <c:v>503.67381435648423</c:v>
                </c:pt>
                <c:pt idx="1625">
                  <c:v>503.67381435648423</c:v>
                </c:pt>
                <c:pt idx="1626">
                  <c:v>503.67381435648423</c:v>
                </c:pt>
                <c:pt idx="1627">
                  <c:v>503.67381435648423</c:v>
                </c:pt>
                <c:pt idx="1628">
                  <c:v>503.67381435648423</c:v>
                </c:pt>
                <c:pt idx="1629">
                  <c:v>503.67381435648423</c:v>
                </c:pt>
                <c:pt idx="1630">
                  <c:v>503.67381435648423</c:v>
                </c:pt>
                <c:pt idx="1631">
                  <c:v>503.67381435648423</c:v>
                </c:pt>
                <c:pt idx="1632">
                  <c:v>503.67381435648423</c:v>
                </c:pt>
                <c:pt idx="1633">
                  <c:v>503.67381435648423</c:v>
                </c:pt>
                <c:pt idx="1634">
                  <c:v>503.67381435648423</c:v>
                </c:pt>
                <c:pt idx="1635">
                  <c:v>503.67381435648423</c:v>
                </c:pt>
                <c:pt idx="1636">
                  <c:v>503.67381435648423</c:v>
                </c:pt>
                <c:pt idx="1637">
                  <c:v>503.67381435648423</c:v>
                </c:pt>
                <c:pt idx="1638">
                  <c:v>503.67381435648423</c:v>
                </c:pt>
                <c:pt idx="1639">
                  <c:v>503.67381435648423</c:v>
                </c:pt>
                <c:pt idx="1640">
                  <c:v>503.67381435648423</c:v>
                </c:pt>
                <c:pt idx="1641">
                  <c:v>503.67381435648423</c:v>
                </c:pt>
                <c:pt idx="1642">
                  <c:v>503.67381435648423</c:v>
                </c:pt>
                <c:pt idx="1643">
                  <c:v>503.67381435648423</c:v>
                </c:pt>
                <c:pt idx="1644">
                  <c:v>503.67381435648423</c:v>
                </c:pt>
                <c:pt idx="1645">
                  <c:v>503.67381435648423</c:v>
                </c:pt>
                <c:pt idx="1646">
                  <c:v>503.67381435648423</c:v>
                </c:pt>
                <c:pt idx="1647">
                  <c:v>503.67381435648423</c:v>
                </c:pt>
                <c:pt idx="1648">
                  <c:v>503.67381435648423</c:v>
                </c:pt>
                <c:pt idx="1649">
                  <c:v>503.67381435648423</c:v>
                </c:pt>
                <c:pt idx="1650">
                  <c:v>503.67381435648423</c:v>
                </c:pt>
                <c:pt idx="1651">
                  <c:v>503.67381435648423</c:v>
                </c:pt>
                <c:pt idx="1652">
                  <c:v>503.67381435648423</c:v>
                </c:pt>
                <c:pt idx="1653">
                  <c:v>503.67381435648423</c:v>
                </c:pt>
                <c:pt idx="1654">
                  <c:v>503.67381435648423</c:v>
                </c:pt>
                <c:pt idx="1655">
                  <c:v>503.67381435648423</c:v>
                </c:pt>
                <c:pt idx="1656">
                  <c:v>503.67381435648423</c:v>
                </c:pt>
                <c:pt idx="1657">
                  <c:v>503.67381435648423</c:v>
                </c:pt>
                <c:pt idx="1658">
                  <c:v>503.67381435648423</c:v>
                </c:pt>
                <c:pt idx="1659">
                  <c:v>503.67381435648423</c:v>
                </c:pt>
                <c:pt idx="1660">
                  <c:v>503.67381435648423</c:v>
                </c:pt>
                <c:pt idx="1661">
                  <c:v>503.67381435648423</c:v>
                </c:pt>
                <c:pt idx="1662">
                  <c:v>503.67381435648423</c:v>
                </c:pt>
                <c:pt idx="1663">
                  <c:v>503.67381435648423</c:v>
                </c:pt>
                <c:pt idx="1664">
                  <c:v>503.67381435648423</c:v>
                </c:pt>
                <c:pt idx="1665">
                  <c:v>503.67381435648423</c:v>
                </c:pt>
                <c:pt idx="1666">
                  <c:v>503.67381435648423</c:v>
                </c:pt>
                <c:pt idx="1667">
                  <c:v>503.67381435648423</c:v>
                </c:pt>
                <c:pt idx="1668">
                  <c:v>503.67381435648423</c:v>
                </c:pt>
                <c:pt idx="1669">
                  <c:v>503.67381435648423</c:v>
                </c:pt>
                <c:pt idx="1670">
                  <c:v>503.67381435648423</c:v>
                </c:pt>
                <c:pt idx="1671">
                  <c:v>503.67381435648423</c:v>
                </c:pt>
                <c:pt idx="1672">
                  <c:v>503.67381435648423</c:v>
                </c:pt>
                <c:pt idx="1673">
                  <c:v>503.67381435648423</c:v>
                </c:pt>
                <c:pt idx="1674">
                  <c:v>503.67381435648423</c:v>
                </c:pt>
                <c:pt idx="1675">
                  <c:v>503.67381435648423</c:v>
                </c:pt>
                <c:pt idx="1676">
                  <c:v>503.67381435648423</c:v>
                </c:pt>
                <c:pt idx="1677">
                  <c:v>503.67381435648423</c:v>
                </c:pt>
                <c:pt idx="1678">
                  <c:v>503.67381435648423</c:v>
                </c:pt>
                <c:pt idx="1679">
                  <c:v>503.67381435648423</c:v>
                </c:pt>
                <c:pt idx="1680">
                  <c:v>503.67381435648423</c:v>
                </c:pt>
                <c:pt idx="1681">
                  <c:v>503.67381435648423</c:v>
                </c:pt>
                <c:pt idx="1682">
                  <c:v>503.67381435648423</c:v>
                </c:pt>
                <c:pt idx="1683">
                  <c:v>503.67381435648423</c:v>
                </c:pt>
                <c:pt idx="1684">
                  <c:v>503.67381435648423</c:v>
                </c:pt>
                <c:pt idx="1685">
                  <c:v>503.67381435648423</c:v>
                </c:pt>
                <c:pt idx="1686">
                  <c:v>503.67381435648423</c:v>
                </c:pt>
                <c:pt idx="1687">
                  <c:v>503.67381435648423</c:v>
                </c:pt>
                <c:pt idx="1688">
                  <c:v>503.67381435648423</c:v>
                </c:pt>
                <c:pt idx="1689">
                  <c:v>503.67381435648423</c:v>
                </c:pt>
                <c:pt idx="1690">
                  <c:v>503.67381435648423</c:v>
                </c:pt>
                <c:pt idx="1691">
                  <c:v>503.67381435648423</c:v>
                </c:pt>
                <c:pt idx="1692">
                  <c:v>503.67381435648423</c:v>
                </c:pt>
                <c:pt idx="1693">
                  <c:v>503.67381435648423</c:v>
                </c:pt>
                <c:pt idx="1694">
                  <c:v>503.67381435648423</c:v>
                </c:pt>
                <c:pt idx="1695">
                  <c:v>503.67381435648423</c:v>
                </c:pt>
                <c:pt idx="1696">
                  <c:v>503.67381435648423</c:v>
                </c:pt>
                <c:pt idx="1697">
                  <c:v>503.67381435648423</c:v>
                </c:pt>
                <c:pt idx="1698">
                  <c:v>503.67381435648423</c:v>
                </c:pt>
                <c:pt idx="1699">
                  <c:v>503.67381435648423</c:v>
                </c:pt>
                <c:pt idx="1700">
                  <c:v>503.67381435648423</c:v>
                </c:pt>
                <c:pt idx="1701">
                  <c:v>503.67381435648423</c:v>
                </c:pt>
                <c:pt idx="1702">
                  <c:v>503.67381435648423</c:v>
                </c:pt>
                <c:pt idx="1703">
                  <c:v>503.67381435648423</c:v>
                </c:pt>
                <c:pt idx="1704">
                  <c:v>503.67381435648423</c:v>
                </c:pt>
                <c:pt idx="1705">
                  <c:v>503.67381435648423</c:v>
                </c:pt>
                <c:pt idx="1706">
                  <c:v>503.67381435648423</c:v>
                </c:pt>
                <c:pt idx="1707">
                  <c:v>503.67381435648423</c:v>
                </c:pt>
                <c:pt idx="1708">
                  <c:v>503.67381435648423</c:v>
                </c:pt>
                <c:pt idx="1709">
                  <c:v>503.67381435648423</c:v>
                </c:pt>
                <c:pt idx="1710">
                  <c:v>503.67381435648423</c:v>
                </c:pt>
                <c:pt idx="1711">
                  <c:v>503.67381435648423</c:v>
                </c:pt>
                <c:pt idx="1712">
                  <c:v>503.67381435648423</c:v>
                </c:pt>
                <c:pt idx="1713">
                  <c:v>503.67381435648423</c:v>
                </c:pt>
                <c:pt idx="1714">
                  <c:v>503.67381435648423</c:v>
                </c:pt>
                <c:pt idx="1715">
                  <c:v>503.67381435648423</c:v>
                </c:pt>
                <c:pt idx="1716">
                  <c:v>503.67381435648423</c:v>
                </c:pt>
                <c:pt idx="1717">
                  <c:v>503.67381435648423</c:v>
                </c:pt>
                <c:pt idx="1718">
                  <c:v>503.67381435648423</c:v>
                </c:pt>
                <c:pt idx="1719">
                  <c:v>503.67381435648423</c:v>
                </c:pt>
                <c:pt idx="1720">
                  <c:v>503.67381435648423</c:v>
                </c:pt>
                <c:pt idx="1721">
                  <c:v>503.67381435648423</c:v>
                </c:pt>
                <c:pt idx="1722">
                  <c:v>503.67381435648423</c:v>
                </c:pt>
                <c:pt idx="1723">
                  <c:v>503.67381435648423</c:v>
                </c:pt>
                <c:pt idx="1724">
                  <c:v>503.67381435648423</c:v>
                </c:pt>
                <c:pt idx="1725">
                  <c:v>503.67381435648423</c:v>
                </c:pt>
                <c:pt idx="1726">
                  <c:v>503.67381435648423</c:v>
                </c:pt>
                <c:pt idx="1727">
                  <c:v>503.67381435648423</c:v>
                </c:pt>
                <c:pt idx="1728">
                  <c:v>503.67381435648423</c:v>
                </c:pt>
                <c:pt idx="1729">
                  <c:v>503.67381435648423</c:v>
                </c:pt>
                <c:pt idx="1730">
                  <c:v>503.67381435648423</c:v>
                </c:pt>
                <c:pt idx="1731">
                  <c:v>503.67381435648423</c:v>
                </c:pt>
                <c:pt idx="1732">
                  <c:v>503.67381435648423</c:v>
                </c:pt>
                <c:pt idx="1733">
                  <c:v>503.67381435648423</c:v>
                </c:pt>
                <c:pt idx="1734">
                  <c:v>503.67381435648423</c:v>
                </c:pt>
                <c:pt idx="1735">
                  <c:v>503.67381435648423</c:v>
                </c:pt>
                <c:pt idx="1736">
                  <c:v>503.67381435648423</c:v>
                </c:pt>
                <c:pt idx="1737">
                  <c:v>503.79790944942727</c:v>
                </c:pt>
                <c:pt idx="1738">
                  <c:v>503.91947841935394</c:v>
                </c:pt>
                <c:pt idx="1739">
                  <c:v>503.91947841935394</c:v>
                </c:pt>
                <c:pt idx="1740">
                  <c:v>503.91947841935394</c:v>
                </c:pt>
                <c:pt idx="1741">
                  <c:v>503.91947841935394</c:v>
                </c:pt>
                <c:pt idx="1742">
                  <c:v>503.91947841935394</c:v>
                </c:pt>
                <c:pt idx="1743">
                  <c:v>503.91947841935394</c:v>
                </c:pt>
                <c:pt idx="1744">
                  <c:v>503.91947841935394</c:v>
                </c:pt>
                <c:pt idx="1745">
                  <c:v>503.91947841935394</c:v>
                </c:pt>
                <c:pt idx="1746">
                  <c:v>503.91947841935394</c:v>
                </c:pt>
                <c:pt idx="1747">
                  <c:v>503.91947841935394</c:v>
                </c:pt>
                <c:pt idx="1748">
                  <c:v>503.91947841935394</c:v>
                </c:pt>
                <c:pt idx="1749">
                  <c:v>503.91947841935394</c:v>
                </c:pt>
                <c:pt idx="1750">
                  <c:v>503.91947841935394</c:v>
                </c:pt>
                <c:pt idx="1751">
                  <c:v>503.91947841935394</c:v>
                </c:pt>
                <c:pt idx="1752">
                  <c:v>503.91947841935394</c:v>
                </c:pt>
                <c:pt idx="1753">
                  <c:v>503.91947841935394</c:v>
                </c:pt>
                <c:pt idx="1754">
                  <c:v>503.91947841935394</c:v>
                </c:pt>
                <c:pt idx="1755">
                  <c:v>503.91947841935394</c:v>
                </c:pt>
                <c:pt idx="1756">
                  <c:v>503.91947841935394</c:v>
                </c:pt>
                <c:pt idx="1757">
                  <c:v>503.91947841935394</c:v>
                </c:pt>
                <c:pt idx="1758">
                  <c:v>503.91947841935394</c:v>
                </c:pt>
                <c:pt idx="1759">
                  <c:v>503.91947841935394</c:v>
                </c:pt>
                <c:pt idx="1760">
                  <c:v>503.91947841935394</c:v>
                </c:pt>
                <c:pt idx="1761">
                  <c:v>503.91947841935394</c:v>
                </c:pt>
                <c:pt idx="1762">
                  <c:v>503.91947841935394</c:v>
                </c:pt>
                <c:pt idx="1763">
                  <c:v>503.91947841935394</c:v>
                </c:pt>
                <c:pt idx="1764">
                  <c:v>503.91947841935394</c:v>
                </c:pt>
                <c:pt idx="1765">
                  <c:v>503.91947841935394</c:v>
                </c:pt>
                <c:pt idx="1766">
                  <c:v>503.91947841935394</c:v>
                </c:pt>
                <c:pt idx="1767">
                  <c:v>504.48667258029786</c:v>
                </c:pt>
                <c:pt idx="1768">
                  <c:v>506.27802341116529</c:v>
                </c:pt>
                <c:pt idx="1769">
                  <c:v>509.18085045227576</c:v>
                </c:pt>
                <c:pt idx="1770">
                  <c:v>512.7575446309537</c:v>
                </c:pt>
                <c:pt idx="1771">
                  <c:v>516.50033075074532</c:v>
                </c:pt>
                <c:pt idx="1772">
                  <c:v>520.09614875430111</c:v>
                </c:pt>
                <c:pt idx="1773">
                  <c:v>523.32247227238565</c:v>
                </c:pt>
                <c:pt idx="1774">
                  <c:v>526.03091611656964</c:v>
                </c:pt>
                <c:pt idx="1775">
                  <c:v>528.33292883514605</c:v>
                </c:pt>
                <c:pt idx="1776">
                  <c:v>530.5184288519863</c:v>
                </c:pt>
                <c:pt idx="1777">
                  <c:v>532.87474484180757</c:v>
                </c:pt>
                <c:pt idx="1778">
                  <c:v>535.60476678770522</c:v>
                </c:pt>
                <c:pt idx="1779">
                  <c:v>538.69768961105592</c:v>
                </c:pt>
                <c:pt idx="1780">
                  <c:v>541.88095514288466</c:v>
                </c:pt>
                <c:pt idx="1781">
                  <c:v>544.79408636464711</c:v>
                </c:pt>
                <c:pt idx="1782">
                  <c:v>547.19681770268721</c:v>
                </c:pt>
                <c:pt idx="1783">
                  <c:v>549.01747498096972</c:v>
                </c:pt>
                <c:pt idx="1784">
                  <c:v>550.3590542776036</c:v>
                </c:pt>
                <c:pt idx="1785">
                  <c:v>551.42217644418349</c:v>
                </c:pt>
                <c:pt idx="1786">
                  <c:v>552.34747706570158</c:v>
                </c:pt>
                <c:pt idx="1787">
                  <c:v>553.21171633813924</c:v>
                </c:pt>
                <c:pt idx="1788">
                  <c:v>554.08657845333346</c:v>
                </c:pt>
                <c:pt idx="1789">
                  <c:v>555.02953354458543</c:v>
                </c:pt>
                <c:pt idx="1790">
                  <c:v>556.04529695338499</c:v>
                </c:pt>
                <c:pt idx="1791">
                  <c:v>557.06342443216261</c:v>
                </c:pt>
                <c:pt idx="1792">
                  <c:v>557.92973763491148</c:v>
                </c:pt>
                <c:pt idx="1793">
                  <c:v>558.58158715281593</c:v>
                </c:pt>
                <c:pt idx="1794">
                  <c:v>558.86281720020531</c:v>
                </c:pt>
                <c:pt idx="1795">
                  <c:v>558.86281720020531</c:v>
                </c:pt>
                <c:pt idx="1796">
                  <c:v>558.86281720020531</c:v>
                </c:pt>
                <c:pt idx="1797">
                  <c:v>558.86281720020531</c:v>
                </c:pt>
                <c:pt idx="1798">
                  <c:v>558.86281720020531</c:v>
                </c:pt>
                <c:pt idx="1799">
                  <c:v>558.86281720020531</c:v>
                </c:pt>
                <c:pt idx="1800">
                  <c:v>558.86281720020531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EB0-C543-A059-4496BC8AF1EA}"/>
            </c:ext>
          </c:extLst>
        </c:ser>
        <c:ser>
          <c:idx val="1"/>
          <c:order val="1"/>
          <c:tx>
            <c:strRef>
              <c:f>'WLTP Calcs'!$W$1:$W$2</c:f>
              <c:strCache>
                <c:ptCount val="2"/>
                <c:pt idx="0">
                  <c:v>Braking</c:v>
                </c:pt>
                <c:pt idx="1">
                  <c:v>After Generator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18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EB0-C543-A059-4496BC8AF1E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eparator>, </c:separator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Calcs'!$W$3:$W$1803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0.73809465384439321</c:v>
                </c:pt>
                <c:pt idx="37">
                  <c:v>2.4748288910532423</c:v>
                </c:pt>
                <c:pt idx="38">
                  <c:v>4.3811828444603922</c:v>
                </c:pt>
                <c:pt idx="39">
                  <c:v>5.9609118816126552</c:v>
                </c:pt>
                <c:pt idx="40">
                  <c:v>7.5102191887793213</c:v>
                </c:pt>
                <c:pt idx="41">
                  <c:v>9.4195132999588491</c:v>
                </c:pt>
                <c:pt idx="42">
                  <c:v>11.348564722480967</c:v>
                </c:pt>
                <c:pt idx="43">
                  <c:v>12.626861855779834</c:v>
                </c:pt>
                <c:pt idx="44">
                  <c:v>13.114143445503085</c:v>
                </c:pt>
                <c:pt idx="45">
                  <c:v>13.213727425883743</c:v>
                </c:pt>
                <c:pt idx="46">
                  <c:v>13.334773746934671</c:v>
                </c:pt>
                <c:pt idx="47">
                  <c:v>13.490797060006171</c:v>
                </c:pt>
                <c:pt idx="48">
                  <c:v>13.490797060006171</c:v>
                </c:pt>
                <c:pt idx="49">
                  <c:v>13.490797060006171</c:v>
                </c:pt>
                <c:pt idx="50">
                  <c:v>13.50390663371965</c:v>
                </c:pt>
                <c:pt idx="51">
                  <c:v>13.912532906824332</c:v>
                </c:pt>
                <c:pt idx="52">
                  <c:v>14.422645747809669</c:v>
                </c:pt>
                <c:pt idx="53">
                  <c:v>14.622159350143775</c:v>
                </c:pt>
                <c:pt idx="54">
                  <c:v>14.622159350143775</c:v>
                </c:pt>
                <c:pt idx="55">
                  <c:v>14.622159350143775</c:v>
                </c:pt>
                <c:pt idx="56">
                  <c:v>14.622159350143775</c:v>
                </c:pt>
                <c:pt idx="57">
                  <c:v>14.622159350143775</c:v>
                </c:pt>
                <c:pt idx="58">
                  <c:v>14.622159350143775</c:v>
                </c:pt>
                <c:pt idx="59">
                  <c:v>14.622159350143775</c:v>
                </c:pt>
                <c:pt idx="60">
                  <c:v>14.622159350143775</c:v>
                </c:pt>
                <c:pt idx="61">
                  <c:v>14.622159350143775</c:v>
                </c:pt>
                <c:pt idx="62">
                  <c:v>14.622159350143775</c:v>
                </c:pt>
                <c:pt idx="63">
                  <c:v>14.622159350143775</c:v>
                </c:pt>
                <c:pt idx="64">
                  <c:v>14.622159350143775</c:v>
                </c:pt>
                <c:pt idx="65">
                  <c:v>14.622159350143775</c:v>
                </c:pt>
                <c:pt idx="66">
                  <c:v>14.622159350143775</c:v>
                </c:pt>
                <c:pt idx="67">
                  <c:v>14.622159350143775</c:v>
                </c:pt>
                <c:pt idx="68">
                  <c:v>14.622159350143775</c:v>
                </c:pt>
                <c:pt idx="69">
                  <c:v>14.622159350143775</c:v>
                </c:pt>
                <c:pt idx="70">
                  <c:v>14.622159350143775</c:v>
                </c:pt>
                <c:pt idx="71">
                  <c:v>14.622159350143775</c:v>
                </c:pt>
                <c:pt idx="72">
                  <c:v>14.622159350143775</c:v>
                </c:pt>
                <c:pt idx="73">
                  <c:v>14.622159350143775</c:v>
                </c:pt>
                <c:pt idx="74">
                  <c:v>14.622159350143775</c:v>
                </c:pt>
                <c:pt idx="75">
                  <c:v>14.622159350143775</c:v>
                </c:pt>
                <c:pt idx="76">
                  <c:v>14.622159350143775</c:v>
                </c:pt>
                <c:pt idx="77">
                  <c:v>14.622159350143775</c:v>
                </c:pt>
                <c:pt idx="78">
                  <c:v>14.622159350143775</c:v>
                </c:pt>
                <c:pt idx="79">
                  <c:v>14.622159350143775</c:v>
                </c:pt>
                <c:pt idx="80">
                  <c:v>14.622159350143775</c:v>
                </c:pt>
                <c:pt idx="81">
                  <c:v>14.655816841283693</c:v>
                </c:pt>
                <c:pt idx="82">
                  <c:v>14.655816841283693</c:v>
                </c:pt>
                <c:pt idx="83">
                  <c:v>14.655816841283693</c:v>
                </c:pt>
                <c:pt idx="84">
                  <c:v>14.655816841283693</c:v>
                </c:pt>
                <c:pt idx="85">
                  <c:v>14.655816841283693</c:v>
                </c:pt>
                <c:pt idx="86">
                  <c:v>14.655816841283693</c:v>
                </c:pt>
                <c:pt idx="87">
                  <c:v>14.846734830563529</c:v>
                </c:pt>
                <c:pt idx="88">
                  <c:v>16.212362674393518</c:v>
                </c:pt>
                <c:pt idx="89">
                  <c:v>18.776184091341563</c:v>
                </c:pt>
                <c:pt idx="90">
                  <c:v>21.490132089858282</c:v>
                </c:pt>
                <c:pt idx="91">
                  <c:v>23.442600130105195</c:v>
                </c:pt>
                <c:pt idx="92">
                  <c:v>24.489598278543465</c:v>
                </c:pt>
                <c:pt idx="93">
                  <c:v>25.129995222758485</c:v>
                </c:pt>
                <c:pt idx="94">
                  <c:v>25.717877281880913</c:v>
                </c:pt>
                <c:pt idx="95">
                  <c:v>26.167494134383485</c:v>
                </c:pt>
                <c:pt idx="96">
                  <c:v>26.383900140263631</c:v>
                </c:pt>
                <c:pt idx="97">
                  <c:v>26.475063984549639</c:v>
                </c:pt>
                <c:pt idx="98">
                  <c:v>26.509664893835648</c:v>
                </c:pt>
                <c:pt idx="99">
                  <c:v>26.509664893835648</c:v>
                </c:pt>
                <c:pt idx="100">
                  <c:v>26.509664893835648</c:v>
                </c:pt>
                <c:pt idx="101">
                  <c:v>26.509664893835648</c:v>
                </c:pt>
                <c:pt idx="102">
                  <c:v>26.509664893835648</c:v>
                </c:pt>
                <c:pt idx="103">
                  <c:v>26.509664893835648</c:v>
                </c:pt>
                <c:pt idx="104">
                  <c:v>26.509664893835648</c:v>
                </c:pt>
                <c:pt idx="105">
                  <c:v>26.509664893835648</c:v>
                </c:pt>
                <c:pt idx="106">
                  <c:v>26.509664893835648</c:v>
                </c:pt>
                <c:pt idx="107">
                  <c:v>26.509664893835648</c:v>
                </c:pt>
                <c:pt idx="108">
                  <c:v>26.509664893835648</c:v>
                </c:pt>
                <c:pt idx="109">
                  <c:v>26.509664893835648</c:v>
                </c:pt>
                <c:pt idx="110">
                  <c:v>26.509664893835648</c:v>
                </c:pt>
                <c:pt idx="111">
                  <c:v>26.509664893835648</c:v>
                </c:pt>
                <c:pt idx="112">
                  <c:v>26.509664893835648</c:v>
                </c:pt>
                <c:pt idx="113">
                  <c:v>26.509664893835648</c:v>
                </c:pt>
                <c:pt idx="114">
                  <c:v>26.509664893835648</c:v>
                </c:pt>
                <c:pt idx="115">
                  <c:v>26.509664893835648</c:v>
                </c:pt>
                <c:pt idx="116">
                  <c:v>26.509664893835648</c:v>
                </c:pt>
                <c:pt idx="117">
                  <c:v>26.509664893835648</c:v>
                </c:pt>
                <c:pt idx="118">
                  <c:v>26.509664893835648</c:v>
                </c:pt>
                <c:pt idx="119">
                  <c:v>26.509664893835648</c:v>
                </c:pt>
                <c:pt idx="120">
                  <c:v>26.509664893835648</c:v>
                </c:pt>
                <c:pt idx="121">
                  <c:v>26.509664893835648</c:v>
                </c:pt>
                <c:pt idx="122">
                  <c:v>26.509664893835648</c:v>
                </c:pt>
                <c:pt idx="123">
                  <c:v>26.509664893835648</c:v>
                </c:pt>
                <c:pt idx="124">
                  <c:v>26.509664893835648</c:v>
                </c:pt>
                <c:pt idx="125">
                  <c:v>26.509664893835648</c:v>
                </c:pt>
                <c:pt idx="126">
                  <c:v>26.509664893835648</c:v>
                </c:pt>
                <c:pt idx="127">
                  <c:v>26.509664893835648</c:v>
                </c:pt>
                <c:pt idx="128">
                  <c:v>26.509664893835648</c:v>
                </c:pt>
                <c:pt idx="129">
                  <c:v>26.509664893835648</c:v>
                </c:pt>
                <c:pt idx="130">
                  <c:v>26.509664893835648</c:v>
                </c:pt>
                <c:pt idx="131">
                  <c:v>26.509664893835648</c:v>
                </c:pt>
                <c:pt idx="132">
                  <c:v>26.509664893835648</c:v>
                </c:pt>
                <c:pt idx="133">
                  <c:v>26.509664893835648</c:v>
                </c:pt>
                <c:pt idx="134">
                  <c:v>26.509664893835648</c:v>
                </c:pt>
                <c:pt idx="135">
                  <c:v>26.509664893835648</c:v>
                </c:pt>
                <c:pt idx="136">
                  <c:v>26.509664893835648</c:v>
                </c:pt>
                <c:pt idx="137">
                  <c:v>26.509664893835648</c:v>
                </c:pt>
                <c:pt idx="138">
                  <c:v>26.509664893835648</c:v>
                </c:pt>
                <c:pt idx="139">
                  <c:v>26.509664893835648</c:v>
                </c:pt>
                <c:pt idx="140">
                  <c:v>26.509664893835648</c:v>
                </c:pt>
                <c:pt idx="141">
                  <c:v>26.509664893835648</c:v>
                </c:pt>
                <c:pt idx="142">
                  <c:v>26.509664893835648</c:v>
                </c:pt>
                <c:pt idx="143">
                  <c:v>26.509664893835648</c:v>
                </c:pt>
                <c:pt idx="144">
                  <c:v>26.509664893835648</c:v>
                </c:pt>
                <c:pt idx="145">
                  <c:v>26.509664893835648</c:v>
                </c:pt>
                <c:pt idx="146">
                  <c:v>26.509664893835648</c:v>
                </c:pt>
                <c:pt idx="147">
                  <c:v>26.509664893835648</c:v>
                </c:pt>
                <c:pt idx="148">
                  <c:v>26.509664893835648</c:v>
                </c:pt>
                <c:pt idx="149">
                  <c:v>26.509664893835648</c:v>
                </c:pt>
                <c:pt idx="150">
                  <c:v>26.509664893835648</c:v>
                </c:pt>
                <c:pt idx="151">
                  <c:v>27.672630652805811</c:v>
                </c:pt>
                <c:pt idx="152">
                  <c:v>29.830244356455502</c:v>
                </c:pt>
                <c:pt idx="153">
                  <c:v>31.933456454087448</c:v>
                </c:pt>
                <c:pt idx="154">
                  <c:v>33.15880944815072</c:v>
                </c:pt>
                <c:pt idx="155">
                  <c:v>33.472770885048611</c:v>
                </c:pt>
                <c:pt idx="156">
                  <c:v>33.472770885048611</c:v>
                </c:pt>
                <c:pt idx="157">
                  <c:v>33.472770885048611</c:v>
                </c:pt>
                <c:pt idx="158">
                  <c:v>33.472770885048611</c:v>
                </c:pt>
                <c:pt idx="159">
                  <c:v>33.472770885048611</c:v>
                </c:pt>
                <c:pt idx="160">
                  <c:v>33.472770885048611</c:v>
                </c:pt>
                <c:pt idx="161">
                  <c:v>33.472770885048611</c:v>
                </c:pt>
                <c:pt idx="162">
                  <c:v>33.472770885048611</c:v>
                </c:pt>
                <c:pt idx="163">
                  <c:v>33.472770885048611</c:v>
                </c:pt>
                <c:pt idx="164">
                  <c:v>33.472770885048611</c:v>
                </c:pt>
                <c:pt idx="165">
                  <c:v>33.472770885048611</c:v>
                </c:pt>
                <c:pt idx="166">
                  <c:v>33.472770885048611</c:v>
                </c:pt>
                <c:pt idx="167">
                  <c:v>33.472770885048611</c:v>
                </c:pt>
                <c:pt idx="168">
                  <c:v>33.472770885048611</c:v>
                </c:pt>
                <c:pt idx="169">
                  <c:v>33.472770885048611</c:v>
                </c:pt>
                <c:pt idx="170">
                  <c:v>33.472770885048611</c:v>
                </c:pt>
                <c:pt idx="171">
                  <c:v>34.87934167632433</c:v>
                </c:pt>
                <c:pt idx="172">
                  <c:v>37.246090709182866</c:v>
                </c:pt>
                <c:pt idx="173">
                  <c:v>39.273412781223243</c:v>
                </c:pt>
                <c:pt idx="174">
                  <c:v>40.130771922934919</c:v>
                </c:pt>
                <c:pt idx="175">
                  <c:v>40.130771922934919</c:v>
                </c:pt>
                <c:pt idx="176">
                  <c:v>40.130771922934919</c:v>
                </c:pt>
                <c:pt idx="177">
                  <c:v>40.130771922934919</c:v>
                </c:pt>
                <c:pt idx="178">
                  <c:v>40.130771922934919</c:v>
                </c:pt>
                <c:pt idx="179">
                  <c:v>40.130771922934919</c:v>
                </c:pt>
                <c:pt idx="180">
                  <c:v>40.130771922934919</c:v>
                </c:pt>
                <c:pt idx="181">
                  <c:v>40.130771922934919</c:v>
                </c:pt>
                <c:pt idx="182">
                  <c:v>40.416357612464502</c:v>
                </c:pt>
                <c:pt idx="183">
                  <c:v>41.285052499127048</c:v>
                </c:pt>
                <c:pt idx="184">
                  <c:v>42.408271595750769</c:v>
                </c:pt>
                <c:pt idx="185">
                  <c:v>43.432665823654574</c:v>
                </c:pt>
                <c:pt idx="186">
                  <c:v>44.209497657031889</c:v>
                </c:pt>
                <c:pt idx="187">
                  <c:v>44.745904630622171</c:v>
                </c:pt>
                <c:pt idx="188">
                  <c:v>45.103843727258486</c:v>
                </c:pt>
                <c:pt idx="189">
                  <c:v>45.322297710230195</c:v>
                </c:pt>
                <c:pt idx="190">
                  <c:v>45.438596682736375</c:v>
                </c:pt>
                <c:pt idx="191">
                  <c:v>45.482916361907158</c:v>
                </c:pt>
                <c:pt idx="192">
                  <c:v>45.482916361907158</c:v>
                </c:pt>
                <c:pt idx="193">
                  <c:v>45.482916361907158</c:v>
                </c:pt>
                <c:pt idx="194">
                  <c:v>45.482916361907158</c:v>
                </c:pt>
                <c:pt idx="195">
                  <c:v>45.482916361907158</c:v>
                </c:pt>
                <c:pt idx="196">
                  <c:v>45.482916361907158</c:v>
                </c:pt>
                <c:pt idx="197">
                  <c:v>45.482916361907158</c:v>
                </c:pt>
                <c:pt idx="198">
                  <c:v>45.482916361907158</c:v>
                </c:pt>
                <c:pt idx="199">
                  <c:v>45.482916361907158</c:v>
                </c:pt>
                <c:pt idx="200">
                  <c:v>45.482916361907158</c:v>
                </c:pt>
                <c:pt idx="201">
                  <c:v>45.482916361907158</c:v>
                </c:pt>
                <c:pt idx="202">
                  <c:v>45.482916361907158</c:v>
                </c:pt>
                <c:pt idx="203">
                  <c:v>45.482916361907158</c:v>
                </c:pt>
                <c:pt idx="204">
                  <c:v>45.482916361907158</c:v>
                </c:pt>
                <c:pt idx="205">
                  <c:v>45.482916361907158</c:v>
                </c:pt>
                <c:pt idx="206">
                  <c:v>45.482916361907158</c:v>
                </c:pt>
                <c:pt idx="207">
                  <c:v>45.482916361907158</c:v>
                </c:pt>
                <c:pt idx="208">
                  <c:v>45.482916361907158</c:v>
                </c:pt>
                <c:pt idx="209">
                  <c:v>45.482916361907158</c:v>
                </c:pt>
                <c:pt idx="210">
                  <c:v>45.482916361907158</c:v>
                </c:pt>
                <c:pt idx="211">
                  <c:v>45.482916361907158</c:v>
                </c:pt>
                <c:pt idx="212">
                  <c:v>45.482916361907158</c:v>
                </c:pt>
                <c:pt idx="213">
                  <c:v>45.482916361907158</c:v>
                </c:pt>
                <c:pt idx="214">
                  <c:v>45.482916361907158</c:v>
                </c:pt>
                <c:pt idx="215">
                  <c:v>45.482916361907158</c:v>
                </c:pt>
                <c:pt idx="216">
                  <c:v>45.482916361907158</c:v>
                </c:pt>
                <c:pt idx="217">
                  <c:v>45.482916361907158</c:v>
                </c:pt>
                <c:pt idx="218">
                  <c:v>45.482916361907158</c:v>
                </c:pt>
                <c:pt idx="219">
                  <c:v>45.482916361907158</c:v>
                </c:pt>
                <c:pt idx="220">
                  <c:v>45.482916361907158</c:v>
                </c:pt>
                <c:pt idx="221">
                  <c:v>45.482916361907158</c:v>
                </c:pt>
                <c:pt idx="222">
                  <c:v>45.482916361907158</c:v>
                </c:pt>
                <c:pt idx="223">
                  <c:v>45.482916361907158</c:v>
                </c:pt>
                <c:pt idx="224">
                  <c:v>45.482916361907158</c:v>
                </c:pt>
                <c:pt idx="225">
                  <c:v>45.482916361907158</c:v>
                </c:pt>
                <c:pt idx="226">
                  <c:v>45.482916361907158</c:v>
                </c:pt>
                <c:pt idx="227">
                  <c:v>45.482916361907158</c:v>
                </c:pt>
                <c:pt idx="228">
                  <c:v>45.482916361907158</c:v>
                </c:pt>
                <c:pt idx="229">
                  <c:v>45.482916361907158</c:v>
                </c:pt>
                <c:pt idx="230">
                  <c:v>45.482916361907158</c:v>
                </c:pt>
                <c:pt idx="231">
                  <c:v>45.482916361907158</c:v>
                </c:pt>
                <c:pt idx="232">
                  <c:v>45.759372172900726</c:v>
                </c:pt>
                <c:pt idx="233">
                  <c:v>46.843611210390442</c:v>
                </c:pt>
                <c:pt idx="234">
                  <c:v>47.873674287646352</c:v>
                </c:pt>
                <c:pt idx="235">
                  <c:v>48.242437218863948</c:v>
                </c:pt>
                <c:pt idx="236">
                  <c:v>48.242437218863948</c:v>
                </c:pt>
                <c:pt idx="237">
                  <c:v>48.256314340375262</c:v>
                </c:pt>
                <c:pt idx="238">
                  <c:v>49.088840358312254</c:v>
                </c:pt>
                <c:pt idx="239">
                  <c:v>50.800716425813022</c:v>
                </c:pt>
                <c:pt idx="240">
                  <c:v>52.653973283086167</c:v>
                </c:pt>
                <c:pt idx="241">
                  <c:v>54.204336889417185</c:v>
                </c:pt>
                <c:pt idx="242">
                  <c:v>55.713656669698821</c:v>
                </c:pt>
                <c:pt idx="243">
                  <c:v>57.200789425770836</c:v>
                </c:pt>
                <c:pt idx="244">
                  <c:v>58.7500967329375</c:v>
                </c:pt>
                <c:pt idx="245">
                  <c:v>60.659390844117027</c:v>
                </c:pt>
                <c:pt idx="246">
                  <c:v>62.588442266639149</c:v>
                </c:pt>
                <c:pt idx="247">
                  <c:v>63.86673939993802</c:v>
                </c:pt>
                <c:pt idx="248">
                  <c:v>64.354020989661265</c:v>
                </c:pt>
                <c:pt idx="249">
                  <c:v>64.453604970041923</c:v>
                </c:pt>
                <c:pt idx="250">
                  <c:v>64.574651291092849</c:v>
                </c:pt>
                <c:pt idx="251">
                  <c:v>64.730674604164349</c:v>
                </c:pt>
                <c:pt idx="252">
                  <c:v>64.730674604164349</c:v>
                </c:pt>
                <c:pt idx="253">
                  <c:v>64.730674604164349</c:v>
                </c:pt>
                <c:pt idx="254">
                  <c:v>64.743784177877814</c:v>
                </c:pt>
                <c:pt idx="255">
                  <c:v>65.014892460567381</c:v>
                </c:pt>
                <c:pt idx="256">
                  <c:v>65.108591724299885</c:v>
                </c:pt>
                <c:pt idx="257">
                  <c:v>65.108591724299885</c:v>
                </c:pt>
                <c:pt idx="258">
                  <c:v>65.108591724299885</c:v>
                </c:pt>
                <c:pt idx="259">
                  <c:v>65.108591724299885</c:v>
                </c:pt>
                <c:pt idx="260">
                  <c:v>65.108591724299885</c:v>
                </c:pt>
                <c:pt idx="261">
                  <c:v>65.108591724299885</c:v>
                </c:pt>
                <c:pt idx="262">
                  <c:v>65.108591724299885</c:v>
                </c:pt>
                <c:pt idx="263">
                  <c:v>65.108591724299885</c:v>
                </c:pt>
                <c:pt idx="264">
                  <c:v>65.108591724299885</c:v>
                </c:pt>
                <c:pt idx="265">
                  <c:v>65.108591724299885</c:v>
                </c:pt>
                <c:pt idx="266">
                  <c:v>65.108591724299885</c:v>
                </c:pt>
                <c:pt idx="267">
                  <c:v>65.108591724299885</c:v>
                </c:pt>
                <c:pt idx="268">
                  <c:v>65.108591724299885</c:v>
                </c:pt>
                <c:pt idx="269">
                  <c:v>65.108591724299885</c:v>
                </c:pt>
                <c:pt idx="270">
                  <c:v>65.108591724299885</c:v>
                </c:pt>
                <c:pt idx="271">
                  <c:v>65.108591724299885</c:v>
                </c:pt>
                <c:pt idx="272">
                  <c:v>65.108591724299885</c:v>
                </c:pt>
                <c:pt idx="273">
                  <c:v>65.931056395060168</c:v>
                </c:pt>
                <c:pt idx="274">
                  <c:v>67.749178397725544</c:v>
                </c:pt>
                <c:pt idx="275">
                  <c:v>69.952694999155582</c:v>
                </c:pt>
                <c:pt idx="276">
                  <c:v>72.325529987602081</c:v>
                </c:pt>
                <c:pt idx="277">
                  <c:v>74.99480347035697</c:v>
                </c:pt>
                <c:pt idx="278">
                  <c:v>77.758850132056054</c:v>
                </c:pt>
                <c:pt idx="279">
                  <c:v>79.614619298514128</c:v>
                </c:pt>
                <c:pt idx="280">
                  <c:v>79.817330129746637</c:v>
                </c:pt>
                <c:pt idx="281">
                  <c:v>79.817330129746637</c:v>
                </c:pt>
                <c:pt idx="282">
                  <c:v>79.817330129746637</c:v>
                </c:pt>
                <c:pt idx="283">
                  <c:v>79.817330129746637</c:v>
                </c:pt>
                <c:pt idx="284">
                  <c:v>79.817330129746637</c:v>
                </c:pt>
                <c:pt idx="285">
                  <c:v>79.817330129746637</c:v>
                </c:pt>
                <c:pt idx="286">
                  <c:v>79.817330129746637</c:v>
                </c:pt>
                <c:pt idx="287">
                  <c:v>79.817330129746637</c:v>
                </c:pt>
                <c:pt idx="288">
                  <c:v>79.817330129746637</c:v>
                </c:pt>
                <c:pt idx="289">
                  <c:v>79.817330129746637</c:v>
                </c:pt>
                <c:pt idx="290">
                  <c:v>79.817330129746637</c:v>
                </c:pt>
                <c:pt idx="291">
                  <c:v>79.817330129746637</c:v>
                </c:pt>
                <c:pt idx="292">
                  <c:v>79.817330129746637</c:v>
                </c:pt>
                <c:pt idx="293">
                  <c:v>79.817330129746637</c:v>
                </c:pt>
                <c:pt idx="294">
                  <c:v>79.817330129746637</c:v>
                </c:pt>
                <c:pt idx="295">
                  <c:v>79.817330129746637</c:v>
                </c:pt>
                <c:pt idx="296">
                  <c:v>79.817330129746637</c:v>
                </c:pt>
                <c:pt idx="297">
                  <c:v>79.817330129746637</c:v>
                </c:pt>
                <c:pt idx="298">
                  <c:v>79.817330129746637</c:v>
                </c:pt>
                <c:pt idx="299">
                  <c:v>79.817330129746637</c:v>
                </c:pt>
                <c:pt idx="300">
                  <c:v>79.817330129746637</c:v>
                </c:pt>
                <c:pt idx="301">
                  <c:v>79.817330129746637</c:v>
                </c:pt>
                <c:pt idx="302">
                  <c:v>79.817330129746637</c:v>
                </c:pt>
                <c:pt idx="303">
                  <c:v>80.058030378336142</c:v>
                </c:pt>
                <c:pt idx="304">
                  <c:v>80.641527787256933</c:v>
                </c:pt>
                <c:pt idx="305">
                  <c:v>81.231223340460119</c:v>
                </c:pt>
                <c:pt idx="306">
                  <c:v>81.433808932793966</c:v>
                </c:pt>
                <c:pt idx="307">
                  <c:v>81.433808932793966</c:v>
                </c:pt>
                <c:pt idx="308">
                  <c:v>81.433808932793966</c:v>
                </c:pt>
                <c:pt idx="309">
                  <c:v>81.433808932793966</c:v>
                </c:pt>
                <c:pt idx="310">
                  <c:v>81.433808932793966</c:v>
                </c:pt>
                <c:pt idx="311">
                  <c:v>81.433808932793966</c:v>
                </c:pt>
                <c:pt idx="312">
                  <c:v>81.724994860097979</c:v>
                </c:pt>
                <c:pt idx="313">
                  <c:v>82.295478794541907</c:v>
                </c:pt>
                <c:pt idx="314">
                  <c:v>82.96953536082998</c:v>
                </c:pt>
                <c:pt idx="315">
                  <c:v>83.566506896354156</c:v>
                </c:pt>
                <c:pt idx="316">
                  <c:v>84.148305311461655</c:v>
                </c:pt>
                <c:pt idx="317">
                  <c:v>84.904825535990469</c:v>
                </c:pt>
                <c:pt idx="318">
                  <c:v>85.793892145378322</c:v>
                </c:pt>
                <c:pt idx="319">
                  <c:v>86.424756267233775</c:v>
                </c:pt>
                <c:pt idx="320">
                  <c:v>86.590940501663297</c:v>
                </c:pt>
                <c:pt idx="321">
                  <c:v>86.590940501663297</c:v>
                </c:pt>
                <c:pt idx="322">
                  <c:v>86.590940501663297</c:v>
                </c:pt>
                <c:pt idx="323">
                  <c:v>86.590940501663297</c:v>
                </c:pt>
                <c:pt idx="324">
                  <c:v>86.590940501663297</c:v>
                </c:pt>
                <c:pt idx="325">
                  <c:v>86.590940501663297</c:v>
                </c:pt>
                <c:pt idx="326">
                  <c:v>86.590940501663297</c:v>
                </c:pt>
                <c:pt idx="327">
                  <c:v>86.763099333494822</c:v>
                </c:pt>
                <c:pt idx="328">
                  <c:v>87.620392538145282</c:v>
                </c:pt>
                <c:pt idx="329">
                  <c:v>88.473447645478103</c:v>
                </c:pt>
                <c:pt idx="330">
                  <c:v>88.698975558442086</c:v>
                </c:pt>
                <c:pt idx="331">
                  <c:v>88.698975558442086</c:v>
                </c:pt>
                <c:pt idx="332">
                  <c:v>88.698975558442086</c:v>
                </c:pt>
                <c:pt idx="333">
                  <c:v>88.698975558442086</c:v>
                </c:pt>
                <c:pt idx="334">
                  <c:v>88.698975558442086</c:v>
                </c:pt>
                <c:pt idx="335">
                  <c:v>88.698975558442086</c:v>
                </c:pt>
                <c:pt idx="336">
                  <c:v>88.698975558442086</c:v>
                </c:pt>
                <c:pt idx="337">
                  <c:v>88.698975558442086</c:v>
                </c:pt>
                <c:pt idx="338">
                  <c:v>88.698975558442086</c:v>
                </c:pt>
                <c:pt idx="339">
                  <c:v>88.698975558442086</c:v>
                </c:pt>
                <c:pt idx="340">
                  <c:v>88.698975558442086</c:v>
                </c:pt>
                <c:pt idx="341">
                  <c:v>88.698975558442086</c:v>
                </c:pt>
                <c:pt idx="342">
                  <c:v>88.698975558442086</c:v>
                </c:pt>
                <c:pt idx="343">
                  <c:v>88.698975558442086</c:v>
                </c:pt>
                <c:pt idx="344">
                  <c:v>88.698975558442086</c:v>
                </c:pt>
                <c:pt idx="345">
                  <c:v>88.698975558442086</c:v>
                </c:pt>
                <c:pt idx="346">
                  <c:v>88.698975558442086</c:v>
                </c:pt>
                <c:pt idx="347">
                  <c:v>88.698975558442086</c:v>
                </c:pt>
                <c:pt idx="348">
                  <c:v>88.698975558442086</c:v>
                </c:pt>
                <c:pt idx="349">
                  <c:v>88.698975558442086</c:v>
                </c:pt>
                <c:pt idx="350">
                  <c:v>88.698975558442086</c:v>
                </c:pt>
                <c:pt idx="351">
                  <c:v>88.698975558442086</c:v>
                </c:pt>
                <c:pt idx="352">
                  <c:v>88.698975558442086</c:v>
                </c:pt>
                <c:pt idx="353">
                  <c:v>88.698975558442086</c:v>
                </c:pt>
                <c:pt idx="354">
                  <c:v>88.698975558442086</c:v>
                </c:pt>
                <c:pt idx="355">
                  <c:v>88.698975558442086</c:v>
                </c:pt>
                <c:pt idx="356">
                  <c:v>88.698975558442086</c:v>
                </c:pt>
                <c:pt idx="357">
                  <c:v>88.698975558442086</c:v>
                </c:pt>
                <c:pt idx="358">
                  <c:v>88.9786581521427</c:v>
                </c:pt>
                <c:pt idx="359">
                  <c:v>89.641969440773877</c:v>
                </c:pt>
                <c:pt idx="360">
                  <c:v>90.289001161585091</c:v>
                </c:pt>
                <c:pt idx="361">
                  <c:v>90.676020576777731</c:v>
                </c:pt>
                <c:pt idx="362">
                  <c:v>90.791741639978099</c:v>
                </c:pt>
                <c:pt idx="363">
                  <c:v>90.791741639978099</c:v>
                </c:pt>
                <c:pt idx="364">
                  <c:v>90.791741639978099</c:v>
                </c:pt>
                <c:pt idx="365">
                  <c:v>90.791741639978099</c:v>
                </c:pt>
                <c:pt idx="366">
                  <c:v>90.791741639978099</c:v>
                </c:pt>
                <c:pt idx="367">
                  <c:v>90.791741639978099</c:v>
                </c:pt>
                <c:pt idx="368">
                  <c:v>90.791741639978099</c:v>
                </c:pt>
                <c:pt idx="369">
                  <c:v>90.791741639978099</c:v>
                </c:pt>
                <c:pt idx="370">
                  <c:v>90.791741639978099</c:v>
                </c:pt>
                <c:pt idx="371">
                  <c:v>90.962391737651714</c:v>
                </c:pt>
                <c:pt idx="372">
                  <c:v>91.90081044632737</c:v>
                </c:pt>
                <c:pt idx="373">
                  <c:v>93.183639996517186</c:v>
                </c:pt>
                <c:pt idx="374">
                  <c:v>94.2358910760519</c:v>
                </c:pt>
                <c:pt idx="375">
                  <c:v>94.883587857321444</c:v>
                </c:pt>
                <c:pt idx="376">
                  <c:v>95.232428685896551</c:v>
                </c:pt>
                <c:pt idx="377">
                  <c:v>95.413333163437699</c:v>
                </c:pt>
                <c:pt idx="378">
                  <c:v>95.503872922689766</c:v>
                </c:pt>
                <c:pt idx="379">
                  <c:v>95.56967989620621</c:v>
                </c:pt>
                <c:pt idx="380">
                  <c:v>95.651624390386516</c:v>
                </c:pt>
                <c:pt idx="381">
                  <c:v>95.737661053737071</c:v>
                </c:pt>
                <c:pt idx="382">
                  <c:v>95.812735969001992</c:v>
                </c:pt>
                <c:pt idx="383">
                  <c:v>95.872375483188719</c:v>
                </c:pt>
                <c:pt idx="384">
                  <c:v>95.903877027690527</c:v>
                </c:pt>
                <c:pt idx="385">
                  <c:v>95.910718873155801</c:v>
                </c:pt>
                <c:pt idx="386">
                  <c:v>95.910718873155801</c:v>
                </c:pt>
                <c:pt idx="387">
                  <c:v>95.910718873155801</c:v>
                </c:pt>
                <c:pt idx="388">
                  <c:v>95.910718873155801</c:v>
                </c:pt>
                <c:pt idx="389">
                  <c:v>95.910718873155801</c:v>
                </c:pt>
                <c:pt idx="390">
                  <c:v>95.910718873155801</c:v>
                </c:pt>
                <c:pt idx="391">
                  <c:v>95.910718873155801</c:v>
                </c:pt>
                <c:pt idx="392">
                  <c:v>95.910718873155801</c:v>
                </c:pt>
                <c:pt idx="393">
                  <c:v>95.910718873155801</c:v>
                </c:pt>
                <c:pt idx="394">
                  <c:v>95.910718873155801</c:v>
                </c:pt>
                <c:pt idx="395">
                  <c:v>95.910718873155801</c:v>
                </c:pt>
                <c:pt idx="396">
                  <c:v>95.910718873155801</c:v>
                </c:pt>
                <c:pt idx="397">
                  <c:v>95.910718873155801</c:v>
                </c:pt>
                <c:pt idx="398">
                  <c:v>95.910718873155801</c:v>
                </c:pt>
                <c:pt idx="399">
                  <c:v>95.910718873155801</c:v>
                </c:pt>
                <c:pt idx="400">
                  <c:v>95.910718873155801</c:v>
                </c:pt>
                <c:pt idx="401">
                  <c:v>95.97591017032066</c:v>
                </c:pt>
                <c:pt idx="402">
                  <c:v>96.433667745173537</c:v>
                </c:pt>
                <c:pt idx="403">
                  <c:v>96.984849775209298</c:v>
                </c:pt>
                <c:pt idx="404">
                  <c:v>97.451066003975242</c:v>
                </c:pt>
                <c:pt idx="405">
                  <c:v>97.899283961303439</c:v>
                </c:pt>
                <c:pt idx="406">
                  <c:v>98.370799992638311</c:v>
                </c:pt>
                <c:pt idx="407">
                  <c:v>98.764769276397061</c:v>
                </c:pt>
                <c:pt idx="408">
                  <c:v>98.94447179487598</c:v>
                </c:pt>
                <c:pt idx="409">
                  <c:v>98.94447179487598</c:v>
                </c:pt>
                <c:pt idx="410">
                  <c:v>98.94447179487598</c:v>
                </c:pt>
                <c:pt idx="411">
                  <c:v>98.94447179487598</c:v>
                </c:pt>
                <c:pt idx="412">
                  <c:v>98.94447179487598</c:v>
                </c:pt>
                <c:pt idx="413">
                  <c:v>98.94447179487598</c:v>
                </c:pt>
                <c:pt idx="414">
                  <c:v>98.94447179487598</c:v>
                </c:pt>
                <c:pt idx="415">
                  <c:v>98.94447179487598</c:v>
                </c:pt>
                <c:pt idx="416">
                  <c:v>98.94447179487598</c:v>
                </c:pt>
                <c:pt idx="417">
                  <c:v>98.94447179487598</c:v>
                </c:pt>
                <c:pt idx="418">
                  <c:v>98.94447179487598</c:v>
                </c:pt>
                <c:pt idx="419">
                  <c:v>99.092657051547789</c:v>
                </c:pt>
                <c:pt idx="420">
                  <c:v>99.228758265100268</c:v>
                </c:pt>
                <c:pt idx="421">
                  <c:v>99.228758265100268</c:v>
                </c:pt>
                <c:pt idx="422">
                  <c:v>99.228758265100268</c:v>
                </c:pt>
                <c:pt idx="423">
                  <c:v>99.228758265100268</c:v>
                </c:pt>
                <c:pt idx="424">
                  <c:v>99.228758265100268</c:v>
                </c:pt>
                <c:pt idx="425">
                  <c:v>99.228758265100268</c:v>
                </c:pt>
                <c:pt idx="426">
                  <c:v>99.228758265100268</c:v>
                </c:pt>
                <c:pt idx="427">
                  <c:v>99.228758265100268</c:v>
                </c:pt>
                <c:pt idx="428">
                  <c:v>99.228758265100268</c:v>
                </c:pt>
                <c:pt idx="429">
                  <c:v>99.228758265100268</c:v>
                </c:pt>
                <c:pt idx="430">
                  <c:v>99.228758265100268</c:v>
                </c:pt>
                <c:pt idx="431">
                  <c:v>99.285906443639107</c:v>
                </c:pt>
                <c:pt idx="432">
                  <c:v>99.285906443639107</c:v>
                </c:pt>
                <c:pt idx="433">
                  <c:v>99.285906443639107</c:v>
                </c:pt>
                <c:pt idx="434">
                  <c:v>99.285906443639107</c:v>
                </c:pt>
                <c:pt idx="435">
                  <c:v>99.852395782596403</c:v>
                </c:pt>
                <c:pt idx="436">
                  <c:v>101.13596844908611</c:v>
                </c:pt>
                <c:pt idx="437">
                  <c:v>102.99697951081707</c:v>
                </c:pt>
                <c:pt idx="438">
                  <c:v>105.05528520879136</c:v>
                </c:pt>
                <c:pt idx="439">
                  <c:v>106.8258776434768</c:v>
                </c:pt>
                <c:pt idx="440">
                  <c:v>107.96686359858278</c:v>
                </c:pt>
                <c:pt idx="441">
                  <c:v>108.47837968355628</c:v>
                </c:pt>
                <c:pt idx="442">
                  <c:v>108.62509724642511</c:v>
                </c:pt>
                <c:pt idx="443">
                  <c:v>108.64582059392819</c:v>
                </c:pt>
                <c:pt idx="444">
                  <c:v>108.64609000182583</c:v>
                </c:pt>
                <c:pt idx="445">
                  <c:v>108.64609000182583</c:v>
                </c:pt>
                <c:pt idx="446">
                  <c:v>108.64609000182583</c:v>
                </c:pt>
                <c:pt idx="447">
                  <c:v>108.64609000182583</c:v>
                </c:pt>
                <c:pt idx="448">
                  <c:v>108.64609000182583</c:v>
                </c:pt>
                <c:pt idx="449">
                  <c:v>108.64609000182583</c:v>
                </c:pt>
                <c:pt idx="450">
                  <c:v>108.64609000182583</c:v>
                </c:pt>
                <c:pt idx="451">
                  <c:v>108.64609000182583</c:v>
                </c:pt>
                <c:pt idx="452">
                  <c:v>108.64609000182583</c:v>
                </c:pt>
                <c:pt idx="453">
                  <c:v>108.64609000182583</c:v>
                </c:pt>
                <c:pt idx="454">
                  <c:v>108.64609000182583</c:v>
                </c:pt>
                <c:pt idx="455">
                  <c:v>108.64609000182583</c:v>
                </c:pt>
                <c:pt idx="456">
                  <c:v>108.64609000182583</c:v>
                </c:pt>
                <c:pt idx="457">
                  <c:v>108.64609000182583</c:v>
                </c:pt>
                <c:pt idx="458">
                  <c:v>108.64609000182583</c:v>
                </c:pt>
                <c:pt idx="459">
                  <c:v>108.64609000182583</c:v>
                </c:pt>
                <c:pt idx="460">
                  <c:v>108.64609000182583</c:v>
                </c:pt>
                <c:pt idx="461">
                  <c:v>108.64609000182583</c:v>
                </c:pt>
                <c:pt idx="462">
                  <c:v>108.64609000182583</c:v>
                </c:pt>
                <c:pt idx="463">
                  <c:v>108.64609000182583</c:v>
                </c:pt>
                <c:pt idx="464">
                  <c:v>108.64609000182583</c:v>
                </c:pt>
                <c:pt idx="465">
                  <c:v>108.64609000182583</c:v>
                </c:pt>
                <c:pt idx="466">
                  <c:v>108.64609000182583</c:v>
                </c:pt>
                <c:pt idx="467">
                  <c:v>108.64609000182583</c:v>
                </c:pt>
                <c:pt idx="468">
                  <c:v>108.64609000182583</c:v>
                </c:pt>
                <c:pt idx="469">
                  <c:v>108.64609000182583</c:v>
                </c:pt>
                <c:pt idx="470">
                  <c:v>108.64609000182583</c:v>
                </c:pt>
                <c:pt idx="471">
                  <c:v>108.64609000182583</c:v>
                </c:pt>
                <c:pt idx="472">
                  <c:v>108.64609000182583</c:v>
                </c:pt>
                <c:pt idx="473">
                  <c:v>108.64609000182583</c:v>
                </c:pt>
                <c:pt idx="474">
                  <c:v>108.64609000182583</c:v>
                </c:pt>
                <c:pt idx="475">
                  <c:v>108.64609000182583</c:v>
                </c:pt>
                <c:pt idx="476">
                  <c:v>108.64609000182583</c:v>
                </c:pt>
                <c:pt idx="477">
                  <c:v>108.64609000182583</c:v>
                </c:pt>
                <c:pt idx="478">
                  <c:v>108.64609000182583</c:v>
                </c:pt>
                <c:pt idx="479">
                  <c:v>108.64609000182583</c:v>
                </c:pt>
                <c:pt idx="480">
                  <c:v>108.64609000182583</c:v>
                </c:pt>
                <c:pt idx="481">
                  <c:v>108.64609000182583</c:v>
                </c:pt>
                <c:pt idx="482">
                  <c:v>108.64609000182583</c:v>
                </c:pt>
                <c:pt idx="483">
                  <c:v>108.64609000182583</c:v>
                </c:pt>
                <c:pt idx="484">
                  <c:v>108.64609000182583</c:v>
                </c:pt>
                <c:pt idx="485">
                  <c:v>108.64609000182583</c:v>
                </c:pt>
                <c:pt idx="486">
                  <c:v>108.64609000182583</c:v>
                </c:pt>
                <c:pt idx="487">
                  <c:v>108.64609000182583</c:v>
                </c:pt>
                <c:pt idx="488">
                  <c:v>108.64609000182583</c:v>
                </c:pt>
                <c:pt idx="489">
                  <c:v>108.64609000182583</c:v>
                </c:pt>
                <c:pt idx="490">
                  <c:v>108.64609000182583</c:v>
                </c:pt>
                <c:pt idx="491">
                  <c:v>108.64609000182583</c:v>
                </c:pt>
                <c:pt idx="492">
                  <c:v>108.64609000182583</c:v>
                </c:pt>
                <c:pt idx="493">
                  <c:v>108.64609000182583</c:v>
                </c:pt>
                <c:pt idx="494">
                  <c:v>108.64609000182583</c:v>
                </c:pt>
                <c:pt idx="495">
                  <c:v>108.64609000182583</c:v>
                </c:pt>
                <c:pt idx="496">
                  <c:v>108.64609000182583</c:v>
                </c:pt>
                <c:pt idx="497">
                  <c:v>108.64609000182583</c:v>
                </c:pt>
                <c:pt idx="498">
                  <c:v>108.64609000182583</c:v>
                </c:pt>
                <c:pt idx="499">
                  <c:v>108.64609000182583</c:v>
                </c:pt>
                <c:pt idx="500">
                  <c:v>108.64609000182583</c:v>
                </c:pt>
                <c:pt idx="501">
                  <c:v>108.64609000182583</c:v>
                </c:pt>
                <c:pt idx="502">
                  <c:v>108.64609000182583</c:v>
                </c:pt>
                <c:pt idx="503">
                  <c:v>108.64609000182583</c:v>
                </c:pt>
                <c:pt idx="504">
                  <c:v>108.64609000182583</c:v>
                </c:pt>
                <c:pt idx="505">
                  <c:v>108.64609000182583</c:v>
                </c:pt>
                <c:pt idx="506">
                  <c:v>108.64609000182583</c:v>
                </c:pt>
                <c:pt idx="507">
                  <c:v>108.64609000182583</c:v>
                </c:pt>
                <c:pt idx="508">
                  <c:v>108.64609000182583</c:v>
                </c:pt>
                <c:pt idx="509">
                  <c:v>108.64609000182583</c:v>
                </c:pt>
                <c:pt idx="510">
                  <c:v>108.64609000182583</c:v>
                </c:pt>
                <c:pt idx="511">
                  <c:v>108.64609000182583</c:v>
                </c:pt>
                <c:pt idx="512">
                  <c:v>108.64609000182583</c:v>
                </c:pt>
                <c:pt idx="513">
                  <c:v>108.64609000182583</c:v>
                </c:pt>
                <c:pt idx="514">
                  <c:v>108.64609000182583</c:v>
                </c:pt>
                <c:pt idx="515">
                  <c:v>108.64609000182583</c:v>
                </c:pt>
                <c:pt idx="516">
                  <c:v>108.64609000182583</c:v>
                </c:pt>
                <c:pt idx="517">
                  <c:v>108.64609000182583</c:v>
                </c:pt>
                <c:pt idx="518">
                  <c:v>108.64609000182583</c:v>
                </c:pt>
                <c:pt idx="519">
                  <c:v>108.64609000182583</c:v>
                </c:pt>
                <c:pt idx="520">
                  <c:v>108.80872327684305</c:v>
                </c:pt>
                <c:pt idx="521">
                  <c:v>109.07771687893899</c:v>
                </c:pt>
                <c:pt idx="522">
                  <c:v>109.51430506223579</c:v>
                </c:pt>
                <c:pt idx="523">
                  <c:v>110.25435748130602</c:v>
                </c:pt>
                <c:pt idx="524">
                  <c:v>111.21824518219233</c:v>
                </c:pt>
                <c:pt idx="525">
                  <c:v>112.04560360727335</c:v>
                </c:pt>
                <c:pt idx="526">
                  <c:v>112.48169217715092</c:v>
                </c:pt>
                <c:pt idx="527">
                  <c:v>112.61851915199659</c:v>
                </c:pt>
                <c:pt idx="528">
                  <c:v>112.64819470823116</c:v>
                </c:pt>
                <c:pt idx="529">
                  <c:v>112.65391943834432</c:v>
                </c:pt>
                <c:pt idx="530">
                  <c:v>112.65391943834432</c:v>
                </c:pt>
                <c:pt idx="531">
                  <c:v>112.65391943834432</c:v>
                </c:pt>
                <c:pt idx="532">
                  <c:v>112.65391943834432</c:v>
                </c:pt>
                <c:pt idx="533">
                  <c:v>112.65391943834432</c:v>
                </c:pt>
                <c:pt idx="534">
                  <c:v>112.65391943834432</c:v>
                </c:pt>
                <c:pt idx="535">
                  <c:v>112.65391943834432</c:v>
                </c:pt>
                <c:pt idx="536">
                  <c:v>112.65391943834432</c:v>
                </c:pt>
                <c:pt idx="537">
                  <c:v>112.65391943834432</c:v>
                </c:pt>
                <c:pt idx="538">
                  <c:v>112.65391943834432</c:v>
                </c:pt>
                <c:pt idx="539">
                  <c:v>112.65391943834432</c:v>
                </c:pt>
                <c:pt idx="540">
                  <c:v>112.65391943834432</c:v>
                </c:pt>
                <c:pt idx="541">
                  <c:v>112.65391943834432</c:v>
                </c:pt>
                <c:pt idx="542">
                  <c:v>112.65391943834432</c:v>
                </c:pt>
                <c:pt idx="543">
                  <c:v>112.70763065569642</c:v>
                </c:pt>
                <c:pt idx="544">
                  <c:v>113.13273090007372</c:v>
                </c:pt>
                <c:pt idx="545">
                  <c:v>113.77389829307346</c:v>
                </c:pt>
                <c:pt idx="546">
                  <c:v>114.29742946578206</c:v>
                </c:pt>
                <c:pt idx="547">
                  <c:v>114.60540023816245</c:v>
                </c:pt>
                <c:pt idx="548">
                  <c:v>114.78008870166656</c:v>
                </c:pt>
                <c:pt idx="549">
                  <c:v>114.88719411341141</c:v>
                </c:pt>
                <c:pt idx="550">
                  <c:v>114.92499966029388</c:v>
                </c:pt>
                <c:pt idx="551">
                  <c:v>114.92499966029388</c:v>
                </c:pt>
                <c:pt idx="552">
                  <c:v>114.92499966029388</c:v>
                </c:pt>
                <c:pt idx="553">
                  <c:v>114.92499966029388</c:v>
                </c:pt>
                <c:pt idx="554">
                  <c:v>114.92499966029388</c:v>
                </c:pt>
                <c:pt idx="555">
                  <c:v>114.92499966029388</c:v>
                </c:pt>
                <c:pt idx="556">
                  <c:v>114.92499966029388</c:v>
                </c:pt>
                <c:pt idx="557">
                  <c:v>114.92499966029388</c:v>
                </c:pt>
                <c:pt idx="558">
                  <c:v>114.92499966029388</c:v>
                </c:pt>
                <c:pt idx="559">
                  <c:v>114.92499966029388</c:v>
                </c:pt>
                <c:pt idx="560">
                  <c:v>114.92499966029388</c:v>
                </c:pt>
                <c:pt idx="561">
                  <c:v>114.92499966029388</c:v>
                </c:pt>
                <c:pt idx="562">
                  <c:v>114.92499966029388</c:v>
                </c:pt>
                <c:pt idx="563">
                  <c:v>115.52349162744048</c:v>
                </c:pt>
                <c:pt idx="564">
                  <c:v>116.67598957967967</c:v>
                </c:pt>
                <c:pt idx="565">
                  <c:v>117.54579568088749</c:v>
                </c:pt>
                <c:pt idx="566">
                  <c:v>117.8163219927023</c:v>
                </c:pt>
                <c:pt idx="567">
                  <c:v>117.8163219927023</c:v>
                </c:pt>
                <c:pt idx="568">
                  <c:v>117.8163219927023</c:v>
                </c:pt>
                <c:pt idx="569">
                  <c:v>117.8163219927023</c:v>
                </c:pt>
                <c:pt idx="570">
                  <c:v>117.8163219927023</c:v>
                </c:pt>
                <c:pt idx="571">
                  <c:v>117.8163219927023</c:v>
                </c:pt>
                <c:pt idx="572">
                  <c:v>117.8163219927023</c:v>
                </c:pt>
                <c:pt idx="573">
                  <c:v>117.8163219927023</c:v>
                </c:pt>
                <c:pt idx="574">
                  <c:v>117.8163219927023</c:v>
                </c:pt>
                <c:pt idx="575">
                  <c:v>117.8163219927023</c:v>
                </c:pt>
                <c:pt idx="576">
                  <c:v>117.8163219927023</c:v>
                </c:pt>
                <c:pt idx="577">
                  <c:v>117.8163219927023</c:v>
                </c:pt>
                <c:pt idx="578">
                  <c:v>117.8163219927023</c:v>
                </c:pt>
                <c:pt idx="579">
                  <c:v>117.8163219927023</c:v>
                </c:pt>
                <c:pt idx="580">
                  <c:v>117.8163219927023</c:v>
                </c:pt>
                <c:pt idx="581">
                  <c:v>117.8163219927023</c:v>
                </c:pt>
                <c:pt idx="582">
                  <c:v>117.8163219927023</c:v>
                </c:pt>
                <c:pt idx="583">
                  <c:v>117.8163219927023</c:v>
                </c:pt>
                <c:pt idx="584">
                  <c:v>117.8163219927023</c:v>
                </c:pt>
                <c:pt idx="585">
                  <c:v>117.8163219927023</c:v>
                </c:pt>
                <c:pt idx="586">
                  <c:v>117.8163219927023</c:v>
                </c:pt>
                <c:pt idx="587">
                  <c:v>117.8163219927023</c:v>
                </c:pt>
                <c:pt idx="588">
                  <c:v>117.8163219927023</c:v>
                </c:pt>
                <c:pt idx="589">
                  <c:v>117.8163219927023</c:v>
                </c:pt>
                <c:pt idx="590">
                  <c:v>117.8163219927023</c:v>
                </c:pt>
                <c:pt idx="591">
                  <c:v>117.8163219927023</c:v>
                </c:pt>
                <c:pt idx="592">
                  <c:v>117.8163219927023</c:v>
                </c:pt>
                <c:pt idx="593">
                  <c:v>117.8163219927023</c:v>
                </c:pt>
                <c:pt idx="594">
                  <c:v>117.8163219927023</c:v>
                </c:pt>
                <c:pt idx="595">
                  <c:v>117.8163219927023</c:v>
                </c:pt>
                <c:pt idx="596">
                  <c:v>117.8163219927023</c:v>
                </c:pt>
                <c:pt idx="597">
                  <c:v>117.8163219927023</c:v>
                </c:pt>
                <c:pt idx="598">
                  <c:v>117.8163219927023</c:v>
                </c:pt>
                <c:pt idx="599">
                  <c:v>117.8163219927023</c:v>
                </c:pt>
                <c:pt idx="600">
                  <c:v>117.8163219927023</c:v>
                </c:pt>
                <c:pt idx="601">
                  <c:v>117.8163219927023</c:v>
                </c:pt>
                <c:pt idx="602">
                  <c:v>117.8163219927023</c:v>
                </c:pt>
                <c:pt idx="603">
                  <c:v>117.8163219927023</c:v>
                </c:pt>
                <c:pt idx="604">
                  <c:v>117.8163219927023</c:v>
                </c:pt>
                <c:pt idx="605">
                  <c:v>117.8163219927023</c:v>
                </c:pt>
                <c:pt idx="606">
                  <c:v>117.8163219927023</c:v>
                </c:pt>
                <c:pt idx="607">
                  <c:v>117.8163219927023</c:v>
                </c:pt>
                <c:pt idx="608">
                  <c:v>117.8163219927023</c:v>
                </c:pt>
                <c:pt idx="609">
                  <c:v>117.8163219927023</c:v>
                </c:pt>
                <c:pt idx="610">
                  <c:v>117.8163219927023</c:v>
                </c:pt>
                <c:pt idx="611">
                  <c:v>117.8163219927023</c:v>
                </c:pt>
                <c:pt idx="612">
                  <c:v>117.8163219927023</c:v>
                </c:pt>
                <c:pt idx="613">
                  <c:v>117.8163219927023</c:v>
                </c:pt>
                <c:pt idx="614">
                  <c:v>117.8163219927023</c:v>
                </c:pt>
                <c:pt idx="615">
                  <c:v>117.8163219927023</c:v>
                </c:pt>
                <c:pt idx="616">
                  <c:v>117.8163219927023</c:v>
                </c:pt>
                <c:pt idx="617">
                  <c:v>117.8163219927023</c:v>
                </c:pt>
                <c:pt idx="618">
                  <c:v>117.8163219927023</c:v>
                </c:pt>
                <c:pt idx="619">
                  <c:v>117.95845271805595</c:v>
                </c:pt>
                <c:pt idx="620">
                  <c:v>118.00332573876531</c:v>
                </c:pt>
                <c:pt idx="621">
                  <c:v>118.00332573876531</c:v>
                </c:pt>
                <c:pt idx="622">
                  <c:v>118.00332573876531</c:v>
                </c:pt>
                <c:pt idx="623">
                  <c:v>118.00332573876531</c:v>
                </c:pt>
                <c:pt idx="624">
                  <c:v>118.00332573876531</c:v>
                </c:pt>
                <c:pt idx="625">
                  <c:v>118.00332573876531</c:v>
                </c:pt>
                <c:pt idx="626">
                  <c:v>118.00332573876531</c:v>
                </c:pt>
                <c:pt idx="627">
                  <c:v>118.00332573876531</c:v>
                </c:pt>
                <c:pt idx="628">
                  <c:v>118.00332573876531</c:v>
                </c:pt>
                <c:pt idx="629">
                  <c:v>118.00332573876531</c:v>
                </c:pt>
                <c:pt idx="630">
                  <c:v>118.00332573876531</c:v>
                </c:pt>
                <c:pt idx="631">
                  <c:v>118.00332573876531</c:v>
                </c:pt>
                <c:pt idx="632">
                  <c:v>118.00332573876531</c:v>
                </c:pt>
                <c:pt idx="633">
                  <c:v>118.00332573876531</c:v>
                </c:pt>
                <c:pt idx="634">
                  <c:v>118.00332573876531</c:v>
                </c:pt>
                <c:pt idx="635">
                  <c:v>118.00332573876531</c:v>
                </c:pt>
                <c:pt idx="636">
                  <c:v>118.00332573876531</c:v>
                </c:pt>
                <c:pt idx="637">
                  <c:v>118.00332573876531</c:v>
                </c:pt>
                <c:pt idx="638">
                  <c:v>118.00332573876531</c:v>
                </c:pt>
                <c:pt idx="639">
                  <c:v>118.00332573876531</c:v>
                </c:pt>
                <c:pt idx="640">
                  <c:v>118.00332573876531</c:v>
                </c:pt>
                <c:pt idx="641">
                  <c:v>118.00332573876531</c:v>
                </c:pt>
                <c:pt idx="642">
                  <c:v>118.00332573876531</c:v>
                </c:pt>
                <c:pt idx="643">
                  <c:v>118.00332573876531</c:v>
                </c:pt>
                <c:pt idx="644">
                  <c:v>118.00332573876531</c:v>
                </c:pt>
                <c:pt idx="645">
                  <c:v>118.00332573876531</c:v>
                </c:pt>
                <c:pt idx="646">
                  <c:v>118.00332573876531</c:v>
                </c:pt>
                <c:pt idx="647">
                  <c:v>118.00332573876531</c:v>
                </c:pt>
                <c:pt idx="648">
                  <c:v>118.00332573876531</c:v>
                </c:pt>
                <c:pt idx="649">
                  <c:v>118.00332573876531</c:v>
                </c:pt>
                <c:pt idx="650">
                  <c:v>118.00332573876531</c:v>
                </c:pt>
                <c:pt idx="651">
                  <c:v>118.83905391083371</c:v>
                </c:pt>
                <c:pt idx="652">
                  <c:v>120.19312135798315</c:v>
                </c:pt>
                <c:pt idx="653">
                  <c:v>121.85337949459682</c:v>
                </c:pt>
                <c:pt idx="654">
                  <c:v>124.3184452847694</c:v>
                </c:pt>
                <c:pt idx="655">
                  <c:v>127.54426572698135</c:v>
                </c:pt>
                <c:pt idx="656">
                  <c:v>130.51714513181878</c:v>
                </c:pt>
                <c:pt idx="657">
                  <c:v>132.55431693675064</c:v>
                </c:pt>
                <c:pt idx="658">
                  <c:v>134.2004121419312</c:v>
                </c:pt>
                <c:pt idx="659">
                  <c:v>136.41121304494996</c:v>
                </c:pt>
                <c:pt idx="660">
                  <c:v>139.21775075184041</c:v>
                </c:pt>
                <c:pt idx="661">
                  <c:v>141.89779622140932</c:v>
                </c:pt>
                <c:pt idx="662">
                  <c:v>143.73356992325708</c:v>
                </c:pt>
                <c:pt idx="663">
                  <c:v>144.5396337220904</c:v>
                </c:pt>
                <c:pt idx="664">
                  <c:v>144.6852912106871</c:v>
                </c:pt>
                <c:pt idx="665">
                  <c:v>144.6852912106871</c:v>
                </c:pt>
                <c:pt idx="666">
                  <c:v>144.6852912106871</c:v>
                </c:pt>
                <c:pt idx="667">
                  <c:v>144.6852912106871</c:v>
                </c:pt>
                <c:pt idx="668">
                  <c:v>144.6852912106871</c:v>
                </c:pt>
                <c:pt idx="669">
                  <c:v>144.6852912106871</c:v>
                </c:pt>
                <c:pt idx="670">
                  <c:v>144.6852912106871</c:v>
                </c:pt>
                <c:pt idx="671">
                  <c:v>144.6852912106871</c:v>
                </c:pt>
                <c:pt idx="672">
                  <c:v>144.6852912106871</c:v>
                </c:pt>
                <c:pt idx="673">
                  <c:v>144.6852912106871</c:v>
                </c:pt>
                <c:pt idx="674">
                  <c:v>144.6852912106871</c:v>
                </c:pt>
                <c:pt idx="675">
                  <c:v>144.6852912106871</c:v>
                </c:pt>
                <c:pt idx="676">
                  <c:v>144.6852912106871</c:v>
                </c:pt>
                <c:pt idx="677">
                  <c:v>145.40234063252737</c:v>
                </c:pt>
                <c:pt idx="678">
                  <c:v>147.47135511287462</c:v>
                </c:pt>
                <c:pt idx="679">
                  <c:v>150.18175888989774</c:v>
                </c:pt>
                <c:pt idx="680">
                  <c:v>152.91799406000783</c:v>
                </c:pt>
                <c:pt idx="681">
                  <c:v>154.89957610633087</c:v>
                </c:pt>
                <c:pt idx="682">
                  <c:v>155.93115785275344</c:v>
                </c:pt>
                <c:pt idx="683">
                  <c:v>156.40336227792605</c:v>
                </c:pt>
                <c:pt idx="684">
                  <c:v>156.40336227792605</c:v>
                </c:pt>
                <c:pt idx="685">
                  <c:v>156.40336227792605</c:v>
                </c:pt>
                <c:pt idx="686">
                  <c:v>156.40336227792605</c:v>
                </c:pt>
                <c:pt idx="687">
                  <c:v>156.40336227792605</c:v>
                </c:pt>
                <c:pt idx="688">
                  <c:v>156.40336227792605</c:v>
                </c:pt>
                <c:pt idx="689">
                  <c:v>156.40336227792605</c:v>
                </c:pt>
                <c:pt idx="690">
                  <c:v>156.40336227792605</c:v>
                </c:pt>
                <c:pt idx="691">
                  <c:v>156.40336227792605</c:v>
                </c:pt>
                <c:pt idx="692">
                  <c:v>156.40336227792605</c:v>
                </c:pt>
                <c:pt idx="693">
                  <c:v>156.40336227792605</c:v>
                </c:pt>
                <c:pt idx="694">
                  <c:v>156.40336227792605</c:v>
                </c:pt>
                <c:pt idx="695">
                  <c:v>156.87673962452894</c:v>
                </c:pt>
                <c:pt idx="696">
                  <c:v>158.51667969791677</c:v>
                </c:pt>
                <c:pt idx="697">
                  <c:v>160.0801808873139</c:v>
                </c:pt>
                <c:pt idx="698">
                  <c:v>161.10854804392963</c:v>
                </c:pt>
                <c:pt idx="699">
                  <c:v>161.59705575350782</c:v>
                </c:pt>
                <c:pt idx="700">
                  <c:v>161.63189772669043</c:v>
                </c:pt>
                <c:pt idx="701">
                  <c:v>161.63189772669043</c:v>
                </c:pt>
                <c:pt idx="702">
                  <c:v>161.63189772669043</c:v>
                </c:pt>
                <c:pt idx="703">
                  <c:v>161.63189772669043</c:v>
                </c:pt>
                <c:pt idx="704">
                  <c:v>161.83935188243964</c:v>
                </c:pt>
                <c:pt idx="705">
                  <c:v>162.46747415178689</c:v>
                </c:pt>
                <c:pt idx="706">
                  <c:v>163.24508374377993</c:v>
                </c:pt>
                <c:pt idx="707">
                  <c:v>163.77506400848438</c:v>
                </c:pt>
                <c:pt idx="708">
                  <c:v>163.81756566571073</c:v>
                </c:pt>
                <c:pt idx="709">
                  <c:v>163.81756566571073</c:v>
                </c:pt>
                <c:pt idx="710">
                  <c:v>163.81756566571073</c:v>
                </c:pt>
                <c:pt idx="711">
                  <c:v>163.81756566571073</c:v>
                </c:pt>
                <c:pt idx="712">
                  <c:v>163.81756566571073</c:v>
                </c:pt>
                <c:pt idx="713">
                  <c:v>163.91121879039025</c:v>
                </c:pt>
                <c:pt idx="714">
                  <c:v>164.89366598006902</c:v>
                </c:pt>
                <c:pt idx="715">
                  <c:v>166.06650383839926</c:v>
                </c:pt>
                <c:pt idx="716">
                  <c:v>166.59009508299624</c:v>
                </c:pt>
                <c:pt idx="717">
                  <c:v>166.59009508299624</c:v>
                </c:pt>
                <c:pt idx="718">
                  <c:v>166.59009508299624</c:v>
                </c:pt>
                <c:pt idx="719">
                  <c:v>166.59009508299624</c:v>
                </c:pt>
                <c:pt idx="720">
                  <c:v>166.59009508299624</c:v>
                </c:pt>
                <c:pt idx="721">
                  <c:v>166.59009508299624</c:v>
                </c:pt>
                <c:pt idx="722">
                  <c:v>166.59009508299624</c:v>
                </c:pt>
                <c:pt idx="723">
                  <c:v>166.59009508299624</c:v>
                </c:pt>
                <c:pt idx="724">
                  <c:v>166.59009508299624</c:v>
                </c:pt>
                <c:pt idx="725">
                  <c:v>166.59009508299624</c:v>
                </c:pt>
                <c:pt idx="726">
                  <c:v>166.59009508299624</c:v>
                </c:pt>
                <c:pt idx="727">
                  <c:v>166.59009508299624</c:v>
                </c:pt>
                <c:pt idx="728">
                  <c:v>166.59009508299624</c:v>
                </c:pt>
                <c:pt idx="729">
                  <c:v>166.59009508299624</c:v>
                </c:pt>
                <c:pt idx="730">
                  <c:v>166.59009508299624</c:v>
                </c:pt>
                <c:pt idx="731">
                  <c:v>166.59009508299624</c:v>
                </c:pt>
                <c:pt idx="732">
                  <c:v>166.59009508299624</c:v>
                </c:pt>
                <c:pt idx="733">
                  <c:v>166.59009508299624</c:v>
                </c:pt>
                <c:pt idx="734">
                  <c:v>166.59009508299624</c:v>
                </c:pt>
                <c:pt idx="735">
                  <c:v>166.59009508299624</c:v>
                </c:pt>
                <c:pt idx="736">
                  <c:v>166.59009508299624</c:v>
                </c:pt>
                <c:pt idx="737">
                  <c:v>166.59009508299624</c:v>
                </c:pt>
                <c:pt idx="738">
                  <c:v>166.59009508299624</c:v>
                </c:pt>
                <c:pt idx="739">
                  <c:v>166.59009508299624</c:v>
                </c:pt>
                <c:pt idx="740">
                  <c:v>166.59009508299624</c:v>
                </c:pt>
                <c:pt idx="741">
                  <c:v>166.59009508299624</c:v>
                </c:pt>
                <c:pt idx="742">
                  <c:v>166.59009508299624</c:v>
                </c:pt>
                <c:pt idx="743">
                  <c:v>166.59009508299624</c:v>
                </c:pt>
                <c:pt idx="744">
                  <c:v>166.59009508299624</c:v>
                </c:pt>
                <c:pt idx="745">
                  <c:v>166.59009508299624</c:v>
                </c:pt>
                <c:pt idx="746">
                  <c:v>166.59009508299624</c:v>
                </c:pt>
                <c:pt idx="747">
                  <c:v>166.59009508299624</c:v>
                </c:pt>
                <c:pt idx="748">
                  <c:v>166.59009508299624</c:v>
                </c:pt>
                <c:pt idx="749">
                  <c:v>166.59009508299624</c:v>
                </c:pt>
                <c:pt idx="750">
                  <c:v>166.59009508299624</c:v>
                </c:pt>
                <c:pt idx="751">
                  <c:v>166.59009508299624</c:v>
                </c:pt>
                <c:pt idx="752">
                  <c:v>166.59009508299624</c:v>
                </c:pt>
                <c:pt idx="753">
                  <c:v>166.59009508299624</c:v>
                </c:pt>
                <c:pt idx="754">
                  <c:v>166.67821816692191</c:v>
                </c:pt>
                <c:pt idx="755">
                  <c:v>167.42394470769119</c:v>
                </c:pt>
                <c:pt idx="756">
                  <c:v>169.50217197082159</c:v>
                </c:pt>
                <c:pt idx="757">
                  <c:v>172.93344884851552</c:v>
                </c:pt>
                <c:pt idx="758">
                  <c:v>176.79849410161916</c:v>
                </c:pt>
                <c:pt idx="759">
                  <c:v>180.33041730013281</c:v>
                </c:pt>
                <c:pt idx="760">
                  <c:v>183.35832669246409</c:v>
                </c:pt>
                <c:pt idx="761">
                  <c:v>185.68857916603403</c:v>
                </c:pt>
                <c:pt idx="762">
                  <c:v>187.10362049535348</c:v>
                </c:pt>
                <c:pt idx="763">
                  <c:v>187.60132302706592</c:v>
                </c:pt>
                <c:pt idx="764">
                  <c:v>187.60132302706592</c:v>
                </c:pt>
                <c:pt idx="765">
                  <c:v>187.60132302706592</c:v>
                </c:pt>
                <c:pt idx="766">
                  <c:v>187.60132302706592</c:v>
                </c:pt>
                <c:pt idx="767">
                  <c:v>187.60132302706592</c:v>
                </c:pt>
                <c:pt idx="768">
                  <c:v>187.60132302706592</c:v>
                </c:pt>
                <c:pt idx="769">
                  <c:v>187.60132302706592</c:v>
                </c:pt>
                <c:pt idx="770">
                  <c:v>187.60132302706592</c:v>
                </c:pt>
                <c:pt idx="771">
                  <c:v>187.60132302706592</c:v>
                </c:pt>
                <c:pt idx="772">
                  <c:v>187.60132302706592</c:v>
                </c:pt>
                <c:pt idx="773">
                  <c:v>187.60132302706592</c:v>
                </c:pt>
                <c:pt idx="774">
                  <c:v>187.60132302706592</c:v>
                </c:pt>
                <c:pt idx="775">
                  <c:v>187.60132302706592</c:v>
                </c:pt>
                <c:pt idx="776">
                  <c:v>187.60132302706592</c:v>
                </c:pt>
                <c:pt idx="777">
                  <c:v>187.60132302706592</c:v>
                </c:pt>
                <c:pt idx="778">
                  <c:v>187.60132302706592</c:v>
                </c:pt>
                <c:pt idx="779">
                  <c:v>187.60132302706592</c:v>
                </c:pt>
                <c:pt idx="780">
                  <c:v>187.60132302706592</c:v>
                </c:pt>
                <c:pt idx="781">
                  <c:v>187.60132302706592</c:v>
                </c:pt>
                <c:pt idx="782">
                  <c:v>187.60132302706592</c:v>
                </c:pt>
                <c:pt idx="783">
                  <c:v>187.60132302706592</c:v>
                </c:pt>
                <c:pt idx="784">
                  <c:v>187.60132302706592</c:v>
                </c:pt>
                <c:pt idx="785">
                  <c:v>187.60132302706592</c:v>
                </c:pt>
                <c:pt idx="786">
                  <c:v>187.60132302706592</c:v>
                </c:pt>
                <c:pt idx="787">
                  <c:v>187.60132302706592</c:v>
                </c:pt>
                <c:pt idx="788">
                  <c:v>187.60132302706592</c:v>
                </c:pt>
                <c:pt idx="789">
                  <c:v>187.60132302706592</c:v>
                </c:pt>
                <c:pt idx="790">
                  <c:v>187.60132302706592</c:v>
                </c:pt>
                <c:pt idx="791">
                  <c:v>187.60132302706592</c:v>
                </c:pt>
                <c:pt idx="792">
                  <c:v>187.60132302706592</c:v>
                </c:pt>
                <c:pt idx="793">
                  <c:v>189.05042336232492</c:v>
                </c:pt>
                <c:pt idx="794">
                  <c:v>192.97270094452193</c:v>
                </c:pt>
                <c:pt idx="795">
                  <c:v>198.34510642183446</c:v>
                </c:pt>
                <c:pt idx="796">
                  <c:v>203.636151532328</c:v>
                </c:pt>
                <c:pt idx="797">
                  <c:v>207.54698052035349</c:v>
                </c:pt>
                <c:pt idx="798">
                  <c:v>209.52532748246639</c:v>
                </c:pt>
                <c:pt idx="799">
                  <c:v>209.85799094722333</c:v>
                </c:pt>
                <c:pt idx="800">
                  <c:v>209.85799094722333</c:v>
                </c:pt>
                <c:pt idx="801">
                  <c:v>209.85799094722333</c:v>
                </c:pt>
                <c:pt idx="802">
                  <c:v>209.85799094722333</c:v>
                </c:pt>
                <c:pt idx="803">
                  <c:v>209.85799094722333</c:v>
                </c:pt>
                <c:pt idx="804">
                  <c:v>209.85799094722333</c:v>
                </c:pt>
                <c:pt idx="805">
                  <c:v>209.85799094722333</c:v>
                </c:pt>
                <c:pt idx="806">
                  <c:v>209.85799094722333</c:v>
                </c:pt>
                <c:pt idx="807">
                  <c:v>209.85799094722333</c:v>
                </c:pt>
                <c:pt idx="808">
                  <c:v>210.06777533305899</c:v>
                </c:pt>
                <c:pt idx="809">
                  <c:v>210.9934482474651</c:v>
                </c:pt>
                <c:pt idx="810">
                  <c:v>212.88158563966286</c:v>
                </c:pt>
                <c:pt idx="811">
                  <c:v>215.77928874498258</c:v>
                </c:pt>
                <c:pt idx="812">
                  <c:v>219.07189212324258</c:v>
                </c:pt>
                <c:pt idx="813">
                  <c:v>222.30014202539795</c:v>
                </c:pt>
                <c:pt idx="814">
                  <c:v>225.40318206679146</c:v>
                </c:pt>
                <c:pt idx="815">
                  <c:v>228.22389378548175</c:v>
                </c:pt>
                <c:pt idx="816">
                  <c:v>230.49216893856536</c:v>
                </c:pt>
                <c:pt idx="817">
                  <c:v>231.87875818516491</c:v>
                </c:pt>
                <c:pt idx="818">
                  <c:v>232.17220570364742</c:v>
                </c:pt>
                <c:pt idx="819">
                  <c:v>232.17220570364742</c:v>
                </c:pt>
                <c:pt idx="820">
                  <c:v>232.17220570364742</c:v>
                </c:pt>
                <c:pt idx="821">
                  <c:v>232.17220570364742</c:v>
                </c:pt>
                <c:pt idx="822">
                  <c:v>232.17220570364742</c:v>
                </c:pt>
                <c:pt idx="823">
                  <c:v>232.17220570364742</c:v>
                </c:pt>
                <c:pt idx="824">
                  <c:v>232.17220570364742</c:v>
                </c:pt>
                <c:pt idx="825">
                  <c:v>232.17220570364742</c:v>
                </c:pt>
                <c:pt idx="826">
                  <c:v>232.17220570364742</c:v>
                </c:pt>
                <c:pt idx="827">
                  <c:v>232.17220570364742</c:v>
                </c:pt>
                <c:pt idx="828">
                  <c:v>232.17220570364742</c:v>
                </c:pt>
                <c:pt idx="829">
                  <c:v>232.17220570364742</c:v>
                </c:pt>
                <c:pt idx="830">
                  <c:v>232.17220570364742</c:v>
                </c:pt>
                <c:pt idx="831">
                  <c:v>232.17220570364742</c:v>
                </c:pt>
                <c:pt idx="832">
                  <c:v>232.17220570364742</c:v>
                </c:pt>
                <c:pt idx="833">
                  <c:v>232.17220570364742</c:v>
                </c:pt>
                <c:pt idx="834">
                  <c:v>232.17220570364742</c:v>
                </c:pt>
                <c:pt idx="835">
                  <c:v>232.17220570364742</c:v>
                </c:pt>
                <c:pt idx="836">
                  <c:v>232.17220570364742</c:v>
                </c:pt>
                <c:pt idx="837">
                  <c:v>232.17220570364742</c:v>
                </c:pt>
                <c:pt idx="838">
                  <c:v>232.17220570364742</c:v>
                </c:pt>
                <c:pt idx="839">
                  <c:v>232.17220570364742</c:v>
                </c:pt>
                <c:pt idx="840">
                  <c:v>232.17220570364742</c:v>
                </c:pt>
                <c:pt idx="841">
                  <c:v>232.17220570364742</c:v>
                </c:pt>
                <c:pt idx="842">
                  <c:v>232.17220570364742</c:v>
                </c:pt>
                <c:pt idx="843">
                  <c:v>232.17220570364742</c:v>
                </c:pt>
                <c:pt idx="844">
                  <c:v>232.17220570364742</c:v>
                </c:pt>
                <c:pt idx="845">
                  <c:v>232.17220570364742</c:v>
                </c:pt>
                <c:pt idx="846">
                  <c:v>232.17220570364742</c:v>
                </c:pt>
                <c:pt idx="847">
                  <c:v>232.17220570364742</c:v>
                </c:pt>
                <c:pt idx="848">
                  <c:v>232.17220570364742</c:v>
                </c:pt>
                <c:pt idx="849">
                  <c:v>232.17220570364742</c:v>
                </c:pt>
                <c:pt idx="850">
                  <c:v>232.17220570364742</c:v>
                </c:pt>
                <c:pt idx="851">
                  <c:v>232.17220570364742</c:v>
                </c:pt>
                <c:pt idx="852">
                  <c:v>232.17220570364742</c:v>
                </c:pt>
                <c:pt idx="853">
                  <c:v>232.17220570364742</c:v>
                </c:pt>
                <c:pt idx="854">
                  <c:v>232.17220570364742</c:v>
                </c:pt>
                <c:pt idx="855">
                  <c:v>232.17220570364742</c:v>
                </c:pt>
                <c:pt idx="856">
                  <c:v>232.17220570364742</c:v>
                </c:pt>
                <c:pt idx="857">
                  <c:v>232.17220570364742</c:v>
                </c:pt>
                <c:pt idx="858">
                  <c:v>232.17220570364742</c:v>
                </c:pt>
                <c:pt idx="859">
                  <c:v>232.17220570364742</c:v>
                </c:pt>
                <c:pt idx="860">
                  <c:v>232.17220570364742</c:v>
                </c:pt>
                <c:pt idx="861">
                  <c:v>232.17220570364742</c:v>
                </c:pt>
                <c:pt idx="862">
                  <c:v>232.17220570364742</c:v>
                </c:pt>
                <c:pt idx="863">
                  <c:v>232.17220570364742</c:v>
                </c:pt>
                <c:pt idx="864">
                  <c:v>232.17220570364742</c:v>
                </c:pt>
                <c:pt idx="865">
                  <c:v>232.17220570364742</c:v>
                </c:pt>
                <c:pt idx="866">
                  <c:v>232.17220570364742</c:v>
                </c:pt>
                <c:pt idx="867">
                  <c:v>232.17220570364742</c:v>
                </c:pt>
                <c:pt idx="868">
                  <c:v>232.17220570364742</c:v>
                </c:pt>
                <c:pt idx="869">
                  <c:v>232.17220570364742</c:v>
                </c:pt>
                <c:pt idx="870">
                  <c:v>232.17220570364742</c:v>
                </c:pt>
                <c:pt idx="871">
                  <c:v>232.17220570364742</c:v>
                </c:pt>
                <c:pt idx="872">
                  <c:v>232.17220570364742</c:v>
                </c:pt>
                <c:pt idx="873">
                  <c:v>232.17220570364742</c:v>
                </c:pt>
                <c:pt idx="874">
                  <c:v>232.17220570364742</c:v>
                </c:pt>
                <c:pt idx="875">
                  <c:v>232.17220570364742</c:v>
                </c:pt>
                <c:pt idx="876">
                  <c:v>232.17220570364742</c:v>
                </c:pt>
                <c:pt idx="877">
                  <c:v>232.17220570364742</c:v>
                </c:pt>
                <c:pt idx="878">
                  <c:v>232.17220570364742</c:v>
                </c:pt>
                <c:pt idx="879">
                  <c:v>232.17220570364742</c:v>
                </c:pt>
                <c:pt idx="880">
                  <c:v>232.17220570364742</c:v>
                </c:pt>
                <c:pt idx="881">
                  <c:v>232.17220570364742</c:v>
                </c:pt>
                <c:pt idx="882">
                  <c:v>232.17220570364742</c:v>
                </c:pt>
                <c:pt idx="883">
                  <c:v>232.17220570364742</c:v>
                </c:pt>
                <c:pt idx="884">
                  <c:v>232.17220570364742</c:v>
                </c:pt>
                <c:pt idx="885">
                  <c:v>232.17220570364742</c:v>
                </c:pt>
                <c:pt idx="886">
                  <c:v>232.17220570364742</c:v>
                </c:pt>
                <c:pt idx="887">
                  <c:v>232.17220570364742</c:v>
                </c:pt>
                <c:pt idx="888">
                  <c:v>232.17220570364742</c:v>
                </c:pt>
                <c:pt idx="889">
                  <c:v>232.17220570364742</c:v>
                </c:pt>
                <c:pt idx="890">
                  <c:v>232.17220570364742</c:v>
                </c:pt>
                <c:pt idx="891">
                  <c:v>232.17220570364742</c:v>
                </c:pt>
                <c:pt idx="892">
                  <c:v>232.28157084564688</c:v>
                </c:pt>
                <c:pt idx="893">
                  <c:v>232.31231144096168</c:v>
                </c:pt>
                <c:pt idx="894">
                  <c:v>232.31231144096168</c:v>
                </c:pt>
                <c:pt idx="895">
                  <c:v>232.31231144096168</c:v>
                </c:pt>
                <c:pt idx="896">
                  <c:v>232.31231144096168</c:v>
                </c:pt>
                <c:pt idx="897">
                  <c:v>232.31231144096168</c:v>
                </c:pt>
                <c:pt idx="898">
                  <c:v>232.31231144096168</c:v>
                </c:pt>
                <c:pt idx="899">
                  <c:v>232.31231144096168</c:v>
                </c:pt>
                <c:pt idx="900">
                  <c:v>232.31231144096168</c:v>
                </c:pt>
                <c:pt idx="901">
                  <c:v>233.68151435273248</c:v>
                </c:pt>
                <c:pt idx="902">
                  <c:v>238.08278504968851</c:v>
                </c:pt>
                <c:pt idx="903">
                  <c:v>243.37383016018205</c:v>
                </c:pt>
                <c:pt idx="904">
                  <c:v>247.28465914820751</c:v>
                </c:pt>
                <c:pt idx="905">
                  <c:v>249.26300611032042</c:v>
                </c:pt>
                <c:pt idx="906">
                  <c:v>249.59566957507738</c:v>
                </c:pt>
                <c:pt idx="907">
                  <c:v>249.59566957507738</c:v>
                </c:pt>
                <c:pt idx="908">
                  <c:v>249.59566957507738</c:v>
                </c:pt>
                <c:pt idx="909">
                  <c:v>249.59566957507738</c:v>
                </c:pt>
                <c:pt idx="910">
                  <c:v>249.59566957507738</c:v>
                </c:pt>
                <c:pt idx="911">
                  <c:v>249.59566957507738</c:v>
                </c:pt>
                <c:pt idx="912">
                  <c:v>249.59566957507738</c:v>
                </c:pt>
                <c:pt idx="913">
                  <c:v>249.59566957507738</c:v>
                </c:pt>
                <c:pt idx="914">
                  <c:v>249.59566957507738</c:v>
                </c:pt>
                <c:pt idx="915">
                  <c:v>249.59566957507738</c:v>
                </c:pt>
                <c:pt idx="916">
                  <c:v>249.59566957507738</c:v>
                </c:pt>
                <c:pt idx="917">
                  <c:v>249.59566957507738</c:v>
                </c:pt>
                <c:pt idx="918">
                  <c:v>249.59566957507738</c:v>
                </c:pt>
                <c:pt idx="919">
                  <c:v>249.59566957507738</c:v>
                </c:pt>
                <c:pt idx="920">
                  <c:v>249.59566957507738</c:v>
                </c:pt>
                <c:pt idx="921">
                  <c:v>249.59566957507738</c:v>
                </c:pt>
                <c:pt idx="922">
                  <c:v>249.59566957507738</c:v>
                </c:pt>
                <c:pt idx="923">
                  <c:v>249.59566957507738</c:v>
                </c:pt>
                <c:pt idx="924">
                  <c:v>249.59566957507738</c:v>
                </c:pt>
                <c:pt idx="925">
                  <c:v>249.59566957507738</c:v>
                </c:pt>
                <c:pt idx="926">
                  <c:v>249.59566957507738</c:v>
                </c:pt>
                <c:pt idx="927">
                  <c:v>249.59566957507738</c:v>
                </c:pt>
                <c:pt idx="928">
                  <c:v>249.59566957507738</c:v>
                </c:pt>
                <c:pt idx="929">
                  <c:v>249.59566957507738</c:v>
                </c:pt>
                <c:pt idx="930">
                  <c:v>249.59566957507738</c:v>
                </c:pt>
                <c:pt idx="931">
                  <c:v>249.59566957507738</c:v>
                </c:pt>
                <c:pt idx="932">
                  <c:v>249.59566957507738</c:v>
                </c:pt>
                <c:pt idx="933">
                  <c:v>249.59566957507738</c:v>
                </c:pt>
                <c:pt idx="934">
                  <c:v>249.59566957507738</c:v>
                </c:pt>
                <c:pt idx="935">
                  <c:v>249.59566957507738</c:v>
                </c:pt>
                <c:pt idx="936">
                  <c:v>249.59566957507738</c:v>
                </c:pt>
                <c:pt idx="937">
                  <c:v>249.59566957507738</c:v>
                </c:pt>
                <c:pt idx="938">
                  <c:v>249.59566957507738</c:v>
                </c:pt>
                <c:pt idx="939">
                  <c:v>249.59566957507738</c:v>
                </c:pt>
                <c:pt idx="940">
                  <c:v>249.59566957507738</c:v>
                </c:pt>
                <c:pt idx="941">
                  <c:v>249.59566957507738</c:v>
                </c:pt>
                <c:pt idx="942">
                  <c:v>249.59566957507738</c:v>
                </c:pt>
                <c:pt idx="943">
                  <c:v>249.59566957507738</c:v>
                </c:pt>
                <c:pt idx="944">
                  <c:v>249.59566957507738</c:v>
                </c:pt>
                <c:pt idx="945">
                  <c:v>249.59566957507738</c:v>
                </c:pt>
                <c:pt idx="946">
                  <c:v>249.59566957507738</c:v>
                </c:pt>
                <c:pt idx="947">
                  <c:v>249.59566957507738</c:v>
                </c:pt>
                <c:pt idx="948">
                  <c:v>249.59566957507738</c:v>
                </c:pt>
                <c:pt idx="949">
                  <c:v>249.59566957507738</c:v>
                </c:pt>
                <c:pt idx="950">
                  <c:v>249.73186647738936</c:v>
                </c:pt>
                <c:pt idx="951">
                  <c:v>251.77276185351565</c:v>
                </c:pt>
                <c:pt idx="952">
                  <c:v>255.69867439075716</c:v>
                </c:pt>
                <c:pt idx="953">
                  <c:v>260.4676516702325</c:v>
                </c:pt>
                <c:pt idx="954">
                  <c:v>265.02362546778295</c:v>
                </c:pt>
                <c:pt idx="955">
                  <c:v>269.03731773673252</c:v>
                </c:pt>
                <c:pt idx="956">
                  <c:v>271.94116642243006</c:v>
                </c:pt>
                <c:pt idx="957">
                  <c:v>272.96424830693365</c:v>
                </c:pt>
                <c:pt idx="958">
                  <c:v>272.96424830693365</c:v>
                </c:pt>
                <c:pt idx="959">
                  <c:v>272.96424830693365</c:v>
                </c:pt>
                <c:pt idx="960">
                  <c:v>272.96424830693365</c:v>
                </c:pt>
                <c:pt idx="961">
                  <c:v>272.96424830693365</c:v>
                </c:pt>
                <c:pt idx="962">
                  <c:v>272.96424830693365</c:v>
                </c:pt>
                <c:pt idx="963">
                  <c:v>272.96424830693365</c:v>
                </c:pt>
                <c:pt idx="964">
                  <c:v>272.96424830693365</c:v>
                </c:pt>
                <c:pt idx="965">
                  <c:v>272.96424830693365</c:v>
                </c:pt>
                <c:pt idx="966">
                  <c:v>272.96424830693365</c:v>
                </c:pt>
                <c:pt idx="967">
                  <c:v>272.96424830693365</c:v>
                </c:pt>
                <c:pt idx="968">
                  <c:v>272.96424830693365</c:v>
                </c:pt>
                <c:pt idx="969">
                  <c:v>272.96424830693365</c:v>
                </c:pt>
                <c:pt idx="970">
                  <c:v>274.13308725002804</c:v>
                </c:pt>
                <c:pt idx="971">
                  <c:v>277.07766933440769</c:v>
                </c:pt>
                <c:pt idx="972">
                  <c:v>281.3353211259406</c:v>
                </c:pt>
                <c:pt idx="973">
                  <c:v>285.63858710872762</c:v>
                </c:pt>
                <c:pt idx="974">
                  <c:v>289.38829244725025</c:v>
                </c:pt>
                <c:pt idx="975">
                  <c:v>292.57853044114813</c:v>
                </c:pt>
                <c:pt idx="976">
                  <c:v>294.94079330814918</c:v>
                </c:pt>
                <c:pt idx="977">
                  <c:v>296.34049774482224</c:v>
                </c:pt>
                <c:pt idx="978">
                  <c:v>297.17826310108666</c:v>
                </c:pt>
                <c:pt idx="979">
                  <c:v>297.74148948116323</c:v>
                </c:pt>
                <c:pt idx="980">
                  <c:v>298.09271225034382</c:v>
                </c:pt>
                <c:pt idx="981">
                  <c:v>298.32343870266072</c:v>
                </c:pt>
                <c:pt idx="982">
                  <c:v>298.52250255149454</c:v>
                </c:pt>
                <c:pt idx="983">
                  <c:v>298.6888096057337</c:v>
                </c:pt>
                <c:pt idx="984">
                  <c:v>298.76967665932688</c:v>
                </c:pt>
                <c:pt idx="985">
                  <c:v>298.7842320013479</c:v>
                </c:pt>
                <c:pt idx="986">
                  <c:v>298.7842320013479</c:v>
                </c:pt>
                <c:pt idx="987">
                  <c:v>298.7842320013479</c:v>
                </c:pt>
                <c:pt idx="988">
                  <c:v>298.7842320013479</c:v>
                </c:pt>
                <c:pt idx="989">
                  <c:v>298.7842320013479</c:v>
                </c:pt>
                <c:pt idx="990">
                  <c:v>298.7842320013479</c:v>
                </c:pt>
                <c:pt idx="991">
                  <c:v>298.7842320013479</c:v>
                </c:pt>
                <c:pt idx="992">
                  <c:v>298.7842320013479</c:v>
                </c:pt>
                <c:pt idx="993">
                  <c:v>298.7842320013479</c:v>
                </c:pt>
                <c:pt idx="994">
                  <c:v>298.7842320013479</c:v>
                </c:pt>
                <c:pt idx="995">
                  <c:v>298.7842320013479</c:v>
                </c:pt>
                <c:pt idx="996">
                  <c:v>298.7842320013479</c:v>
                </c:pt>
                <c:pt idx="997">
                  <c:v>298.7842320013479</c:v>
                </c:pt>
                <c:pt idx="998">
                  <c:v>298.7842320013479</c:v>
                </c:pt>
                <c:pt idx="999">
                  <c:v>298.7842320013479</c:v>
                </c:pt>
                <c:pt idx="1000">
                  <c:v>298.7842320013479</c:v>
                </c:pt>
                <c:pt idx="1001">
                  <c:v>298.7842320013479</c:v>
                </c:pt>
                <c:pt idx="1002">
                  <c:v>298.7842320013479</c:v>
                </c:pt>
                <c:pt idx="1003">
                  <c:v>298.7842320013479</c:v>
                </c:pt>
                <c:pt idx="1004">
                  <c:v>298.7842320013479</c:v>
                </c:pt>
                <c:pt idx="1005">
                  <c:v>298.7842320013479</c:v>
                </c:pt>
                <c:pt idx="1006">
                  <c:v>298.7842320013479</c:v>
                </c:pt>
                <c:pt idx="1007">
                  <c:v>298.7842320013479</c:v>
                </c:pt>
                <c:pt idx="1008">
                  <c:v>298.7842320013479</c:v>
                </c:pt>
                <c:pt idx="1009">
                  <c:v>298.7842320013479</c:v>
                </c:pt>
                <c:pt idx="1010">
                  <c:v>298.7842320013479</c:v>
                </c:pt>
                <c:pt idx="1011">
                  <c:v>298.7842320013479</c:v>
                </c:pt>
                <c:pt idx="1012">
                  <c:v>298.7842320013479</c:v>
                </c:pt>
                <c:pt idx="1013">
                  <c:v>298.7842320013479</c:v>
                </c:pt>
                <c:pt idx="1014">
                  <c:v>298.7842320013479</c:v>
                </c:pt>
                <c:pt idx="1015">
                  <c:v>298.7842320013479</c:v>
                </c:pt>
                <c:pt idx="1016">
                  <c:v>298.7842320013479</c:v>
                </c:pt>
                <c:pt idx="1017">
                  <c:v>298.7842320013479</c:v>
                </c:pt>
                <c:pt idx="1018">
                  <c:v>298.7842320013479</c:v>
                </c:pt>
                <c:pt idx="1019">
                  <c:v>298.7842320013479</c:v>
                </c:pt>
                <c:pt idx="1020">
                  <c:v>298.7842320013479</c:v>
                </c:pt>
                <c:pt idx="1021">
                  <c:v>298.7842320013479</c:v>
                </c:pt>
                <c:pt idx="1022">
                  <c:v>298.7842320013479</c:v>
                </c:pt>
                <c:pt idx="1023">
                  <c:v>298.7842320013479</c:v>
                </c:pt>
                <c:pt idx="1024">
                  <c:v>298.7842320013479</c:v>
                </c:pt>
                <c:pt idx="1025">
                  <c:v>298.7842320013479</c:v>
                </c:pt>
                <c:pt idx="1026">
                  <c:v>298.7842320013479</c:v>
                </c:pt>
                <c:pt idx="1027">
                  <c:v>298.7842320013479</c:v>
                </c:pt>
                <c:pt idx="1028">
                  <c:v>298.7842320013479</c:v>
                </c:pt>
                <c:pt idx="1029">
                  <c:v>298.7842320013479</c:v>
                </c:pt>
                <c:pt idx="1030">
                  <c:v>298.7842320013479</c:v>
                </c:pt>
                <c:pt idx="1031">
                  <c:v>298.7842320013479</c:v>
                </c:pt>
                <c:pt idx="1032">
                  <c:v>298.7842320013479</c:v>
                </c:pt>
                <c:pt idx="1033">
                  <c:v>298.7842320013479</c:v>
                </c:pt>
                <c:pt idx="1034">
                  <c:v>298.7842320013479</c:v>
                </c:pt>
                <c:pt idx="1035">
                  <c:v>298.7842320013479</c:v>
                </c:pt>
                <c:pt idx="1036">
                  <c:v>298.7842320013479</c:v>
                </c:pt>
                <c:pt idx="1037">
                  <c:v>298.7842320013479</c:v>
                </c:pt>
                <c:pt idx="1038">
                  <c:v>298.7842320013479</c:v>
                </c:pt>
                <c:pt idx="1039">
                  <c:v>298.7842320013479</c:v>
                </c:pt>
                <c:pt idx="1040">
                  <c:v>298.7842320013479</c:v>
                </c:pt>
                <c:pt idx="1041">
                  <c:v>298.7842320013479</c:v>
                </c:pt>
                <c:pt idx="1042">
                  <c:v>298.7842320013479</c:v>
                </c:pt>
                <c:pt idx="1043">
                  <c:v>298.7842320013479</c:v>
                </c:pt>
                <c:pt idx="1044">
                  <c:v>298.7842320013479</c:v>
                </c:pt>
                <c:pt idx="1045">
                  <c:v>298.7842320013479</c:v>
                </c:pt>
                <c:pt idx="1046">
                  <c:v>298.7842320013479</c:v>
                </c:pt>
                <c:pt idx="1047">
                  <c:v>298.7842320013479</c:v>
                </c:pt>
                <c:pt idx="1048">
                  <c:v>298.7842320013479</c:v>
                </c:pt>
                <c:pt idx="1049">
                  <c:v>298.7842320013479</c:v>
                </c:pt>
                <c:pt idx="1050">
                  <c:v>299.45018556793258</c:v>
                </c:pt>
                <c:pt idx="1051">
                  <c:v>300.68900306999609</c:v>
                </c:pt>
                <c:pt idx="1052">
                  <c:v>302.3585406319508</c:v>
                </c:pt>
                <c:pt idx="1053">
                  <c:v>304.54116231607117</c:v>
                </c:pt>
                <c:pt idx="1054">
                  <c:v>307.34600329054234</c:v>
                </c:pt>
                <c:pt idx="1055">
                  <c:v>310.73954195385613</c:v>
                </c:pt>
                <c:pt idx="1056">
                  <c:v>314.33842415283351</c:v>
                </c:pt>
                <c:pt idx="1057">
                  <c:v>317.44721835360667</c:v>
                </c:pt>
                <c:pt idx="1058">
                  <c:v>319.76709466686077</c:v>
                </c:pt>
                <c:pt idx="1059">
                  <c:v>321.42137531494819</c:v>
                </c:pt>
                <c:pt idx="1060">
                  <c:v>322.39150759233917</c:v>
                </c:pt>
                <c:pt idx="1061">
                  <c:v>322.70274710745281</c:v>
                </c:pt>
                <c:pt idx="1062">
                  <c:v>322.70274710745281</c:v>
                </c:pt>
                <c:pt idx="1063">
                  <c:v>322.70274710745281</c:v>
                </c:pt>
                <c:pt idx="1064">
                  <c:v>322.70274710745281</c:v>
                </c:pt>
                <c:pt idx="1065">
                  <c:v>322.70274710745281</c:v>
                </c:pt>
                <c:pt idx="1066">
                  <c:v>322.70274710745281</c:v>
                </c:pt>
                <c:pt idx="1067">
                  <c:v>322.70274710745281</c:v>
                </c:pt>
                <c:pt idx="1068">
                  <c:v>322.70274710745281</c:v>
                </c:pt>
                <c:pt idx="1069">
                  <c:v>322.70274710745281</c:v>
                </c:pt>
                <c:pt idx="1070">
                  <c:v>322.70274710745281</c:v>
                </c:pt>
                <c:pt idx="1071">
                  <c:v>322.70274710745281</c:v>
                </c:pt>
                <c:pt idx="1072">
                  <c:v>322.70274710745281</c:v>
                </c:pt>
                <c:pt idx="1073">
                  <c:v>322.70274710745281</c:v>
                </c:pt>
                <c:pt idx="1074">
                  <c:v>322.70274710745281</c:v>
                </c:pt>
                <c:pt idx="1075">
                  <c:v>322.70274710745281</c:v>
                </c:pt>
                <c:pt idx="1076">
                  <c:v>322.70274710745281</c:v>
                </c:pt>
                <c:pt idx="1077">
                  <c:v>322.70274710745281</c:v>
                </c:pt>
                <c:pt idx="1078">
                  <c:v>322.70274710745281</c:v>
                </c:pt>
                <c:pt idx="1079">
                  <c:v>322.70274710745281</c:v>
                </c:pt>
                <c:pt idx="1080">
                  <c:v>322.70274710745281</c:v>
                </c:pt>
                <c:pt idx="1081">
                  <c:v>322.70274710745281</c:v>
                </c:pt>
                <c:pt idx="1082">
                  <c:v>322.70274710745281</c:v>
                </c:pt>
                <c:pt idx="1083">
                  <c:v>322.99353649626892</c:v>
                </c:pt>
                <c:pt idx="1084">
                  <c:v>323.40731942485712</c:v>
                </c:pt>
                <c:pt idx="1085">
                  <c:v>323.40731942485712</c:v>
                </c:pt>
                <c:pt idx="1086">
                  <c:v>323.40731942485712</c:v>
                </c:pt>
                <c:pt idx="1087">
                  <c:v>323.40731942485712</c:v>
                </c:pt>
                <c:pt idx="1088">
                  <c:v>323.40731942485712</c:v>
                </c:pt>
                <c:pt idx="1089">
                  <c:v>323.40731942485712</c:v>
                </c:pt>
                <c:pt idx="1090">
                  <c:v>323.40731942485712</c:v>
                </c:pt>
                <c:pt idx="1091">
                  <c:v>323.40731942485712</c:v>
                </c:pt>
                <c:pt idx="1092">
                  <c:v>323.40731942485712</c:v>
                </c:pt>
                <c:pt idx="1093">
                  <c:v>323.40731942485712</c:v>
                </c:pt>
                <c:pt idx="1094">
                  <c:v>323.40731942485712</c:v>
                </c:pt>
                <c:pt idx="1095">
                  <c:v>323.40731942485712</c:v>
                </c:pt>
                <c:pt idx="1096">
                  <c:v>323.40731942485712</c:v>
                </c:pt>
                <c:pt idx="1097">
                  <c:v>323.40731942485712</c:v>
                </c:pt>
                <c:pt idx="1098">
                  <c:v>323.47030239334993</c:v>
                </c:pt>
                <c:pt idx="1099">
                  <c:v>324.27345628175988</c:v>
                </c:pt>
                <c:pt idx="1100">
                  <c:v>324.62527165292477</c:v>
                </c:pt>
                <c:pt idx="1101">
                  <c:v>324.62527165292477</c:v>
                </c:pt>
                <c:pt idx="1102">
                  <c:v>324.62527165292477</c:v>
                </c:pt>
                <c:pt idx="1103">
                  <c:v>324.62527165292477</c:v>
                </c:pt>
                <c:pt idx="1104">
                  <c:v>324.62527165292477</c:v>
                </c:pt>
                <c:pt idx="1105">
                  <c:v>324.62527165292477</c:v>
                </c:pt>
                <c:pt idx="1106">
                  <c:v>324.62527165292477</c:v>
                </c:pt>
                <c:pt idx="1107">
                  <c:v>324.62527165292477</c:v>
                </c:pt>
                <c:pt idx="1108">
                  <c:v>324.62527165292477</c:v>
                </c:pt>
                <c:pt idx="1109">
                  <c:v>324.65974883548398</c:v>
                </c:pt>
                <c:pt idx="1110">
                  <c:v>324.65974883548398</c:v>
                </c:pt>
                <c:pt idx="1111">
                  <c:v>324.65974883548398</c:v>
                </c:pt>
                <c:pt idx="1112">
                  <c:v>324.65974883548398</c:v>
                </c:pt>
                <c:pt idx="1113">
                  <c:v>324.65974883548398</c:v>
                </c:pt>
                <c:pt idx="1114">
                  <c:v>324.65974883548398</c:v>
                </c:pt>
                <c:pt idx="1115">
                  <c:v>324.65974883548398</c:v>
                </c:pt>
                <c:pt idx="1116">
                  <c:v>324.65974883548398</c:v>
                </c:pt>
                <c:pt idx="1117">
                  <c:v>324.65974883548398</c:v>
                </c:pt>
                <c:pt idx="1118">
                  <c:v>324.65974883548398</c:v>
                </c:pt>
                <c:pt idx="1119">
                  <c:v>324.65974883548398</c:v>
                </c:pt>
                <c:pt idx="1120">
                  <c:v>324.65974883548398</c:v>
                </c:pt>
                <c:pt idx="1121">
                  <c:v>324.65974883548398</c:v>
                </c:pt>
                <c:pt idx="1122">
                  <c:v>324.65974883548398</c:v>
                </c:pt>
                <c:pt idx="1123">
                  <c:v>325.60394128678723</c:v>
                </c:pt>
                <c:pt idx="1124">
                  <c:v>328.46101665610615</c:v>
                </c:pt>
                <c:pt idx="1125">
                  <c:v>333.12346153385613</c:v>
                </c:pt>
                <c:pt idx="1126">
                  <c:v>338.58532746075014</c:v>
                </c:pt>
                <c:pt idx="1127">
                  <c:v>343.7968555640403</c:v>
                </c:pt>
                <c:pt idx="1128">
                  <c:v>348.11263576073372</c:v>
                </c:pt>
                <c:pt idx="1129">
                  <c:v>351.26628890614313</c:v>
                </c:pt>
                <c:pt idx="1130">
                  <c:v>353.58423265048623</c:v>
                </c:pt>
                <c:pt idx="1131">
                  <c:v>355.53021762769305</c:v>
                </c:pt>
                <c:pt idx="1132">
                  <c:v>357.36585060328713</c:v>
                </c:pt>
                <c:pt idx="1133">
                  <c:v>359.13685910898056</c:v>
                </c:pt>
                <c:pt idx="1134">
                  <c:v>360.66063109337921</c:v>
                </c:pt>
                <c:pt idx="1135">
                  <c:v>361.69851217883598</c:v>
                </c:pt>
                <c:pt idx="1136">
                  <c:v>362.15570224743783</c:v>
                </c:pt>
                <c:pt idx="1137">
                  <c:v>362.16713546318783</c:v>
                </c:pt>
                <c:pt idx="1138">
                  <c:v>362.16713546318783</c:v>
                </c:pt>
                <c:pt idx="1139">
                  <c:v>362.16713546318783</c:v>
                </c:pt>
                <c:pt idx="1140">
                  <c:v>362.16713546318783</c:v>
                </c:pt>
                <c:pt idx="1141">
                  <c:v>362.16713546318783</c:v>
                </c:pt>
                <c:pt idx="1142">
                  <c:v>362.16713546318783</c:v>
                </c:pt>
                <c:pt idx="1143">
                  <c:v>362.16713546318783</c:v>
                </c:pt>
                <c:pt idx="1144">
                  <c:v>362.16713546318783</c:v>
                </c:pt>
                <c:pt idx="1145">
                  <c:v>362.16713546318783</c:v>
                </c:pt>
                <c:pt idx="1146">
                  <c:v>363.10722049325778</c:v>
                </c:pt>
                <c:pt idx="1147">
                  <c:v>364.8220118681956</c:v>
                </c:pt>
                <c:pt idx="1148">
                  <c:v>366.03007019927429</c:v>
                </c:pt>
                <c:pt idx="1149">
                  <c:v>366.44790347930206</c:v>
                </c:pt>
                <c:pt idx="1150">
                  <c:v>366.44790347930206</c:v>
                </c:pt>
                <c:pt idx="1151">
                  <c:v>366.44790347930206</c:v>
                </c:pt>
                <c:pt idx="1152">
                  <c:v>366.44790347930206</c:v>
                </c:pt>
                <c:pt idx="1153">
                  <c:v>366.44790347930206</c:v>
                </c:pt>
                <c:pt idx="1154">
                  <c:v>366.44790347930206</c:v>
                </c:pt>
                <c:pt idx="1155">
                  <c:v>366.44790347930206</c:v>
                </c:pt>
                <c:pt idx="1156">
                  <c:v>366.44790347930206</c:v>
                </c:pt>
                <c:pt idx="1157">
                  <c:v>366.44790347930206</c:v>
                </c:pt>
                <c:pt idx="1158">
                  <c:v>366.44790347930206</c:v>
                </c:pt>
                <c:pt idx="1159">
                  <c:v>366.44790347930206</c:v>
                </c:pt>
                <c:pt idx="1160">
                  <c:v>366.44790347930206</c:v>
                </c:pt>
                <c:pt idx="1161">
                  <c:v>366.44790347930206</c:v>
                </c:pt>
                <c:pt idx="1162">
                  <c:v>366.44790347930206</c:v>
                </c:pt>
                <c:pt idx="1163">
                  <c:v>366.44790347930206</c:v>
                </c:pt>
                <c:pt idx="1164">
                  <c:v>366.44790347930206</c:v>
                </c:pt>
                <c:pt idx="1165">
                  <c:v>366.44790347930206</c:v>
                </c:pt>
                <c:pt idx="1166">
                  <c:v>366.44790347930206</c:v>
                </c:pt>
                <c:pt idx="1167">
                  <c:v>366.44790347930206</c:v>
                </c:pt>
                <c:pt idx="1168">
                  <c:v>366.44790347930206</c:v>
                </c:pt>
                <c:pt idx="1169">
                  <c:v>366.44790347930206</c:v>
                </c:pt>
                <c:pt idx="1170">
                  <c:v>366.44790347930206</c:v>
                </c:pt>
                <c:pt idx="1171">
                  <c:v>366.44790347930206</c:v>
                </c:pt>
                <c:pt idx="1172">
                  <c:v>366.44790347930206</c:v>
                </c:pt>
                <c:pt idx="1173">
                  <c:v>366.44790347930206</c:v>
                </c:pt>
                <c:pt idx="1174">
                  <c:v>366.44790347930206</c:v>
                </c:pt>
                <c:pt idx="1175">
                  <c:v>366.44790347930206</c:v>
                </c:pt>
                <c:pt idx="1176">
                  <c:v>366.44790347930206</c:v>
                </c:pt>
                <c:pt idx="1177">
                  <c:v>366.44790347930206</c:v>
                </c:pt>
                <c:pt idx="1178">
                  <c:v>366.44790347930206</c:v>
                </c:pt>
                <c:pt idx="1179">
                  <c:v>366.44790347930206</c:v>
                </c:pt>
                <c:pt idx="1180">
                  <c:v>366.44790347930206</c:v>
                </c:pt>
                <c:pt idx="1181">
                  <c:v>366.44790347930206</c:v>
                </c:pt>
                <c:pt idx="1182">
                  <c:v>366.44790347930206</c:v>
                </c:pt>
                <c:pt idx="1183">
                  <c:v>366.44790347930206</c:v>
                </c:pt>
                <c:pt idx="1184">
                  <c:v>366.44790347930206</c:v>
                </c:pt>
                <c:pt idx="1185">
                  <c:v>366.44790347930206</c:v>
                </c:pt>
                <c:pt idx="1186">
                  <c:v>366.44790347930206</c:v>
                </c:pt>
                <c:pt idx="1187">
                  <c:v>366.44790347930206</c:v>
                </c:pt>
                <c:pt idx="1188">
                  <c:v>366.44790347930206</c:v>
                </c:pt>
                <c:pt idx="1189">
                  <c:v>366.44790347930206</c:v>
                </c:pt>
                <c:pt idx="1190">
                  <c:v>366.44790347930206</c:v>
                </c:pt>
                <c:pt idx="1191">
                  <c:v>366.44790347930206</c:v>
                </c:pt>
                <c:pt idx="1192">
                  <c:v>366.44790347930206</c:v>
                </c:pt>
                <c:pt idx="1193">
                  <c:v>366.44790347930206</c:v>
                </c:pt>
                <c:pt idx="1194">
                  <c:v>366.44790347930206</c:v>
                </c:pt>
                <c:pt idx="1195">
                  <c:v>366.44790347930206</c:v>
                </c:pt>
                <c:pt idx="1196">
                  <c:v>366.44790347930206</c:v>
                </c:pt>
                <c:pt idx="1197">
                  <c:v>366.44790347930206</c:v>
                </c:pt>
                <c:pt idx="1198">
                  <c:v>366.44790347930206</c:v>
                </c:pt>
                <c:pt idx="1199">
                  <c:v>366.44790347930206</c:v>
                </c:pt>
                <c:pt idx="1200">
                  <c:v>366.44790347930206</c:v>
                </c:pt>
                <c:pt idx="1201">
                  <c:v>366.44790347930206</c:v>
                </c:pt>
                <c:pt idx="1202">
                  <c:v>366.44790347930206</c:v>
                </c:pt>
                <c:pt idx="1203">
                  <c:v>366.44790347930206</c:v>
                </c:pt>
                <c:pt idx="1204">
                  <c:v>366.44790347930206</c:v>
                </c:pt>
                <c:pt idx="1205">
                  <c:v>366.44790347930206</c:v>
                </c:pt>
                <c:pt idx="1206">
                  <c:v>366.44790347930206</c:v>
                </c:pt>
                <c:pt idx="1207">
                  <c:v>366.44790347930206</c:v>
                </c:pt>
                <c:pt idx="1208">
                  <c:v>366.44790347930206</c:v>
                </c:pt>
                <c:pt idx="1209">
                  <c:v>366.44790347930206</c:v>
                </c:pt>
                <c:pt idx="1210">
                  <c:v>366.44790347930206</c:v>
                </c:pt>
                <c:pt idx="1211">
                  <c:v>366.44790347930206</c:v>
                </c:pt>
                <c:pt idx="1212">
                  <c:v>366.44790347930206</c:v>
                </c:pt>
                <c:pt idx="1213">
                  <c:v>366.44790347930206</c:v>
                </c:pt>
                <c:pt idx="1214">
                  <c:v>366.44790347930206</c:v>
                </c:pt>
                <c:pt idx="1215">
                  <c:v>366.44790347930206</c:v>
                </c:pt>
                <c:pt idx="1216">
                  <c:v>366.44790347930206</c:v>
                </c:pt>
                <c:pt idx="1217">
                  <c:v>366.44790347930206</c:v>
                </c:pt>
                <c:pt idx="1218">
                  <c:v>366.44790347930206</c:v>
                </c:pt>
                <c:pt idx="1219">
                  <c:v>366.44790347930206</c:v>
                </c:pt>
                <c:pt idx="1220">
                  <c:v>366.44790347930206</c:v>
                </c:pt>
                <c:pt idx="1221">
                  <c:v>366.44790347930206</c:v>
                </c:pt>
                <c:pt idx="1222">
                  <c:v>366.44790347930206</c:v>
                </c:pt>
                <c:pt idx="1223">
                  <c:v>366.44790347930206</c:v>
                </c:pt>
                <c:pt idx="1224">
                  <c:v>366.44790347930206</c:v>
                </c:pt>
                <c:pt idx="1225">
                  <c:v>366.44790347930206</c:v>
                </c:pt>
                <c:pt idx="1226">
                  <c:v>366.44790347930206</c:v>
                </c:pt>
                <c:pt idx="1227">
                  <c:v>366.44790347930206</c:v>
                </c:pt>
                <c:pt idx="1228">
                  <c:v>366.44790347930206</c:v>
                </c:pt>
                <c:pt idx="1229">
                  <c:v>366.44790347930206</c:v>
                </c:pt>
                <c:pt idx="1230">
                  <c:v>366.44790347930206</c:v>
                </c:pt>
                <c:pt idx="1231">
                  <c:v>366.44790347930206</c:v>
                </c:pt>
                <c:pt idx="1232">
                  <c:v>366.44790347930206</c:v>
                </c:pt>
                <c:pt idx="1233">
                  <c:v>366.44790347930206</c:v>
                </c:pt>
                <c:pt idx="1234">
                  <c:v>366.44790347930206</c:v>
                </c:pt>
                <c:pt idx="1235">
                  <c:v>366.44790347930206</c:v>
                </c:pt>
                <c:pt idx="1236">
                  <c:v>366.44790347930206</c:v>
                </c:pt>
                <c:pt idx="1237">
                  <c:v>366.44790347930206</c:v>
                </c:pt>
                <c:pt idx="1238">
                  <c:v>366.44790347930206</c:v>
                </c:pt>
                <c:pt idx="1239">
                  <c:v>366.44790347930206</c:v>
                </c:pt>
                <c:pt idx="1240">
                  <c:v>366.44790347930206</c:v>
                </c:pt>
                <c:pt idx="1241">
                  <c:v>366.44790347930206</c:v>
                </c:pt>
                <c:pt idx="1242">
                  <c:v>366.44790347930206</c:v>
                </c:pt>
                <c:pt idx="1243">
                  <c:v>366.44790347930206</c:v>
                </c:pt>
                <c:pt idx="1244">
                  <c:v>366.44790347930206</c:v>
                </c:pt>
                <c:pt idx="1245">
                  <c:v>366.44790347930206</c:v>
                </c:pt>
                <c:pt idx="1246">
                  <c:v>366.44790347930206</c:v>
                </c:pt>
                <c:pt idx="1247">
                  <c:v>366.44790347930206</c:v>
                </c:pt>
                <c:pt idx="1248">
                  <c:v>366.44790347930206</c:v>
                </c:pt>
                <c:pt idx="1249">
                  <c:v>366.44790347930206</c:v>
                </c:pt>
                <c:pt idx="1250">
                  <c:v>366.44790347930206</c:v>
                </c:pt>
                <c:pt idx="1251">
                  <c:v>366.44790347930206</c:v>
                </c:pt>
                <c:pt idx="1252">
                  <c:v>366.44790347930206</c:v>
                </c:pt>
                <c:pt idx="1253">
                  <c:v>366.44790347930206</c:v>
                </c:pt>
                <c:pt idx="1254">
                  <c:v>366.44790347930206</c:v>
                </c:pt>
                <c:pt idx="1255">
                  <c:v>366.44790347930206</c:v>
                </c:pt>
                <c:pt idx="1256">
                  <c:v>366.44790347930206</c:v>
                </c:pt>
                <c:pt idx="1257">
                  <c:v>366.44790347930206</c:v>
                </c:pt>
                <c:pt idx="1258">
                  <c:v>366.44790347930206</c:v>
                </c:pt>
                <c:pt idx="1259">
                  <c:v>366.44790347930206</c:v>
                </c:pt>
                <c:pt idx="1260">
                  <c:v>366.44790347930206</c:v>
                </c:pt>
                <c:pt idx="1261">
                  <c:v>366.44790347930206</c:v>
                </c:pt>
                <c:pt idx="1262">
                  <c:v>366.44790347930206</c:v>
                </c:pt>
                <c:pt idx="1263">
                  <c:v>366.44790347930206</c:v>
                </c:pt>
                <c:pt idx="1264">
                  <c:v>366.44790347930206</c:v>
                </c:pt>
                <c:pt idx="1265">
                  <c:v>366.44790347930206</c:v>
                </c:pt>
                <c:pt idx="1266">
                  <c:v>366.44790347930206</c:v>
                </c:pt>
                <c:pt idx="1267">
                  <c:v>366.44790347930206</c:v>
                </c:pt>
                <c:pt idx="1268">
                  <c:v>366.44790347930206</c:v>
                </c:pt>
                <c:pt idx="1269">
                  <c:v>366.44790347930206</c:v>
                </c:pt>
                <c:pt idx="1270">
                  <c:v>366.44790347930206</c:v>
                </c:pt>
                <c:pt idx="1271">
                  <c:v>366.44790347930206</c:v>
                </c:pt>
                <c:pt idx="1272">
                  <c:v>366.44790347930206</c:v>
                </c:pt>
                <c:pt idx="1273">
                  <c:v>366.44790347930206</c:v>
                </c:pt>
                <c:pt idx="1274">
                  <c:v>366.44790347930206</c:v>
                </c:pt>
                <c:pt idx="1275">
                  <c:v>366.44790347930206</c:v>
                </c:pt>
                <c:pt idx="1276">
                  <c:v>366.44790347930206</c:v>
                </c:pt>
                <c:pt idx="1277">
                  <c:v>366.44790347930206</c:v>
                </c:pt>
                <c:pt idx="1278">
                  <c:v>366.44790347930206</c:v>
                </c:pt>
                <c:pt idx="1279">
                  <c:v>366.44790347930206</c:v>
                </c:pt>
                <c:pt idx="1280">
                  <c:v>366.44790347930206</c:v>
                </c:pt>
                <c:pt idx="1281">
                  <c:v>366.44790347930206</c:v>
                </c:pt>
                <c:pt idx="1282">
                  <c:v>366.44790347930206</c:v>
                </c:pt>
                <c:pt idx="1283">
                  <c:v>366.44790347930206</c:v>
                </c:pt>
                <c:pt idx="1284">
                  <c:v>366.44790347930206</c:v>
                </c:pt>
                <c:pt idx="1285">
                  <c:v>366.44790347930206</c:v>
                </c:pt>
                <c:pt idx="1286">
                  <c:v>366.44790347930206</c:v>
                </c:pt>
                <c:pt idx="1287">
                  <c:v>366.44790347930206</c:v>
                </c:pt>
                <c:pt idx="1288">
                  <c:v>366.44790347930206</c:v>
                </c:pt>
                <c:pt idx="1289">
                  <c:v>366.44790347930206</c:v>
                </c:pt>
                <c:pt idx="1290">
                  <c:v>366.44790347930206</c:v>
                </c:pt>
                <c:pt idx="1291">
                  <c:v>366.44790347930206</c:v>
                </c:pt>
                <c:pt idx="1292">
                  <c:v>366.44790347930206</c:v>
                </c:pt>
                <c:pt idx="1293">
                  <c:v>366.44790347930206</c:v>
                </c:pt>
                <c:pt idx="1294">
                  <c:v>366.44790347930206</c:v>
                </c:pt>
                <c:pt idx="1295">
                  <c:v>366.44790347930206</c:v>
                </c:pt>
                <c:pt idx="1296">
                  <c:v>366.44790347930206</c:v>
                </c:pt>
                <c:pt idx="1297">
                  <c:v>366.44790347930206</c:v>
                </c:pt>
                <c:pt idx="1298">
                  <c:v>366.44790347930206</c:v>
                </c:pt>
                <c:pt idx="1299">
                  <c:v>366.44790347930206</c:v>
                </c:pt>
                <c:pt idx="1300">
                  <c:v>366.44790347930206</c:v>
                </c:pt>
                <c:pt idx="1301">
                  <c:v>366.44790347930206</c:v>
                </c:pt>
                <c:pt idx="1302">
                  <c:v>366.44790347930206</c:v>
                </c:pt>
                <c:pt idx="1303">
                  <c:v>366.44790347930206</c:v>
                </c:pt>
                <c:pt idx="1304">
                  <c:v>366.44790347930206</c:v>
                </c:pt>
                <c:pt idx="1305">
                  <c:v>366.44790347930206</c:v>
                </c:pt>
                <c:pt idx="1306">
                  <c:v>366.44790347930206</c:v>
                </c:pt>
                <c:pt idx="1307">
                  <c:v>366.44790347930206</c:v>
                </c:pt>
                <c:pt idx="1308">
                  <c:v>366.44790347930206</c:v>
                </c:pt>
                <c:pt idx="1309">
                  <c:v>366.44790347930206</c:v>
                </c:pt>
                <c:pt idx="1310">
                  <c:v>366.44790347930206</c:v>
                </c:pt>
                <c:pt idx="1311">
                  <c:v>366.44790347930206</c:v>
                </c:pt>
                <c:pt idx="1312">
                  <c:v>366.44790347930206</c:v>
                </c:pt>
                <c:pt idx="1313">
                  <c:v>366.44790347930206</c:v>
                </c:pt>
                <c:pt idx="1314">
                  <c:v>366.44790347930206</c:v>
                </c:pt>
                <c:pt idx="1315">
                  <c:v>366.44790347930206</c:v>
                </c:pt>
                <c:pt idx="1316">
                  <c:v>366.44790347930206</c:v>
                </c:pt>
                <c:pt idx="1317">
                  <c:v>366.44790347930206</c:v>
                </c:pt>
                <c:pt idx="1318">
                  <c:v>366.44790347930206</c:v>
                </c:pt>
                <c:pt idx="1319">
                  <c:v>366.44790347930206</c:v>
                </c:pt>
                <c:pt idx="1320">
                  <c:v>366.44790347930206</c:v>
                </c:pt>
                <c:pt idx="1321">
                  <c:v>366.44790347930206</c:v>
                </c:pt>
                <c:pt idx="1322">
                  <c:v>366.44790347930206</c:v>
                </c:pt>
                <c:pt idx="1323">
                  <c:v>366.44790347930206</c:v>
                </c:pt>
                <c:pt idx="1324">
                  <c:v>366.44790347930206</c:v>
                </c:pt>
                <c:pt idx="1325">
                  <c:v>366.44790347930206</c:v>
                </c:pt>
                <c:pt idx="1326">
                  <c:v>366.44790347930206</c:v>
                </c:pt>
                <c:pt idx="1327">
                  <c:v>366.44790347930206</c:v>
                </c:pt>
                <c:pt idx="1328">
                  <c:v>366.44790347930206</c:v>
                </c:pt>
                <c:pt idx="1329">
                  <c:v>366.44790347930206</c:v>
                </c:pt>
                <c:pt idx="1330">
                  <c:v>366.44790347930206</c:v>
                </c:pt>
                <c:pt idx="1331">
                  <c:v>366.44790347930206</c:v>
                </c:pt>
                <c:pt idx="1332">
                  <c:v>366.44790347930206</c:v>
                </c:pt>
                <c:pt idx="1333">
                  <c:v>366.44790347930206</c:v>
                </c:pt>
                <c:pt idx="1334">
                  <c:v>366.44790347930206</c:v>
                </c:pt>
                <c:pt idx="1335">
                  <c:v>366.44790347930206</c:v>
                </c:pt>
                <c:pt idx="1336">
                  <c:v>366.44790347930206</c:v>
                </c:pt>
                <c:pt idx="1337">
                  <c:v>366.44790347930206</c:v>
                </c:pt>
                <c:pt idx="1338">
                  <c:v>366.44790347930206</c:v>
                </c:pt>
                <c:pt idx="1339">
                  <c:v>366.44790347930206</c:v>
                </c:pt>
                <c:pt idx="1340">
                  <c:v>366.44790347930206</c:v>
                </c:pt>
                <c:pt idx="1341">
                  <c:v>366.44790347930206</c:v>
                </c:pt>
                <c:pt idx="1342">
                  <c:v>366.44790347930206</c:v>
                </c:pt>
                <c:pt idx="1343">
                  <c:v>366.44790347930206</c:v>
                </c:pt>
                <c:pt idx="1344">
                  <c:v>366.44790347930206</c:v>
                </c:pt>
                <c:pt idx="1345">
                  <c:v>366.44790347930206</c:v>
                </c:pt>
                <c:pt idx="1346">
                  <c:v>366.44790347930206</c:v>
                </c:pt>
                <c:pt idx="1347">
                  <c:v>366.44790347930206</c:v>
                </c:pt>
                <c:pt idx="1348">
                  <c:v>366.44790347930206</c:v>
                </c:pt>
                <c:pt idx="1349">
                  <c:v>366.44790347930206</c:v>
                </c:pt>
                <c:pt idx="1350">
                  <c:v>366.44790347930206</c:v>
                </c:pt>
                <c:pt idx="1351">
                  <c:v>366.44790347930206</c:v>
                </c:pt>
                <c:pt idx="1352">
                  <c:v>366.44790347930206</c:v>
                </c:pt>
                <c:pt idx="1353">
                  <c:v>366.51466365314462</c:v>
                </c:pt>
                <c:pt idx="1354">
                  <c:v>366.7849262033946</c:v>
                </c:pt>
                <c:pt idx="1355">
                  <c:v>367.38871869998155</c:v>
                </c:pt>
                <c:pt idx="1356">
                  <c:v>368.36099679466571</c:v>
                </c:pt>
                <c:pt idx="1357">
                  <c:v>369.59702183849186</c:v>
                </c:pt>
                <c:pt idx="1358">
                  <c:v>371.07851370374595</c:v>
                </c:pt>
                <c:pt idx="1359">
                  <c:v>372.74830241373974</c:v>
                </c:pt>
                <c:pt idx="1360">
                  <c:v>374.12329288188323</c:v>
                </c:pt>
                <c:pt idx="1361">
                  <c:v>374.48502353392951</c:v>
                </c:pt>
                <c:pt idx="1362">
                  <c:v>374.48502353392951</c:v>
                </c:pt>
                <c:pt idx="1363">
                  <c:v>374.48502353392951</c:v>
                </c:pt>
                <c:pt idx="1364">
                  <c:v>374.48502353392951</c:v>
                </c:pt>
                <c:pt idx="1365">
                  <c:v>374.48502353392951</c:v>
                </c:pt>
                <c:pt idx="1366">
                  <c:v>374.48502353392951</c:v>
                </c:pt>
                <c:pt idx="1367">
                  <c:v>374.48502353392951</c:v>
                </c:pt>
                <c:pt idx="1368">
                  <c:v>375.13773957100955</c:v>
                </c:pt>
                <c:pt idx="1369">
                  <c:v>375.64614583162478</c:v>
                </c:pt>
                <c:pt idx="1370">
                  <c:v>375.64614583162478</c:v>
                </c:pt>
                <c:pt idx="1371">
                  <c:v>375.64614583162478</c:v>
                </c:pt>
                <c:pt idx="1372">
                  <c:v>375.64614583162478</c:v>
                </c:pt>
                <c:pt idx="1373">
                  <c:v>375.64614583162478</c:v>
                </c:pt>
                <c:pt idx="1374">
                  <c:v>375.79469554917466</c:v>
                </c:pt>
                <c:pt idx="1375">
                  <c:v>377.2789412965347</c:v>
                </c:pt>
                <c:pt idx="1376">
                  <c:v>380.63196497896575</c:v>
                </c:pt>
                <c:pt idx="1377">
                  <c:v>385.35560297557686</c:v>
                </c:pt>
                <c:pt idx="1378">
                  <c:v>390.14864137746059</c:v>
                </c:pt>
                <c:pt idx="1379">
                  <c:v>394.410952015188</c:v>
                </c:pt>
                <c:pt idx="1380">
                  <c:v>397.56239125750284</c:v>
                </c:pt>
                <c:pt idx="1381">
                  <c:v>398.54512905953709</c:v>
                </c:pt>
                <c:pt idx="1382">
                  <c:v>398.54512905953709</c:v>
                </c:pt>
                <c:pt idx="1383">
                  <c:v>398.54512905953709</c:v>
                </c:pt>
                <c:pt idx="1384">
                  <c:v>398.54512905953709</c:v>
                </c:pt>
                <c:pt idx="1385">
                  <c:v>398.54512905953709</c:v>
                </c:pt>
                <c:pt idx="1386">
                  <c:v>398.54512905953709</c:v>
                </c:pt>
                <c:pt idx="1387">
                  <c:v>398.54512905953709</c:v>
                </c:pt>
                <c:pt idx="1388">
                  <c:v>398.54512905953709</c:v>
                </c:pt>
                <c:pt idx="1389">
                  <c:v>398.54512905953709</c:v>
                </c:pt>
                <c:pt idx="1390">
                  <c:v>398.54512905953709</c:v>
                </c:pt>
                <c:pt idx="1391">
                  <c:v>398.54512905953709</c:v>
                </c:pt>
                <c:pt idx="1392">
                  <c:v>398.54512905953709</c:v>
                </c:pt>
                <c:pt idx="1393">
                  <c:v>398.54512905953709</c:v>
                </c:pt>
                <c:pt idx="1394">
                  <c:v>398.54512905953709</c:v>
                </c:pt>
                <c:pt idx="1395">
                  <c:v>398.54512905953709</c:v>
                </c:pt>
                <c:pt idx="1396">
                  <c:v>398.54512905953709</c:v>
                </c:pt>
                <c:pt idx="1397">
                  <c:v>398.54512905953709</c:v>
                </c:pt>
                <c:pt idx="1398">
                  <c:v>398.74442346412422</c:v>
                </c:pt>
                <c:pt idx="1399">
                  <c:v>399.28589825262605</c:v>
                </c:pt>
                <c:pt idx="1400">
                  <c:v>400.09130023129603</c:v>
                </c:pt>
                <c:pt idx="1401">
                  <c:v>401.17030554561882</c:v>
                </c:pt>
                <c:pt idx="1402">
                  <c:v>402.89619382974178</c:v>
                </c:pt>
                <c:pt idx="1403">
                  <c:v>405.84369290296559</c:v>
                </c:pt>
                <c:pt idx="1404">
                  <c:v>409.77207878778813</c:v>
                </c:pt>
                <c:pt idx="1405">
                  <c:v>413.31726833701447</c:v>
                </c:pt>
                <c:pt idx="1406">
                  <c:v>415.29830864398667</c:v>
                </c:pt>
                <c:pt idx="1407">
                  <c:v>415.64288103650858</c:v>
                </c:pt>
                <c:pt idx="1408">
                  <c:v>415.64288103650858</c:v>
                </c:pt>
                <c:pt idx="1409">
                  <c:v>415.64288103650858</c:v>
                </c:pt>
                <c:pt idx="1410">
                  <c:v>415.64288103650858</c:v>
                </c:pt>
                <c:pt idx="1411">
                  <c:v>415.64288103650858</c:v>
                </c:pt>
                <c:pt idx="1412">
                  <c:v>415.64288103650858</c:v>
                </c:pt>
                <c:pt idx="1413">
                  <c:v>415.64288103650858</c:v>
                </c:pt>
                <c:pt idx="1414">
                  <c:v>415.64288103650858</c:v>
                </c:pt>
                <c:pt idx="1415">
                  <c:v>415.64288103650858</c:v>
                </c:pt>
                <c:pt idx="1416">
                  <c:v>415.64288103650858</c:v>
                </c:pt>
                <c:pt idx="1417">
                  <c:v>415.64288103650858</c:v>
                </c:pt>
                <c:pt idx="1418">
                  <c:v>415.64288103650858</c:v>
                </c:pt>
                <c:pt idx="1419">
                  <c:v>415.64288103650858</c:v>
                </c:pt>
                <c:pt idx="1420">
                  <c:v>415.67883660759242</c:v>
                </c:pt>
                <c:pt idx="1421">
                  <c:v>417.11145466831312</c:v>
                </c:pt>
                <c:pt idx="1422">
                  <c:v>418.64288181211145</c:v>
                </c:pt>
                <c:pt idx="1423">
                  <c:v>419.04049793371564</c:v>
                </c:pt>
                <c:pt idx="1424">
                  <c:v>419.04049793371564</c:v>
                </c:pt>
                <c:pt idx="1425">
                  <c:v>419.04049793371564</c:v>
                </c:pt>
                <c:pt idx="1426">
                  <c:v>419.04049793371564</c:v>
                </c:pt>
                <c:pt idx="1427">
                  <c:v>419.04049793371564</c:v>
                </c:pt>
                <c:pt idx="1428">
                  <c:v>419.04049793371564</c:v>
                </c:pt>
                <c:pt idx="1429">
                  <c:v>419.04049793371564</c:v>
                </c:pt>
                <c:pt idx="1430">
                  <c:v>420.17495085498547</c:v>
                </c:pt>
                <c:pt idx="1431">
                  <c:v>422.77892556390702</c:v>
                </c:pt>
                <c:pt idx="1432">
                  <c:v>426.25434166555101</c:v>
                </c:pt>
                <c:pt idx="1433">
                  <c:v>429.58820072253559</c:v>
                </c:pt>
                <c:pt idx="1434">
                  <c:v>431.85073802601141</c:v>
                </c:pt>
                <c:pt idx="1435">
                  <c:v>432.54767930007597</c:v>
                </c:pt>
                <c:pt idx="1436">
                  <c:v>432.54767930007597</c:v>
                </c:pt>
                <c:pt idx="1437">
                  <c:v>432.54767930007597</c:v>
                </c:pt>
                <c:pt idx="1438">
                  <c:v>432.54767930007597</c:v>
                </c:pt>
                <c:pt idx="1439">
                  <c:v>432.54767930007597</c:v>
                </c:pt>
                <c:pt idx="1440">
                  <c:v>432.63018768440156</c:v>
                </c:pt>
                <c:pt idx="1441">
                  <c:v>433.03318147330538</c:v>
                </c:pt>
                <c:pt idx="1442">
                  <c:v>433.31280685375964</c:v>
                </c:pt>
                <c:pt idx="1443">
                  <c:v>433.31280685375964</c:v>
                </c:pt>
                <c:pt idx="1444">
                  <c:v>433.31280685375964</c:v>
                </c:pt>
                <c:pt idx="1445">
                  <c:v>433.31280685375964</c:v>
                </c:pt>
                <c:pt idx="1446">
                  <c:v>433.48063219641216</c:v>
                </c:pt>
                <c:pt idx="1447">
                  <c:v>434.38243059270411</c:v>
                </c:pt>
                <c:pt idx="1448">
                  <c:v>435.59996764231988</c:v>
                </c:pt>
                <c:pt idx="1449">
                  <c:v>436.39404875304103</c:v>
                </c:pt>
                <c:pt idx="1450">
                  <c:v>436.63941697279466</c:v>
                </c:pt>
                <c:pt idx="1451">
                  <c:v>436.66580592125763</c:v>
                </c:pt>
                <c:pt idx="1452">
                  <c:v>436.66580592125763</c:v>
                </c:pt>
                <c:pt idx="1453">
                  <c:v>436.66580592125763</c:v>
                </c:pt>
                <c:pt idx="1454">
                  <c:v>436.66580592125763</c:v>
                </c:pt>
                <c:pt idx="1455">
                  <c:v>436.66580592125763</c:v>
                </c:pt>
                <c:pt idx="1456">
                  <c:v>436.66580592125763</c:v>
                </c:pt>
                <c:pt idx="1457">
                  <c:v>436.66580592125763</c:v>
                </c:pt>
                <c:pt idx="1458">
                  <c:v>436.66580592125763</c:v>
                </c:pt>
                <c:pt idx="1459">
                  <c:v>436.66580592125763</c:v>
                </c:pt>
                <c:pt idx="1460">
                  <c:v>436.66580592125763</c:v>
                </c:pt>
                <c:pt idx="1461">
                  <c:v>436.66580592125763</c:v>
                </c:pt>
                <c:pt idx="1462">
                  <c:v>436.66580592125763</c:v>
                </c:pt>
                <c:pt idx="1463">
                  <c:v>436.66580592125763</c:v>
                </c:pt>
                <c:pt idx="1464">
                  <c:v>436.66580592125763</c:v>
                </c:pt>
                <c:pt idx="1465">
                  <c:v>436.66580592125763</c:v>
                </c:pt>
                <c:pt idx="1466">
                  <c:v>436.66580592125763</c:v>
                </c:pt>
                <c:pt idx="1467">
                  <c:v>436.66580592125763</c:v>
                </c:pt>
                <c:pt idx="1468">
                  <c:v>436.66580592125763</c:v>
                </c:pt>
                <c:pt idx="1469">
                  <c:v>436.66580592125763</c:v>
                </c:pt>
                <c:pt idx="1470">
                  <c:v>436.66580592125763</c:v>
                </c:pt>
                <c:pt idx="1471">
                  <c:v>436.66580592125763</c:v>
                </c:pt>
                <c:pt idx="1472">
                  <c:v>436.66580592125763</c:v>
                </c:pt>
                <c:pt idx="1473">
                  <c:v>436.66580592125763</c:v>
                </c:pt>
                <c:pt idx="1474">
                  <c:v>436.66580592125763</c:v>
                </c:pt>
                <c:pt idx="1475">
                  <c:v>436.66580592125763</c:v>
                </c:pt>
                <c:pt idx="1476">
                  <c:v>436.66580592125763</c:v>
                </c:pt>
                <c:pt idx="1477">
                  <c:v>436.66580592125763</c:v>
                </c:pt>
                <c:pt idx="1478">
                  <c:v>436.66580592125763</c:v>
                </c:pt>
                <c:pt idx="1479">
                  <c:v>436.66580592125763</c:v>
                </c:pt>
                <c:pt idx="1480">
                  <c:v>436.66580592125763</c:v>
                </c:pt>
                <c:pt idx="1481">
                  <c:v>436.66580592125763</c:v>
                </c:pt>
                <c:pt idx="1482">
                  <c:v>436.66580592125763</c:v>
                </c:pt>
                <c:pt idx="1483">
                  <c:v>436.66580592125763</c:v>
                </c:pt>
                <c:pt idx="1484">
                  <c:v>436.66580592125763</c:v>
                </c:pt>
                <c:pt idx="1485">
                  <c:v>436.66580592125763</c:v>
                </c:pt>
                <c:pt idx="1486">
                  <c:v>436.66580592125763</c:v>
                </c:pt>
                <c:pt idx="1487">
                  <c:v>436.66580592125763</c:v>
                </c:pt>
                <c:pt idx="1488">
                  <c:v>436.66580592125763</c:v>
                </c:pt>
                <c:pt idx="1489">
                  <c:v>436.66580592125763</c:v>
                </c:pt>
                <c:pt idx="1490">
                  <c:v>436.66580592125763</c:v>
                </c:pt>
                <c:pt idx="1491">
                  <c:v>436.66580592125763</c:v>
                </c:pt>
                <c:pt idx="1492">
                  <c:v>436.66580592125763</c:v>
                </c:pt>
                <c:pt idx="1493">
                  <c:v>436.66580592125763</c:v>
                </c:pt>
                <c:pt idx="1494">
                  <c:v>436.66580592125763</c:v>
                </c:pt>
                <c:pt idx="1495">
                  <c:v>436.66580592125763</c:v>
                </c:pt>
                <c:pt idx="1496">
                  <c:v>436.66580592125763</c:v>
                </c:pt>
                <c:pt idx="1497">
                  <c:v>436.66580592125763</c:v>
                </c:pt>
                <c:pt idx="1498">
                  <c:v>436.66580592125763</c:v>
                </c:pt>
                <c:pt idx="1499">
                  <c:v>436.66580592125763</c:v>
                </c:pt>
                <c:pt idx="1500">
                  <c:v>436.66580592125763</c:v>
                </c:pt>
                <c:pt idx="1501">
                  <c:v>436.66580592125763</c:v>
                </c:pt>
                <c:pt idx="1502">
                  <c:v>436.66580592125763</c:v>
                </c:pt>
                <c:pt idx="1503">
                  <c:v>436.66580592125763</c:v>
                </c:pt>
                <c:pt idx="1504">
                  <c:v>436.66580592125763</c:v>
                </c:pt>
                <c:pt idx="1505">
                  <c:v>436.66580592125763</c:v>
                </c:pt>
                <c:pt idx="1506">
                  <c:v>436.66580592125763</c:v>
                </c:pt>
                <c:pt idx="1507">
                  <c:v>436.66580592125763</c:v>
                </c:pt>
                <c:pt idx="1508">
                  <c:v>436.66580592125763</c:v>
                </c:pt>
                <c:pt idx="1509">
                  <c:v>436.66580592125763</c:v>
                </c:pt>
                <c:pt idx="1510">
                  <c:v>436.66580592125763</c:v>
                </c:pt>
                <c:pt idx="1511">
                  <c:v>436.66580592125763</c:v>
                </c:pt>
                <c:pt idx="1512">
                  <c:v>436.66580592125763</c:v>
                </c:pt>
                <c:pt idx="1513">
                  <c:v>436.66580592125763</c:v>
                </c:pt>
                <c:pt idx="1514">
                  <c:v>436.66580592125763</c:v>
                </c:pt>
                <c:pt idx="1515">
                  <c:v>436.66580592125763</c:v>
                </c:pt>
                <c:pt idx="1516">
                  <c:v>436.66580592125763</c:v>
                </c:pt>
                <c:pt idx="1517">
                  <c:v>436.66580592125763</c:v>
                </c:pt>
                <c:pt idx="1518">
                  <c:v>436.66580592125763</c:v>
                </c:pt>
                <c:pt idx="1519">
                  <c:v>436.66580592125763</c:v>
                </c:pt>
                <c:pt idx="1520">
                  <c:v>436.66580592125763</c:v>
                </c:pt>
                <c:pt idx="1521">
                  <c:v>436.66580592125763</c:v>
                </c:pt>
                <c:pt idx="1522">
                  <c:v>436.66580592125763</c:v>
                </c:pt>
                <c:pt idx="1523">
                  <c:v>436.66580592125763</c:v>
                </c:pt>
                <c:pt idx="1524">
                  <c:v>436.66580592125763</c:v>
                </c:pt>
                <c:pt idx="1525">
                  <c:v>437.26253172968302</c:v>
                </c:pt>
                <c:pt idx="1526">
                  <c:v>438.70300924294639</c:v>
                </c:pt>
                <c:pt idx="1527">
                  <c:v>440.4781114483435</c:v>
                </c:pt>
                <c:pt idx="1528">
                  <c:v>442.02957316713054</c:v>
                </c:pt>
                <c:pt idx="1529">
                  <c:v>443.00535314192319</c:v>
                </c:pt>
                <c:pt idx="1530">
                  <c:v>443.23295663370612</c:v>
                </c:pt>
                <c:pt idx="1531">
                  <c:v>443.23295663370612</c:v>
                </c:pt>
                <c:pt idx="1532">
                  <c:v>443.23295663370612</c:v>
                </c:pt>
                <c:pt idx="1533">
                  <c:v>443.23295663370612</c:v>
                </c:pt>
                <c:pt idx="1534">
                  <c:v>443.23295663370612</c:v>
                </c:pt>
                <c:pt idx="1535">
                  <c:v>443.23295663370612</c:v>
                </c:pt>
                <c:pt idx="1536">
                  <c:v>443.23295663370612</c:v>
                </c:pt>
                <c:pt idx="1537">
                  <c:v>443.23295663370612</c:v>
                </c:pt>
                <c:pt idx="1538">
                  <c:v>443.23295663370612</c:v>
                </c:pt>
                <c:pt idx="1539">
                  <c:v>443.23295663370612</c:v>
                </c:pt>
                <c:pt idx="1540">
                  <c:v>443.23295663370612</c:v>
                </c:pt>
                <c:pt idx="1541">
                  <c:v>443.23295663370612</c:v>
                </c:pt>
                <c:pt idx="1542">
                  <c:v>443.23295663370612</c:v>
                </c:pt>
                <c:pt idx="1543">
                  <c:v>443.23295663370612</c:v>
                </c:pt>
                <c:pt idx="1544">
                  <c:v>443.23295663370612</c:v>
                </c:pt>
                <c:pt idx="1545">
                  <c:v>443.23295663370612</c:v>
                </c:pt>
                <c:pt idx="1546">
                  <c:v>443.23295663370612</c:v>
                </c:pt>
                <c:pt idx="1547">
                  <c:v>443.23295663370612</c:v>
                </c:pt>
                <c:pt idx="1548">
                  <c:v>443.23295663370612</c:v>
                </c:pt>
                <c:pt idx="1549">
                  <c:v>443.23295663370612</c:v>
                </c:pt>
                <c:pt idx="1550">
                  <c:v>443.23295663370612</c:v>
                </c:pt>
                <c:pt idx="1551">
                  <c:v>443.23295663370612</c:v>
                </c:pt>
                <c:pt idx="1552">
                  <c:v>443.23295663370612</c:v>
                </c:pt>
                <c:pt idx="1553">
                  <c:v>443.23295663370612</c:v>
                </c:pt>
                <c:pt idx="1554">
                  <c:v>443.23295663370612</c:v>
                </c:pt>
                <c:pt idx="1555">
                  <c:v>443.23295663370612</c:v>
                </c:pt>
                <c:pt idx="1556">
                  <c:v>443.23295663370612</c:v>
                </c:pt>
                <c:pt idx="1557">
                  <c:v>443.23295663370612</c:v>
                </c:pt>
                <c:pt idx="1558">
                  <c:v>443.23295663370612</c:v>
                </c:pt>
                <c:pt idx="1559">
                  <c:v>443.23295663370612</c:v>
                </c:pt>
                <c:pt idx="1560">
                  <c:v>443.23295663370612</c:v>
                </c:pt>
                <c:pt idx="1561">
                  <c:v>443.23295663370612</c:v>
                </c:pt>
                <c:pt idx="1562">
                  <c:v>443.23295663370612</c:v>
                </c:pt>
                <c:pt idx="1563">
                  <c:v>443.23295663370612</c:v>
                </c:pt>
                <c:pt idx="1564">
                  <c:v>443.23295663370612</c:v>
                </c:pt>
                <c:pt idx="1565">
                  <c:v>443.23295663370612</c:v>
                </c:pt>
                <c:pt idx="1566">
                  <c:v>443.23295663370612</c:v>
                </c:pt>
                <c:pt idx="1567">
                  <c:v>443.23295663370612</c:v>
                </c:pt>
                <c:pt idx="1568">
                  <c:v>443.23295663370612</c:v>
                </c:pt>
                <c:pt idx="1569">
                  <c:v>443.23295663370612</c:v>
                </c:pt>
                <c:pt idx="1570">
                  <c:v>443.23295663370612</c:v>
                </c:pt>
                <c:pt idx="1571">
                  <c:v>443.23295663370612</c:v>
                </c:pt>
                <c:pt idx="1572">
                  <c:v>443.23295663370612</c:v>
                </c:pt>
                <c:pt idx="1573">
                  <c:v>443.23295663370612</c:v>
                </c:pt>
                <c:pt idx="1574">
                  <c:v>443.23295663370612</c:v>
                </c:pt>
                <c:pt idx="1575">
                  <c:v>443.23295663370612</c:v>
                </c:pt>
                <c:pt idx="1576">
                  <c:v>443.23295663370612</c:v>
                </c:pt>
                <c:pt idx="1577">
                  <c:v>443.23295663370612</c:v>
                </c:pt>
                <c:pt idx="1578">
                  <c:v>443.23295663370612</c:v>
                </c:pt>
                <c:pt idx="1579">
                  <c:v>443.23295663370612</c:v>
                </c:pt>
                <c:pt idx="1580">
                  <c:v>443.23295663370612</c:v>
                </c:pt>
                <c:pt idx="1581">
                  <c:v>443.23295663370612</c:v>
                </c:pt>
                <c:pt idx="1582">
                  <c:v>443.23295663370612</c:v>
                </c:pt>
                <c:pt idx="1583">
                  <c:v>443.23295663370612</c:v>
                </c:pt>
                <c:pt idx="1584">
                  <c:v>443.23295663370612</c:v>
                </c:pt>
                <c:pt idx="1585">
                  <c:v>443.23295663370612</c:v>
                </c:pt>
                <c:pt idx="1586">
                  <c:v>443.23295663370612</c:v>
                </c:pt>
                <c:pt idx="1587">
                  <c:v>443.23295663370612</c:v>
                </c:pt>
                <c:pt idx="1588">
                  <c:v>443.23295663370612</c:v>
                </c:pt>
                <c:pt idx="1589">
                  <c:v>443.23295663370612</c:v>
                </c:pt>
                <c:pt idx="1590">
                  <c:v>443.23295663370612</c:v>
                </c:pt>
                <c:pt idx="1591">
                  <c:v>443.23295663370612</c:v>
                </c:pt>
                <c:pt idx="1592">
                  <c:v>443.23295663370612</c:v>
                </c:pt>
                <c:pt idx="1593">
                  <c:v>443.23295663370612</c:v>
                </c:pt>
                <c:pt idx="1594">
                  <c:v>443.23295663370612</c:v>
                </c:pt>
                <c:pt idx="1595">
                  <c:v>443.23295663370612</c:v>
                </c:pt>
                <c:pt idx="1596">
                  <c:v>443.23295663370612</c:v>
                </c:pt>
                <c:pt idx="1597">
                  <c:v>443.23295663370612</c:v>
                </c:pt>
                <c:pt idx="1598">
                  <c:v>443.23295663370612</c:v>
                </c:pt>
                <c:pt idx="1599">
                  <c:v>443.23295663370612</c:v>
                </c:pt>
                <c:pt idx="1600">
                  <c:v>443.23295663370612</c:v>
                </c:pt>
                <c:pt idx="1601">
                  <c:v>443.23295663370612</c:v>
                </c:pt>
                <c:pt idx="1602">
                  <c:v>443.23295663370612</c:v>
                </c:pt>
                <c:pt idx="1603">
                  <c:v>443.23295663370612</c:v>
                </c:pt>
                <c:pt idx="1604">
                  <c:v>443.23295663370612</c:v>
                </c:pt>
                <c:pt idx="1605">
                  <c:v>443.23295663370612</c:v>
                </c:pt>
                <c:pt idx="1606">
                  <c:v>443.23295663370612</c:v>
                </c:pt>
                <c:pt idx="1607">
                  <c:v>443.23295663370612</c:v>
                </c:pt>
                <c:pt idx="1608">
                  <c:v>443.23295663370612</c:v>
                </c:pt>
                <c:pt idx="1609">
                  <c:v>443.23295663370612</c:v>
                </c:pt>
                <c:pt idx="1610">
                  <c:v>443.23295663370612</c:v>
                </c:pt>
                <c:pt idx="1611">
                  <c:v>443.23295663370612</c:v>
                </c:pt>
                <c:pt idx="1612">
                  <c:v>443.23295663370612</c:v>
                </c:pt>
                <c:pt idx="1613">
                  <c:v>443.23295663370612</c:v>
                </c:pt>
                <c:pt idx="1614">
                  <c:v>443.23295663370612</c:v>
                </c:pt>
                <c:pt idx="1615">
                  <c:v>443.23295663370612</c:v>
                </c:pt>
                <c:pt idx="1616">
                  <c:v>443.23295663370612</c:v>
                </c:pt>
                <c:pt idx="1617">
                  <c:v>443.23295663370612</c:v>
                </c:pt>
                <c:pt idx="1618">
                  <c:v>443.23295663370612</c:v>
                </c:pt>
                <c:pt idx="1619">
                  <c:v>443.23295663370612</c:v>
                </c:pt>
                <c:pt idx="1620">
                  <c:v>443.23295663370612</c:v>
                </c:pt>
                <c:pt idx="1621">
                  <c:v>443.23295663370612</c:v>
                </c:pt>
                <c:pt idx="1622">
                  <c:v>443.23295663370612</c:v>
                </c:pt>
                <c:pt idx="1623">
                  <c:v>443.23295663370612</c:v>
                </c:pt>
                <c:pt idx="1624">
                  <c:v>443.23295663370612</c:v>
                </c:pt>
                <c:pt idx="1625">
                  <c:v>443.23295663370612</c:v>
                </c:pt>
                <c:pt idx="1626">
                  <c:v>443.23295663370612</c:v>
                </c:pt>
                <c:pt idx="1627">
                  <c:v>443.23295663370612</c:v>
                </c:pt>
                <c:pt idx="1628">
                  <c:v>443.23295663370612</c:v>
                </c:pt>
                <c:pt idx="1629">
                  <c:v>443.23295663370612</c:v>
                </c:pt>
                <c:pt idx="1630">
                  <c:v>443.23295663370612</c:v>
                </c:pt>
                <c:pt idx="1631">
                  <c:v>443.23295663370612</c:v>
                </c:pt>
                <c:pt idx="1632">
                  <c:v>443.23295663370612</c:v>
                </c:pt>
                <c:pt idx="1633">
                  <c:v>443.23295663370612</c:v>
                </c:pt>
                <c:pt idx="1634">
                  <c:v>443.23295663370612</c:v>
                </c:pt>
                <c:pt idx="1635">
                  <c:v>443.23295663370612</c:v>
                </c:pt>
                <c:pt idx="1636">
                  <c:v>443.23295663370612</c:v>
                </c:pt>
                <c:pt idx="1637">
                  <c:v>443.23295663370612</c:v>
                </c:pt>
                <c:pt idx="1638">
                  <c:v>443.23295663370612</c:v>
                </c:pt>
                <c:pt idx="1639">
                  <c:v>443.23295663370612</c:v>
                </c:pt>
                <c:pt idx="1640">
                  <c:v>443.23295663370612</c:v>
                </c:pt>
                <c:pt idx="1641">
                  <c:v>443.23295663370612</c:v>
                </c:pt>
                <c:pt idx="1642">
                  <c:v>443.23295663370612</c:v>
                </c:pt>
                <c:pt idx="1643">
                  <c:v>443.23295663370612</c:v>
                </c:pt>
                <c:pt idx="1644">
                  <c:v>443.23295663370612</c:v>
                </c:pt>
                <c:pt idx="1645">
                  <c:v>443.23295663370612</c:v>
                </c:pt>
                <c:pt idx="1646">
                  <c:v>443.23295663370612</c:v>
                </c:pt>
                <c:pt idx="1647">
                  <c:v>443.23295663370612</c:v>
                </c:pt>
                <c:pt idx="1648">
                  <c:v>443.23295663370612</c:v>
                </c:pt>
                <c:pt idx="1649">
                  <c:v>443.23295663370612</c:v>
                </c:pt>
                <c:pt idx="1650">
                  <c:v>443.23295663370612</c:v>
                </c:pt>
                <c:pt idx="1651">
                  <c:v>443.23295663370612</c:v>
                </c:pt>
                <c:pt idx="1652">
                  <c:v>443.23295663370612</c:v>
                </c:pt>
                <c:pt idx="1653">
                  <c:v>443.23295663370612</c:v>
                </c:pt>
                <c:pt idx="1654">
                  <c:v>443.23295663370612</c:v>
                </c:pt>
                <c:pt idx="1655">
                  <c:v>443.23295663370612</c:v>
                </c:pt>
                <c:pt idx="1656">
                  <c:v>443.23295663370612</c:v>
                </c:pt>
                <c:pt idx="1657">
                  <c:v>443.23295663370612</c:v>
                </c:pt>
                <c:pt idx="1658">
                  <c:v>443.23295663370612</c:v>
                </c:pt>
                <c:pt idx="1659">
                  <c:v>443.23295663370612</c:v>
                </c:pt>
                <c:pt idx="1660">
                  <c:v>443.23295663370612</c:v>
                </c:pt>
                <c:pt idx="1661">
                  <c:v>443.23295663370612</c:v>
                </c:pt>
                <c:pt idx="1662">
                  <c:v>443.23295663370612</c:v>
                </c:pt>
                <c:pt idx="1663">
                  <c:v>443.23295663370612</c:v>
                </c:pt>
                <c:pt idx="1664">
                  <c:v>443.23295663370612</c:v>
                </c:pt>
                <c:pt idx="1665">
                  <c:v>443.23295663370612</c:v>
                </c:pt>
                <c:pt idx="1666">
                  <c:v>443.23295663370612</c:v>
                </c:pt>
                <c:pt idx="1667">
                  <c:v>443.23295663370612</c:v>
                </c:pt>
                <c:pt idx="1668">
                  <c:v>443.23295663370612</c:v>
                </c:pt>
                <c:pt idx="1669">
                  <c:v>443.23295663370612</c:v>
                </c:pt>
                <c:pt idx="1670">
                  <c:v>443.23295663370612</c:v>
                </c:pt>
                <c:pt idx="1671">
                  <c:v>443.23295663370612</c:v>
                </c:pt>
                <c:pt idx="1672">
                  <c:v>443.23295663370612</c:v>
                </c:pt>
                <c:pt idx="1673">
                  <c:v>443.23295663370612</c:v>
                </c:pt>
                <c:pt idx="1674">
                  <c:v>443.23295663370612</c:v>
                </c:pt>
                <c:pt idx="1675">
                  <c:v>443.23295663370612</c:v>
                </c:pt>
                <c:pt idx="1676">
                  <c:v>443.23295663370612</c:v>
                </c:pt>
                <c:pt idx="1677">
                  <c:v>443.23295663370612</c:v>
                </c:pt>
                <c:pt idx="1678">
                  <c:v>443.23295663370612</c:v>
                </c:pt>
                <c:pt idx="1679">
                  <c:v>443.23295663370612</c:v>
                </c:pt>
                <c:pt idx="1680">
                  <c:v>443.23295663370612</c:v>
                </c:pt>
                <c:pt idx="1681">
                  <c:v>443.23295663370612</c:v>
                </c:pt>
                <c:pt idx="1682">
                  <c:v>443.23295663370612</c:v>
                </c:pt>
                <c:pt idx="1683">
                  <c:v>443.23295663370612</c:v>
                </c:pt>
                <c:pt idx="1684">
                  <c:v>443.23295663370612</c:v>
                </c:pt>
                <c:pt idx="1685">
                  <c:v>443.23295663370612</c:v>
                </c:pt>
                <c:pt idx="1686">
                  <c:v>443.23295663370612</c:v>
                </c:pt>
                <c:pt idx="1687">
                  <c:v>443.23295663370612</c:v>
                </c:pt>
                <c:pt idx="1688">
                  <c:v>443.23295663370612</c:v>
                </c:pt>
                <c:pt idx="1689">
                  <c:v>443.23295663370612</c:v>
                </c:pt>
                <c:pt idx="1690">
                  <c:v>443.23295663370612</c:v>
                </c:pt>
                <c:pt idx="1691">
                  <c:v>443.23295663370612</c:v>
                </c:pt>
                <c:pt idx="1692">
                  <c:v>443.23295663370612</c:v>
                </c:pt>
                <c:pt idx="1693">
                  <c:v>443.23295663370612</c:v>
                </c:pt>
                <c:pt idx="1694">
                  <c:v>443.23295663370612</c:v>
                </c:pt>
                <c:pt idx="1695">
                  <c:v>443.23295663370612</c:v>
                </c:pt>
                <c:pt idx="1696">
                  <c:v>443.23295663370612</c:v>
                </c:pt>
                <c:pt idx="1697">
                  <c:v>443.23295663370612</c:v>
                </c:pt>
                <c:pt idx="1698">
                  <c:v>443.23295663370612</c:v>
                </c:pt>
                <c:pt idx="1699">
                  <c:v>443.23295663370612</c:v>
                </c:pt>
                <c:pt idx="1700">
                  <c:v>443.23295663370612</c:v>
                </c:pt>
                <c:pt idx="1701">
                  <c:v>443.23295663370612</c:v>
                </c:pt>
                <c:pt idx="1702">
                  <c:v>443.23295663370612</c:v>
                </c:pt>
                <c:pt idx="1703">
                  <c:v>443.23295663370612</c:v>
                </c:pt>
                <c:pt idx="1704">
                  <c:v>443.23295663370612</c:v>
                </c:pt>
                <c:pt idx="1705">
                  <c:v>443.23295663370612</c:v>
                </c:pt>
                <c:pt idx="1706">
                  <c:v>443.23295663370612</c:v>
                </c:pt>
                <c:pt idx="1707">
                  <c:v>443.23295663370612</c:v>
                </c:pt>
                <c:pt idx="1708">
                  <c:v>443.23295663370612</c:v>
                </c:pt>
                <c:pt idx="1709">
                  <c:v>443.23295663370612</c:v>
                </c:pt>
                <c:pt idx="1710">
                  <c:v>443.23295663370612</c:v>
                </c:pt>
                <c:pt idx="1711">
                  <c:v>443.23295663370612</c:v>
                </c:pt>
                <c:pt idx="1712">
                  <c:v>443.23295663370612</c:v>
                </c:pt>
                <c:pt idx="1713">
                  <c:v>443.23295663370612</c:v>
                </c:pt>
                <c:pt idx="1714">
                  <c:v>443.23295663370612</c:v>
                </c:pt>
                <c:pt idx="1715">
                  <c:v>443.23295663370612</c:v>
                </c:pt>
                <c:pt idx="1716">
                  <c:v>443.23295663370612</c:v>
                </c:pt>
                <c:pt idx="1717">
                  <c:v>443.23295663370612</c:v>
                </c:pt>
                <c:pt idx="1718">
                  <c:v>443.23295663370612</c:v>
                </c:pt>
                <c:pt idx="1719">
                  <c:v>443.23295663370612</c:v>
                </c:pt>
                <c:pt idx="1720">
                  <c:v>443.23295663370612</c:v>
                </c:pt>
                <c:pt idx="1721">
                  <c:v>443.23295663370612</c:v>
                </c:pt>
                <c:pt idx="1722">
                  <c:v>443.23295663370612</c:v>
                </c:pt>
                <c:pt idx="1723">
                  <c:v>443.23295663370612</c:v>
                </c:pt>
                <c:pt idx="1724">
                  <c:v>443.23295663370612</c:v>
                </c:pt>
                <c:pt idx="1725">
                  <c:v>443.23295663370612</c:v>
                </c:pt>
                <c:pt idx="1726">
                  <c:v>443.23295663370612</c:v>
                </c:pt>
                <c:pt idx="1727">
                  <c:v>443.23295663370612</c:v>
                </c:pt>
                <c:pt idx="1728">
                  <c:v>443.23295663370612</c:v>
                </c:pt>
                <c:pt idx="1729">
                  <c:v>443.23295663370612</c:v>
                </c:pt>
                <c:pt idx="1730">
                  <c:v>443.23295663370612</c:v>
                </c:pt>
                <c:pt idx="1731">
                  <c:v>443.23295663370612</c:v>
                </c:pt>
                <c:pt idx="1732">
                  <c:v>443.23295663370612</c:v>
                </c:pt>
                <c:pt idx="1733">
                  <c:v>443.23295663370612</c:v>
                </c:pt>
                <c:pt idx="1734">
                  <c:v>443.23295663370612</c:v>
                </c:pt>
                <c:pt idx="1735">
                  <c:v>443.23295663370612</c:v>
                </c:pt>
                <c:pt idx="1736">
                  <c:v>443.23295663370612</c:v>
                </c:pt>
                <c:pt idx="1737">
                  <c:v>443.34216031549602</c:v>
                </c:pt>
                <c:pt idx="1738">
                  <c:v>443.44914100903145</c:v>
                </c:pt>
                <c:pt idx="1739">
                  <c:v>443.44914100903145</c:v>
                </c:pt>
                <c:pt idx="1740">
                  <c:v>443.44914100903145</c:v>
                </c:pt>
                <c:pt idx="1741">
                  <c:v>443.44914100903145</c:v>
                </c:pt>
                <c:pt idx="1742">
                  <c:v>443.44914100903145</c:v>
                </c:pt>
                <c:pt idx="1743">
                  <c:v>443.44914100903145</c:v>
                </c:pt>
                <c:pt idx="1744">
                  <c:v>443.44914100903145</c:v>
                </c:pt>
                <c:pt idx="1745">
                  <c:v>443.44914100903145</c:v>
                </c:pt>
                <c:pt idx="1746">
                  <c:v>443.44914100903145</c:v>
                </c:pt>
                <c:pt idx="1747">
                  <c:v>443.44914100903145</c:v>
                </c:pt>
                <c:pt idx="1748">
                  <c:v>443.44914100903145</c:v>
                </c:pt>
                <c:pt idx="1749">
                  <c:v>443.44914100903145</c:v>
                </c:pt>
                <c:pt idx="1750">
                  <c:v>443.44914100903145</c:v>
                </c:pt>
                <c:pt idx="1751">
                  <c:v>443.44914100903145</c:v>
                </c:pt>
                <c:pt idx="1752">
                  <c:v>443.44914100903145</c:v>
                </c:pt>
                <c:pt idx="1753">
                  <c:v>443.44914100903145</c:v>
                </c:pt>
                <c:pt idx="1754">
                  <c:v>443.44914100903145</c:v>
                </c:pt>
                <c:pt idx="1755">
                  <c:v>443.44914100903145</c:v>
                </c:pt>
                <c:pt idx="1756">
                  <c:v>443.44914100903145</c:v>
                </c:pt>
                <c:pt idx="1757">
                  <c:v>443.44914100903145</c:v>
                </c:pt>
                <c:pt idx="1758">
                  <c:v>443.44914100903145</c:v>
                </c:pt>
                <c:pt idx="1759">
                  <c:v>443.44914100903145</c:v>
                </c:pt>
                <c:pt idx="1760">
                  <c:v>443.44914100903145</c:v>
                </c:pt>
                <c:pt idx="1761">
                  <c:v>443.44914100903145</c:v>
                </c:pt>
                <c:pt idx="1762">
                  <c:v>443.44914100903145</c:v>
                </c:pt>
                <c:pt idx="1763">
                  <c:v>443.44914100903145</c:v>
                </c:pt>
                <c:pt idx="1764">
                  <c:v>443.44914100903145</c:v>
                </c:pt>
                <c:pt idx="1765">
                  <c:v>443.44914100903145</c:v>
                </c:pt>
                <c:pt idx="1766">
                  <c:v>443.44914100903145</c:v>
                </c:pt>
                <c:pt idx="1767">
                  <c:v>443.9482718706621</c:v>
                </c:pt>
                <c:pt idx="1768">
                  <c:v>445.52466060182547</c:v>
                </c:pt>
                <c:pt idx="1769">
                  <c:v>448.0791483980027</c:v>
                </c:pt>
                <c:pt idx="1770">
                  <c:v>451.22663927523928</c:v>
                </c:pt>
                <c:pt idx="1771">
                  <c:v>454.52029106065589</c:v>
                </c:pt>
                <c:pt idx="1772">
                  <c:v>457.68461090378497</c:v>
                </c:pt>
                <c:pt idx="1773">
                  <c:v>460.52377559969938</c:v>
                </c:pt>
                <c:pt idx="1774">
                  <c:v>462.90720618258126</c:v>
                </c:pt>
                <c:pt idx="1775">
                  <c:v>464.9329773749285</c:v>
                </c:pt>
                <c:pt idx="1776">
                  <c:v>466.85621738974794</c:v>
                </c:pt>
                <c:pt idx="1777">
                  <c:v>468.92977546079067</c:v>
                </c:pt>
                <c:pt idx="1778">
                  <c:v>471.33219477318062</c:v>
                </c:pt>
                <c:pt idx="1779">
                  <c:v>474.05396685772922</c:v>
                </c:pt>
                <c:pt idx="1780">
                  <c:v>476.85524052573851</c:v>
                </c:pt>
                <c:pt idx="1781">
                  <c:v>479.41879600088947</c:v>
                </c:pt>
                <c:pt idx="1782">
                  <c:v>481.53319957836476</c:v>
                </c:pt>
                <c:pt idx="1783">
                  <c:v>483.13537798325336</c:v>
                </c:pt>
                <c:pt idx="1784">
                  <c:v>484.3159677642912</c:v>
                </c:pt>
                <c:pt idx="1785">
                  <c:v>485.2515152708815</c:v>
                </c:pt>
                <c:pt idx="1786">
                  <c:v>486.06577981781737</c:v>
                </c:pt>
                <c:pt idx="1787">
                  <c:v>486.82631037756255</c:v>
                </c:pt>
                <c:pt idx="1788">
                  <c:v>487.59618903893346</c:v>
                </c:pt>
                <c:pt idx="1789">
                  <c:v>488.4259895192352</c:v>
                </c:pt>
                <c:pt idx="1790">
                  <c:v>489.31986131897878</c:v>
                </c:pt>
                <c:pt idx="1791">
                  <c:v>490.21581350030311</c:v>
                </c:pt>
                <c:pt idx="1792">
                  <c:v>490.97816911872212</c:v>
                </c:pt>
                <c:pt idx="1793">
                  <c:v>491.55179669447801</c:v>
                </c:pt>
                <c:pt idx="1794">
                  <c:v>491.7992791361807</c:v>
                </c:pt>
                <c:pt idx="1795">
                  <c:v>491.7992791361807</c:v>
                </c:pt>
                <c:pt idx="1796">
                  <c:v>491.7992791361807</c:v>
                </c:pt>
                <c:pt idx="1797">
                  <c:v>491.7992791361807</c:v>
                </c:pt>
                <c:pt idx="1798">
                  <c:v>491.7992791361807</c:v>
                </c:pt>
                <c:pt idx="1799">
                  <c:v>491.7992791361807</c:v>
                </c:pt>
                <c:pt idx="1800">
                  <c:v>491.7992791361807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EB0-C543-A059-4496BC8AF1EA}"/>
            </c:ext>
          </c:extLst>
        </c:ser>
        <c:ser>
          <c:idx val="2"/>
          <c:order val="2"/>
          <c:tx>
            <c:strRef>
              <c:f>'WLTP Calcs'!$Z$1:$Z$2</c:f>
              <c:strCache>
                <c:ptCount val="2"/>
                <c:pt idx="0">
                  <c:v>Energy Returned</c:v>
                </c:pt>
                <c:pt idx="1">
                  <c:v>Cumulative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180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EB0-C543-A059-4496BC8AF1E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eparator>, </c:separator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'WLTP Calcs'!$B$3:$B$1803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'WLTP Calcs'!$Z$3:$Z$1827</c:f>
              <c:numCache>
                <c:formatCode>0.00</c:formatCode>
                <c:ptCount val="18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0.45107687865703544</c:v>
                </c:pt>
                <c:pt idx="37">
                  <c:v>1.512459256508716</c:v>
                </c:pt>
                <c:pt idx="38">
                  <c:v>2.677502501896706</c:v>
                </c:pt>
                <c:pt idx="39">
                  <c:v>3.6429332085019248</c:v>
                </c:pt>
                <c:pt idx="40">
                  <c:v>4.5897720733511091</c:v>
                </c:pt>
                <c:pt idx="41">
                  <c:v>5.7566121576456197</c:v>
                </c:pt>
                <c:pt idx="42">
                  <c:v>6.9355266639463773</c:v>
                </c:pt>
                <c:pt idx="43">
                  <c:v>7.7167412112695342</c:v>
                </c:pt>
                <c:pt idx="44">
                  <c:v>8.0145369714400747</c:v>
                </c:pt>
                <c:pt idx="45">
                  <c:v>8.0753964164995704</c:v>
                </c:pt>
                <c:pt idx="46">
                  <c:v>8.1493722899030381</c:v>
                </c:pt>
                <c:pt idx="47">
                  <c:v>8.2447238937812859</c:v>
                </c:pt>
                <c:pt idx="48">
                  <c:v>8.2447238937812859</c:v>
                </c:pt>
                <c:pt idx="49">
                  <c:v>8.2447238937812859</c:v>
                </c:pt>
                <c:pt idx="50">
                  <c:v>8.2527356380208623</c:v>
                </c:pt>
                <c:pt idx="51">
                  <c:v>8.5024622318246106</c:v>
                </c:pt>
                <c:pt idx="52">
                  <c:v>8.8142110121145834</c:v>
                </c:pt>
                <c:pt idx="53">
                  <c:v>8.9361411365528802</c:v>
                </c:pt>
                <c:pt idx="54">
                  <c:v>8.9361411365528802</c:v>
                </c:pt>
                <c:pt idx="55">
                  <c:v>8.9361411365528802</c:v>
                </c:pt>
                <c:pt idx="56">
                  <c:v>8.9361411365528802</c:v>
                </c:pt>
                <c:pt idx="57">
                  <c:v>8.9361411365528802</c:v>
                </c:pt>
                <c:pt idx="58">
                  <c:v>8.9361411365528802</c:v>
                </c:pt>
                <c:pt idx="59">
                  <c:v>8.9361411365528802</c:v>
                </c:pt>
                <c:pt idx="60">
                  <c:v>8.9361411365528802</c:v>
                </c:pt>
                <c:pt idx="61">
                  <c:v>8.9361411365528802</c:v>
                </c:pt>
                <c:pt idx="62">
                  <c:v>8.9361411365528802</c:v>
                </c:pt>
                <c:pt idx="63">
                  <c:v>8.9361411365528802</c:v>
                </c:pt>
                <c:pt idx="64">
                  <c:v>8.9361411365528802</c:v>
                </c:pt>
                <c:pt idx="65">
                  <c:v>8.9361411365528802</c:v>
                </c:pt>
                <c:pt idx="66">
                  <c:v>8.9361411365528802</c:v>
                </c:pt>
                <c:pt idx="67">
                  <c:v>8.9361411365528802</c:v>
                </c:pt>
                <c:pt idx="68">
                  <c:v>8.9361411365528802</c:v>
                </c:pt>
                <c:pt idx="69">
                  <c:v>8.9361411365528802</c:v>
                </c:pt>
                <c:pt idx="70">
                  <c:v>8.9361411365528802</c:v>
                </c:pt>
                <c:pt idx="71">
                  <c:v>8.9361411365528802</c:v>
                </c:pt>
                <c:pt idx="72">
                  <c:v>8.9361411365528802</c:v>
                </c:pt>
                <c:pt idx="73">
                  <c:v>8.9361411365528802</c:v>
                </c:pt>
                <c:pt idx="74">
                  <c:v>8.9361411365528802</c:v>
                </c:pt>
                <c:pt idx="75">
                  <c:v>8.9361411365528802</c:v>
                </c:pt>
                <c:pt idx="76">
                  <c:v>8.9361411365528802</c:v>
                </c:pt>
                <c:pt idx="77">
                  <c:v>8.9361411365528802</c:v>
                </c:pt>
                <c:pt idx="78">
                  <c:v>8.9361411365528802</c:v>
                </c:pt>
                <c:pt idx="79">
                  <c:v>8.9361411365528802</c:v>
                </c:pt>
                <c:pt idx="80">
                  <c:v>8.9361411365528802</c:v>
                </c:pt>
                <c:pt idx="81">
                  <c:v>8.9567104713499077</c:v>
                </c:pt>
                <c:pt idx="82">
                  <c:v>8.9567104713499077</c:v>
                </c:pt>
                <c:pt idx="83">
                  <c:v>8.9567104713499077</c:v>
                </c:pt>
                <c:pt idx="84">
                  <c:v>8.9567104713499077</c:v>
                </c:pt>
                <c:pt idx="85">
                  <c:v>8.9567104713499077</c:v>
                </c:pt>
                <c:pt idx="86">
                  <c:v>8.9567104713499077</c:v>
                </c:pt>
                <c:pt idx="87">
                  <c:v>9.0733874994726182</c:v>
                </c:pt>
                <c:pt idx="88">
                  <c:v>9.907973066504562</c:v>
                </c:pt>
                <c:pt idx="89">
                  <c:v>11.474818939411797</c:v>
                </c:pt>
                <c:pt idx="90">
                  <c:v>13.133412705986508</c:v>
                </c:pt>
                <c:pt idx="91">
                  <c:v>14.326637971452081</c:v>
                </c:pt>
                <c:pt idx="92">
                  <c:v>14.966497174194387</c:v>
                </c:pt>
                <c:pt idx="93">
                  <c:v>15.357867377451427</c:v>
                </c:pt>
                <c:pt idx="94">
                  <c:v>15.717143796629124</c:v>
                </c:pt>
                <c:pt idx="95">
                  <c:v>15.991921246055302</c:v>
                </c:pt>
                <c:pt idx="96">
                  <c:v>16.124174941630276</c:v>
                </c:pt>
                <c:pt idx="97">
                  <c:v>16.179888530819309</c:v>
                </c:pt>
                <c:pt idx="98">
                  <c:v>16.201034423257539</c:v>
                </c:pt>
                <c:pt idx="99">
                  <c:v>16.201034423257539</c:v>
                </c:pt>
                <c:pt idx="100">
                  <c:v>16.201034423257539</c:v>
                </c:pt>
                <c:pt idx="101">
                  <c:v>16.201034423257539</c:v>
                </c:pt>
                <c:pt idx="102">
                  <c:v>16.201034423257539</c:v>
                </c:pt>
                <c:pt idx="103">
                  <c:v>16.201034423257539</c:v>
                </c:pt>
                <c:pt idx="104">
                  <c:v>16.201034423257539</c:v>
                </c:pt>
                <c:pt idx="105">
                  <c:v>16.201034423257539</c:v>
                </c:pt>
                <c:pt idx="106">
                  <c:v>16.201034423257539</c:v>
                </c:pt>
                <c:pt idx="107">
                  <c:v>16.201034423257539</c:v>
                </c:pt>
                <c:pt idx="108">
                  <c:v>16.201034423257539</c:v>
                </c:pt>
                <c:pt idx="109">
                  <c:v>16.201034423257539</c:v>
                </c:pt>
                <c:pt idx="110">
                  <c:v>16.201034423257539</c:v>
                </c:pt>
                <c:pt idx="111">
                  <c:v>16.201034423257539</c:v>
                </c:pt>
                <c:pt idx="112">
                  <c:v>16.201034423257539</c:v>
                </c:pt>
                <c:pt idx="113">
                  <c:v>16.201034423257539</c:v>
                </c:pt>
                <c:pt idx="114">
                  <c:v>16.201034423257539</c:v>
                </c:pt>
                <c:pt idx="115">
                  <c:v>16.201034423257539</c:v>
                </c:pt>
                <c:pt idx="116">
                  <c:v>16.201034423257539</c:v>
                </c:pt>
                <c:pt idx="117">
                  <c:v>16.201034423257539</c:v>
                </c:pt>
                <c:pt idx="118">
                  <c:v>16.201034423257539</c:v>
                </c:pt>
                <c:pt idx="119">
                  <c:v>16.201034423257539</c:v>
                </c:pt>
                <c:pt idx="120">
                  <c:v>16.201034423257539</c:v>
                </c:pt>
                <c:pt idx="121">
                  <c:v>16.201034423257539</c:v>
                </c:pt>
                <c:pt idx="122">
                  <c:v>16.201034423257539</c:v>
                </c:pt>
                <c:pt idx="123">
                  <c:v>16.201034423257539</c:v>
                </c:pt>
                <c:pt idx="124">
                  <c:v>16.201034423257539</c:v>
                </c:pt>
                <c:pt idx="125">
                  <c:v>16.201034423257539</c:v>
                </c:pt>
                <c:pt idx="126">
                  <c:v>16.201034423257539</c:v>
                </c:pt>
                <c:pt idx="127">
                  <c:v>16.201034423257539</c:v>
                </c:pt>
                <c:pt idx="128">
                  <c:v>16.201034423257539</c:v>
                </c:pt>
                <c:pt idx="129">
                  <c:v>16.201034423257539</c:v>
                </c:pt>
                <c:pt idx="130">
                  <c:v>16.201034423257539</c:v>
                </c:pt>
                <c:pt idx="131">
                  <c:v>16.201034423257539</c:v>
                </c:pt>
                <c:pt idx="132">
                  <c:v>16.201034423257539</c:v>
                </c:pt>
                <c:pt idx="133">
                  <c:v>16.201034423257539</c:v>
                </c:pt>
                <c:pt idx="134">
                  <c:v>16.201034423257539</c:v>
                </c:pt>
                <c:pt idx="135">
                  <c:v>16.201034423257539</c:v>
                </c:pt>
                <c:pt idx="136">
                  <c:v>16.201034423257539</c:v>
                </c:pt>
                <c:pt idx="137">
                  <c:v>16.201034423257539</c:v>
                </c:pt>
                <c:pt idx="138">
                  <c:v>16.201034423257539</c:v>
                </c:pt>
                <c:pt idx="139">
                  <c:v>16.201034423257539</c:v>
                </c:pt>
                <c:pt idx="140">
                  <c:v>16.201034423257539</c:v>
                </c:pt>
                <c:pt idx="141">
                  <c:v>16.201034423257539</c:v>
                </c:pt>
                <c:pt idx="142">
                  <c:v>16.201034423257539</c:v>
                </c:pt>
                <c:pt idx="143">
                  <c:v>16.201034423257539</c:v>
                </c:pt>
                <c:pt idx="144">
                  <c:v>16.201034423257539</c:v>
                </c:pt>
                <c:pt idx="145">
                  <c:v>16.201034423257539</c:v>
                </c:pt>
                <c:pt idx="146">
                  <c:v>16.201034423257539</c:v>
                </c:pt>
                <c:pt idx="147">
                  <c:v>16.201034423257539</c:v>
                </c:pt>
                <c:pt idx="148">
                  <c:v>16.201034423257539</c:v>
                </c:pt>
                <c:pt idx="149">
                  <c:v>16.201034423257539</c:v>
                </c:pt>
                <c:pt idx="150">
                  <c:v>16.201034423257539</c:v>
                </c:pt>
                <c:pt idx="151">
                  <c:v>16.911765712000712</c:v>
                </c:pt>
                <c:pt idx="152">
                  <c:v>18.230363062246703</c:v>
                </c:pt>
                <c:pt idx="153">
                  <c:v>19.515713583635986</c:v>
                </c:pt>
                <c:pt idx="154">
                  <c:v>20.264572013833533</c:v>
                </c:pt>
                <c:pt idx="155">
                  <c:v>20.456445433098857</c:v>
                </c:pt>
                <c:pt idx="156">
                  <c:v>20.456445433098857</c:v>
                </c:pt>
                <c:pt idx="157">
                  <c:v>20.456445433098857</c:v>
                </c:pt>
                <c:pt idx="158">
                  <c:v>20.456445433098857</c:v>
                </c:pt>
                <c:pt idx="159">
                  <c:v>20.456445433098857</c:v>
                </c:pt>
                <c:pt idx="160">
                  <c:v>20.456445433098857</c:v>
                </c:pt>
                <c:pt idx="161">
                  <c:v>20.456445433098857</c:v>
                </c:pt>
                <c:pt idx="162">
                  <c:v>20.456445433098857</c:v>
                </c:pt>
                <c:pt idx="163">
                  <c:v>20.456445433098857</c:v>
                </c:pt>
                <c:pt idx="164">
                  <c:v>20.456445433098857</c:v>
                </c:pt>
                <c:pt idx="165">
                  <c:v>20.456445433098857</c:v>
                </c:pt>
                <c:pt idx="166">
                  <c:v>20.456445433098857</c:v>
                </c:pt>
                <c:pt idx="167">
                  <c:v>20.456445433098857</c:v>
                </c:pt>
                <c:pt idx="168">
                  <c:v>20.456445433098857</c:v>
                </c:pt>
                <c:pt idx="169">
                  <c:v>20.456445433098857</c:v>
                </c:pt>
                <c:pt idx="170">
                  <c:v>20.456445433098857</c:v>
                </c:pt>
                <c:pt idx="171">
                  <c:v>21.316052746109648</c:v>
                </c:pt>
                <c:pt idx="172">
                  <c:v>22.762460413128814</c:v>
                </c:pt>
                <c:pt idx="173">
                  <c:v>24.001431739537146</c:v>
                </c:pt>
                <c:pt idx="174">
                  <c:v>24.525395547589483</c:v>
                </c:pt>
                <c:pt idx="175">
                  <c:v>24.525395547589483</c:v>
                </c:pt>
                <c:pt idx="176">
                  <c:v>24.525395547589483</c:v>
                </c:pt>
                <c:pt idx="177">
                  <c:v>24.525395547589483</c:v>
                </c:pt>
                <c:pt idx="178">
                  <c:v>24.525395547589483</c:v>
                </c:pt>
                <c:pt idx="179">
                  <c:v>24.525395547589483</c:v>
                </c:pt>
                <c:pt idx="180">
                  <c:v>24.525395547589483</c:v>
                </c:pt>
                <c:pt idx="181">
                  <c:v>24.525395547589483</c:v>
                </c:pt>
                <c:pt idx="182">
                  <c:v>24.699927500572951</c:v>
                </c:pt>
                <c:pt idx="183">
                  <c:v>25.230819000653753</c:v>
                </c:pt>
                <c:pt idx="184">
                  <c:v>25.917259637385168</c:v>
                </c:pt>
                <c:pt idx="185">
                  <c:v>26.543304750204193</c:v>
                </c:pt>
                <c:pt idx="186">
                  <c:v>27.018055348675723</c:v>
                </c:pt>
                <c:pt idx="187">
                  <c:v>27.345873443654067</c:v>
                </c:pt>
                <c:pt idx="188">
                  <c:v>27.564623233561186</c:v>
                </c:pt>
                <c:pt idx="189">
                  <c:v>27.698128523507169</c:v>
                </c:pt>
                <c:pt idx="190">
                  <c:v>27.769203117037776</c:v>
                </c:pt>
                <c:pt idx="191">
                  <c:v>27.796288508375202</c:v>
                </c:pt>
                <c:pt idx="192">
                  <c:v>27.796288508375202</c:v>
                </c:pt>
                <c:pt idx="193">
                  <c:v>27.796288508375202</c:v>
                </c:pt>
                <c:pt idx="194">
                  <c:v>27.796288508375202</c:v>
                </c:pt>
                <c:pt idx="195">
                  <c:v>27.796288508375202</c:v>
                </c:pt>
                <c:pt idx="196">
                  <c:v>27.796288508375202</c:v>
                </c:pt>
                <c:pt idx="197">
                  <c:v>27.796288508375202</c:v>
                </c:pt>
                <c:pt idx="198">
                  <c:v>27.796288508375202</c:v>
                </c:pt>
                <c:pt idx="199">
                  <c:v>27.796288508375202</c:v>
                </c:pt>
                <c:pt idx="200">
                  <c:v>27.796288508375202</c:v>
                </c:pt>
                <c:pt idx="201">
                  <c:v>27.796288508375202</c:v>
                </c:pt>
                <c:pt idx="202">
                  <c:v>27.796288508375202</c:v>
                </c:pt>
                <c:pt idx="203">
                  <c:v>27.796288508375202</c:v>
                </c:pt>
                <c:pt idx="204">
                  <c:v>27.796288508375202</c:v>
                </c:pt>
                <c:pt idx="205">
                  <c:v>27.796288508375202</c:v>
                </c:pt>
                <c:pt idx="206">
                  <c:v>27.796288508375202</c:v>
                </c:pt>
                <c:pt idx="207">
                  <c:v>27.796288508375202</c:v>
                </c:pt>
                <c:pt idx="208">
                  <c:v>27.796288508375202</c:v>
                </c:pt>
                <c:pt idx="209">
                  <c:v>27.796288508375202</c:v>
                </c:pt>
                <c:pt idx="210">
                  <c:v>27.796288508375202</c:v>
                </c:pt>
                <c:pt idx="211">
                  <c:v>27.796288508375202</c:v>
                </c:pt>
                <c:pt idx="212">
                  <c:v>27.796288508375202</c:v>
                </c:pt>
                <c:pt idx="213">
                  <c:v>27.796288508375202</c:v>
                </c:pt>
                <c:pt idx="214">
                  <c:v>27.796288508375202</c:v>
                </c:pt>
                <c:pt idx="215">
                  <c:v>27.796288508375202</c:v>
                </c:pt>
                <c:pt idx="216">
                  <c:v>27.796288508375202</c:v>
                </c:pt>
                <c:pt idx="217">
                  <c:v>27.796288508375202</c:v>
                </c:pt>
                <c:pt idx="218">
                  <c:v>27.796288508375202</c:v>
                </c:pt>
                <c:pt idx="219">
                  <c:v>27.796288508375202</c:v>
                </c:pt>
                <c:pt idx="220">
                  <c:v>27.796288508375202</c:v>
                </c:pt>
                <c:pt idx="221">
                  <c:v>27.796288508375202</c:v>
                </c:pt>
                <c:pt idx="222">
                  <c:v>27.796288508375202</c:v>
                </c:pt>
                <c:pt idx="223">
                  <c:v>27.796288508375202</c:v>
                </c:pt>
                <c:pt idx="224">
                  <c:v>27.796288508375202</c:v>
                </c:pt>
                <c:pt idx="225">
                  <c:v>27.796288508375202</c:v>
                </c:pt>
                <c:pt idx="226">
                  <c:v>27.796288508375202</c:v>
                </c:pt>
                <c:pt idx="227">
                  <c:v>27.796288508375202</c:v>
                </c:pt>
                <c:pt idx="228">
                  <c:v>27.796288508375202</c:v>
                </c:pt>
                <c:pt idx="229">
                  <c:v>27.796288508375202</c:v>
                </c:pt>
                <c:pt idx="230">
                  <c:v>27.796288508375202</c:v>
                </c:pt>
                <c:pt idx="231">
                  <c:v>27.796288508375202</c:v>
                </c:pt>
                <c:pt idx="232">
                  <c:v>27.965240855692798</c:v>
                </c:pt>
                <c:pt idx="233">
                  <c:v>28.627859339923244</c:v>
                </c:pt>
                <c:pt idx="234">
                  <c:v>29.257368895761886</c:v>
                </c:pt>
                <c:pt idx="235">
                  <c:v>29.482733530381118</c:v>
                </c:pt>
                <c:pt idx="236">
                  <c:v>29.482733530381118</c:v>
                </c:pt>
                <c:pt idx="237">
                  <c:v>29.491214351402469</c:v>
                </c:pt>
                <c:pt idx="238">
                  <c:v>30.000001721173824</c:v>
                </c:pt>
                <c:pt idx="239">
                  <c:v>31.046192354250437</c:v>
                </c:pt>
                <c:pt idx="240">
                  <c:v>32.17878600490809</c:v>
                </c:pt>
                <c:pt idx="241">
                  <c:v>33.126270413154046</c:v>
                </c:pt>
                <c:pt idx="242">
                  <c:v>34.048671424784047</c:v>
                </c:pt>
                <c:pt idx="243">
                  <c:v>34.957513127218355</c:v>
                </c:pt>
                <c:pt idx="244">
                  <c:v>35.904351992067539</c:v>
                </c:pt>
                <c:pt idx="245">
                  <c:v>37.071192076362053</c:v>
                </c:pt>
                <c:pt idx="246">
                  <c:v>38.250106582662809</c:v>
                </c:pt>
                <c:pt idx="247">
                  <c:v>39.031321129985969</c:v>
                </c:pt>
                <c:pt idx="248">
                  <c:v>39.329116890156506</c:v>
                </c:pt>
                <c:pt idx="249">
                  <c:v>39.389976335216005</c:v>
                </c:pt>
                <c:pt idx="250">
                  <c:v>39.463952208619475</c:v>
                </c:pt>
                <c:pt idx="251">
                  <c:v>39.559303812497724</c:v>
                </c:pt>
                <c:pt idx="252">
                  <c:v>39.559303812497724</c:v>
                </c:pt>
                <c:pt idx="253">
                  <c:v>39.559303812497724</c:v>
                </c:pt>
                <c:pt idx="254">
                  <c:v>39.567315556737299</c:v>
                </c:pt>
                <c:pt idx="255">
                  <c:v>39.732999832184518</c:v>
                </c:pt>
                <c:pt idx="256">
                  <c:v>39.79026290975429</c:v>
                </c:pt>
                <c:pt idx="257">
                  <c:v>39.79026290975429</c:v>
                </c:pt>
                <c:pt idx="258">
                  <c:v>39.79026290975429</c:v>
                </c:pt>
                <c:pt idx="259">
                  <c:v>39.79026290975429</c:v>
                </c:pt>
                <c:pt idx="260">
                  <c:v>39.79026290975429</c:v>
                </c:pt>
                <c:pt idx="261">
                  <c:v>39.79026290975429</c:v>
                </c:pt>
                <c:pt idx="262">
                  <c:v>39.79026290975429</c:v>
                </c:pt>
                <c:pt idx="263">
                  <c:v>39.79026290975429</c:v>
                </c:pt>
                <c:pt idx="264">
                  <c:v>39.79026290975429</c:v>
                </c:pt>
                <c:pt idx="265">
                  <c:v>39.79026290975429</c:v>
                </c:pt>
                <c:pt idx="266">
                  <c:v>39.79026290975429</c:v>
                </c:pt>
                <c:pt idx="267">
                  <c:v>39.79026290975429</c:v>
                </c:pt>
                <c:pt idx="268">
                  <c:v>39.79026290975429</c:v>
                </c:pt>
                <c:pt idx="269">
                  <c:v>39.79026290975429</c:v>
                </c:pt>
                <c:pt idx="270">
                  <c:v>39.79026290975429</c:v>
                </c:pt>
                <c:pt idx="271">
                  <c:v>39.79026290975429</c:v>
                </c:pt>
                <c:pt idx="272">
                  <c:v>39.79026290975429</c:v>
                </c:pt>
                <c:pt idx="273">
                  <c:v>40.292901419002256</c:v>
                </c:pt>
                <c:pt idx="274">
                  <c:v>41.404022863532965</c:v>
                </c:pt>
                <c:pt idx="275">
                  <c:v>42.750673168429458</c:v>
                </c:pt>
                <c:pt idx="276">
                  <c:v>44.200800187480191</c:v>
                </c:pt>
                <c:pt idx="277">
                  <c:v>45.832091708983214</c:v>
                </c:pt>
                <c:pt idx="278">
                  <c:v>47.521302617269335</c:v>
                </c:pt>
                <c:pt idx="279">
                  <c:v>48.655431632774111</c:v>
                </c:pt>
                <c:pt idx="280">
                  <c:v>48.779315701769967</c:v>
                </c:pt>
                <c:pt idx="281">
                  <c:v>48.779315701769967</c:v>
                </c:pt>
                <c:pt idx="282">
                  <c:v>48.779315701769967</c:v>
                </c:pt>
                <c:pt idx="283">
                  <c:v>48.779315701769967</c:v>
                </c:pt>
                <c:pt idx="284">
                  <c:v>48.779315701769967</c:v>
                </c:pt>
                <c:pt idx="285">
                  <c:v>48.779315701769967</c:v>
                </c:pt>
                <c:pt idx="286">
                  <c:v>48.779315701769967</c:v>
                </c:pt>
                <c:pt idx="287">
                  <c:v>48.779315701769967</c:v>
                </c:pt>
                <c:pt idx="288">
                  <c:v>48.779315701769967</c:v>
                </c:pt>
                <c:pt idx="289">
                  <c:v>48.779315701769967</c:v>
                </c:pt>
                <c:pt idx="290">
                  <c:v>48.779315701769967</c:v>
                </c:pt>
                <c:pt idx="291">
                  <c:v>48.779315701769967</c:v>
                </c:pt>
                <c:pt idx="292">
                  <c:v>48.779315701769967</c:v>
                </c:pt>
                <c:pt idx="293">
                  <c:v>48.779315701769967</c:v>
                </c:pt>
                <c:pt idx="294">
                  <c:v>48.779315701769967</c:v>
                </c:pt>
                <c:pt idx="295">
                  <c:v>48.779315701769967</c:v>
                </c:pt>
                <c:pt idx="296">
                  <c:v>48.779315701769967</c:v>
                </c:pt>
                <c:pt idx="297">
                  <c:v>48.779315701769967</c:v>
                </c:pt>
                <c:pt idx="298">
                  <c:v>48.779315701769967</c:v>
                </c:pt>
                <c:pt idx="299">
                  <c:v>48.779315701769967</c:v>
                </c:pt>
                <c:pt idx="300">
                  <c:v>48.779315701769967</c:v>
                </c:pt>
                <c:pt idx="301">
                  <c:v>48.779315701769967</c:v>
                </c:pt>
                <c:pt idx="302">
                  <c:v>48.779315701769967</c:v>
                </c:pt>
                <c:pt idx="303">
                  <c:v>48.926416505522191</c:v>
                </c:pt>
                <c:pt idx="304">
                  <c:v>49.283013303168069</c:v>
                </c:pt>
                <c:pt idx="305">
                  <c:v>49.643398015496452</c:v>
                </c:pt>
                <c:pt idx="306">
                  <c:v>49.767205546380026</c:v>
                </c:pt>
                <c:pt idx="307">
                  <c:v>49.767205546380026</c:v>
                </c:pt>
                <c:pt idx="308">
                  <c:v>49.767205546380026</c:v>
                </c:pt>
                <c:pt idx="309">
                  <c:v>49.767205546380026</c:v>
                </c:pt>
                <c:pt idx="310">
                  <c:v>49.767205546380026</c:v>
                </c:pt>
                <c:pt idx="311">
                  <c:v>49.767205546380026</c:v>
                </c:pt>
                <c:pt idx="312">
                  <c:v>49.945160011316226</c:v>
                </c:pt>
                <c:pt idx="313">
                  <c:v>50.293803794512094</c:v>
                </c:pt>
                <c:pt idx="314">
                  <c:v>50.705744634858029</c:v>
                </c:pt>
                <c:pt idx="315">
                  <c:v>51.070575968466514</c:v>
                </c:pt>
                <c:pt idx="316">
                  <c:v>51.426134448300232</c:v>
                </c:pt>
                <c:pt idx="317">
                  <c:v>51.88847187310607</c:v>
                </c:pt>
                <c:pt idx="318">
                  <c:v>52.431813284660876</c:v>
                </c:pt>
                <c:pt idx="319">
                  <c:v>52.817357628412843</c:v>
                </c:pt>
                <c:pt idx="320">
                  <c:v>52.918918946270978</c:v>
                </c:pt>
                <c:pt idx="321">
                  <c:v>52.918918946270978</c:v>
                </c:pt>
                <c:pt idx="322">
                  <c:v>52.918918946270978</c:v>
                </c:pt>
                <c:pt idx="323">
                  <c:v>52.918918946270978</c:v>
                </c:pt>
                <c:pt idx="324">
                  <c:v>52.918918946270978</c:v>
                </c:pt>
                <c:pt idx="325">
                  <c:v>52.918918946270978</c:v>
                </c:pt>
                <c:pt idx="326">
                  <c:v>52.918918946270978</c:v>
                </c:pt>
                <c:pt idx="327">
                  <c:v>53.024131561064124</c:v>
                </c:pt>
                <c:pt idx="328">
                  <c:v>53.548055072545274</c:v>
                </c:pt>
                <c:pt idx="329">
                  <c:v>54.069388526369821</c:v>
                </c:pt>
                <c:pt idx="330">
                  <c:v>54.207216955962103</c:v>
                </c:pt>
                <c:pt idx="331">
                  <c:v>54.207216955962103</c:v>
                </c:pt>
                <c:pt idx="332">
                  <c:v>54.207216955962103</c:v>
                </c:pt>
                <c:pt idx="333">
                  <c:v>54.207216955962103</c:v>
                </c:pt>
                <c:pt idx="334">
                  <c:v>54.207216955962103</c:v>
                </c:pt>
                <c:pt idx="335">
                  <c:v>54.207216955962103</c:v>
                </c:pt>
                <c:pt idx="336">
                  <c:v>54.207216955962103</c:v>
                </c:pt>
                <c:pt idx="337">
                  <c:v>54.207216955962103</c:v>
                </c:pt>
                <c:pt idx="338">
                  <c:v>54.207216955962103</c:v>
                </c:pt>
                <c:pt idx="339">
                  <c:v>54.207216955962103</c:v>
                </c:pt>
                <c:pt idx="340">
                  <c:v>54.207216955962103</c:v>
                </c:pt>
                <c:pt idx="341">
                  <c:v>54.207216955962103</c:v>
                </c:pt>
                <c:pt idx="342">
                  <c:v>54.207216955962103</c:v>
                </c:pt>
                <c:pt idx="343">
                  <c:v>54.207216955962103</c:v>
                </c:pt>
                <c:pt idx="344">
                  <c:v>54.207216955962103</c:v>
                </c:pt>
                <c:pt idx="345">
                  <c:v>54.207216955962103</c:v>
                </c:pt>
                <c:pt idx="346">
                  <c:v>54.207216955962103</c:v>
                </c:pt>
                <c:pt idx="347">
                  <c:v>54.207216955962103</c:v>
                </c:pt>
                <c:pt idx="348">
                  <c:v>54.207216955962103</c:v>
                </c:pt>
                <c:pt idx="349">
                  <c:v>54.207216955962103</c:v>
                </c:pt>
                <c:pt idx="350">
                  <c:v>54.207216955962103</c:v>
                </c:pt>
                <c:pt idx="351">
                  <c:v>54.207216955962103</c:v>
                </c:pt>
                <c:pt idx="352">
                  <c:v>54.207216955962103</c:v>
                </c:pt>
                <c:pt idx="353">
                  <c:v>54.207216955962103</c:v>
                </c:pt>
                <c:pt idx="354">
                  <c:v>54.207216955962103</c:v>
                </c:pt>
                <c:pt idx="355">
                  <c:v>54.207216955962103</c:v>
                </c:pt>
                <c:pt idx="356">
                  <c:v>54.207216955962103</c:v>
                </c:pt>
                <c:pt idx="357">
                  <c:v>54.207216955962103</c:v>
                </c:pt>
                <c:pt idx="358">
                  <c:v>54.378141309260258</c:v>
                </c:pt>
                <c:pt idx="359">
                  <c:v>54.783515313929314</c:v>
                </c:pt>
                <c:pt idx="360">
                  <c:v>55.178940273987543</c:v>
                </c:pt>
                <c:pt idx="361">
                  <c:v>55.415462119628188</c:v>
                </c:pt>
                <c:pt idx="362">
                  <c:v>55.486183531457158</c:v>
                </c:pt>
                <c:pt idx="363">
                  <c:v>55.486183531457158</c:v>
                </c:pt>
                <c:pt idx="364">
                  <c:v>55.486183531457158</c:v>
                </c:pt>
                <c:pt idx="365">
                  <c:v>55.486183531457158</c:v>
                </c:pt>
                <c:pt idx="366">
                  <c:v>55.486183531457158</c:v>
                </c:pt>
                <c:pt idx="367">
                  <c:v>55.486183531457158</c:v>
                </c:pt>
                <c:pt idx="368">
                  <c:v>55.486183531457158</c:v>
                </c:pt>
                <c:pt idx="369">
                  <c:v>55.486183531457158</c:v>
                </c:pt>
                <c:pt idx="370">
                  <c:v>55.486183531457158</c:v>
                </c:pt>
                <c:pt idx="371">
                  <c:v>55.590474103134106</c:v>
                </c:pt>
                <c:pt idx="372">
                  <c:v>56.163976403656157</c:v>
                </c:pt>
                <c:pt idx="373">
                  <c:v>56.947960878187558</c:v>
                </c:pt>
                <c:pt idx="374">
                  <c:v>57.59103034095606</c:v>
                </c:pt>
                <c:pt idx="375">
                  <c:v>57.986861744001111</c:v>
                </c:pt>
                <c:pt idx="376">
                  <c:v>58.200051246569927</c:v>
                </c:pt>
                <c:pt idx="377">
                  <c:v>58.310608648170543</c:v>
                </c:pt>
                <c:pt idx="378">
                  <c:v>58.36594083596659</c:v>
                </c:pt>
                <c:pt idx="379">
                  <c:v>58.406157905759819</c:v>
                </c:pt>
                <c:pt idx="380">
                  <c:v>58.456237209905233</c:v>
                </c:pt>
                <c:pt idx="381">
                  <c:v>58.508817389631638</c:v>
                </c:pt>
                <c:pt idx="382">
                  <c:v>58.554698440614402</c:v>
                </c:pt>
                <c:pt idx="383">
                  <c:v>58.591146348431984</c:v>
                </c:pt>
                <c:pt idx="384">
                  <c:v>58.610398104684023</c:v>
                </c:pt>
                <c:pt idx="385">
                  <c:v>58.614579408911951</c:v>
                </c:pt>
                <c:pt idx="386">
                  <c:v>58.614579408911951</c:v>
                </c:pt>
                <c:pt idx="387">
                  <c:v>58.614579408911951</c:v>
                </c:pt>
                <c:pt idx="388">
                  <c:v>58.614579408911951</c:v>
                </c:pt>
                <c:pt idx="389">
                  <c:v>58.614579408911951</c:v>
                </c:pt>
                <c:pt idx="390">
                  <c:v>58.614579408911951</c:v>
                </c:pt>
                <c:pt idx="391">
                  <c:v>58.614579408911951</c:v>
                </c:pt>
                <c:pt idx="392">
                  <c:v>58.614579408911951</c:v>
                </c:pt>
                <c:pt idx="393">
                  <c:v>58.614579408911951</c:v>
                </c:pt>
                <c:pt idx="394">
                  <c:v>58.614579408911951</c:v>
                </c:pt>
                <c:pt idx="395">
                  <c:v>58.614579408911951</c:v>
                </c:pt>
                <c:pt idx="396">
                  <c:v>58.614579408911951</c:v>
                </c:pt>
                <c:pt idx="397">
                  <c:v>58.614579408911951</c:v>
                </c:pt>
                <c:pt idx="398">
                  <c:v>58.614579408911951</c:v>
                </c:pt>
                <c:pt idx="399">
                  <c:v>58.614579408911951</c:v>
                </c:pt>
                <c:pt idx="400">
                  <c:v>58.614579408911951</c:v>
                </c:pt>
                <c:pt idx="401">
                  <c:v>58.654420216168269</c:v>
                </c:pt>
                <c:pt idx="402">
                  <c:v>58.934172761415375</c:v>
                </c:pt>
                <c:pt idx="403">
                  <c:v>59.271020438587129</c:v>
                </c:pt>
                <c:pt idx="404">
                  <c:v>59.555942379364843</c:v>
                </c:pt>
                <c:pt idx="405">
                  <c:v>59.829864912330727</c:v>
                </c:pt>
                <c:pt idx="406">
                  <c:v>60.118025758021027</c:v>
                </c:pt>
                <c:pt idx="407">
                  <c:v>60.358794924792569</c:v>
                </c:pt>
                <c:pt idx="408">
                  <c:v>60.46861776485796</c:v>
                </c:pt>
                <c:pt idx="409">
                  <c:v>60.46861776485796</c:v>
                </c:pt>
                <c:pt idx="410">
                  <c:v>60.46861776485796</c:v>
                </c:pt>
                <c:pt idx="411">
                  <c:v>60.46861776485796</c:v>
                </c:pt>
                <c:pt idx="412">
                  <c:v>60.46861776485796</c:v>
                </c:pt>
                <c:pt idx="413">
                  <c:v>60.46861776485796</c:v>
                </c:pt>
                <c:pt idx="414">
                  <c:v>60.46861776485796</c:v>
                </c:pt>
                <c:pt idx="415">
                  <c:v>60.46861776485796</c:v>
                </c:pt>
                <c:pt idx="416">
                  <c:v>60.46861776485796</c:v>
                </c:pt>
                <c:pt idx="417">
                  <c:v>60.46861776485796</c:v>
                </c:pt>
                <c:pt idx="418">
                  <c:v>60.46861776485796</c:v>
                </c:pt>
                <c:pt idx="419">
                  <c:v>60.559179243246078</c:v>
                </c:pt>
                <c:pt idx="420">
                  <c:v>60.64235571698277</c:v>
                </c:pt>
                <c:pt idx="421">
                  <c:v>60.64235571698277</c:v>
                </c:pt>
                <c:pt idx="422">
                  <c:v>60.64235571698277</c:v>
                </c:pt>
                <c:pt idx="423">
                  <c:v>60.64235571698277</c:v>
                </c:pt>
                <c:pt idx="424">
                  <c:v>60.64235571698277</c:v>
                </c:pt>
                <c:pt idx="425">
                  <c:v>60.64235571698277</c:v>
                </c:pt>
                <c:pt idx="426">
                  <c:v>60.64235571698277</c:v>
                </c:pt>
                <c:pt idx="427">
                  <c:v>60.64235571698277</c:v>
                </c:pt>
                <c:pt idx="428">
                  <c:v>60.64235571698277</c:v>
                </c:pt>
                <c:pt idx="429">
                  <c:v>60.64235571698277</c:v>
                </c:pt>
                <c:pt idx="430">
                  <c:v>60.64235571698277</c:v>
                </c:pt>
                <c:pt idx="431">
                  <c:v>60.677281077655643</c:v>
                </c:pt>
                <c:pt idx="432">
                  <c:v>60.677281077655643</c:v>
                </c:pt>
                <c:pt idx="433">
                  <c:v>60.677281077655643</c:v>
                </c:pt>
                <c:pt idx="434">
                  <c:v>60.677281077655643</c:v>
                </c:pt>
                <c:pt idx="435">
                  <c:v>61.023483616149058</c:v>
                </c:pt>
                <c:pt idx="436">
                  <c:v>61.807922236472315</c:v>
                </c:pt>
                <c:pt idx="437">
                  <c:v>62.94525476760429</c:v>
                </c:pt>
                <c:pt idx="438">
                  <c:v>64.203161331116632</c:v>
                </c:pt>
                <c:pt idx="439">
                  <c:v>65.28523570281375</c:v>
                </c:pt>
                <c:pt idx="440">
                  <c:v>65.982534322360749</c:v>
                </c:pt>
                <c:pt idx="441">
                  <c:v>66.295140676831593</c:v>
                </c:pt>
                <c:pt idx="442">
                  <c:v>66.38480519337881</c:v>
                </c:pt>
                <c:pt idx="443">
                  <c:v>66.397469995729466</c:v>
                </c:pt>
                <c:pt idx="444">
                  <c:v>66.397634640836856</c:v>
                </c:pt>
                <c:pt idx="445">
                  <c:v>66.397634640836856</c:v>
                </c:pt>
                <c:pt idx="446">
                  <c:v>66.397634640836856</c:v>
                </c:pt>
                <c:pt idx="447">
                  <c:v>66.397634640836856</c:v>
                </c:pt>
                <c:pt idx="448">
                  <c:v>66.397634640836856</c:v>
                </c:pt>
                <c:pt idx="449">
                  <c:v>66.397634640836856</c:v>
                </c:pt>
                <c:pt idx="450">
                  <c:v>66.397634640836856</c:v>
                </c:pt>
                <c:pt idx="451">
                  <c:v>66.397634640836856</c:v>
                </c:pt>
                <c:pt idx="452">
                  <c:v>66.397634640836856</c:v>
                </c:pt>
                <c:pt idx="453">
                  <c:v>66.397634640836856</c:v>
                </c:pt>
                <c:pt idx="454">
                  <c:v>66.397634640836856</c:v>
                </c:pt>
                <c:pt idx="455">
                  <c:v>66.397634640836856</c:v>
                </c:pt>
                <c:pt idx="456">
                  <c:v>66.397634640836856</c:v>
                </c:pt>
                <c:pt idx="457">
                  <c:v>66.397634640836856</c:v>
                </c:pt>
                <c:pt idx="458">
                  <c:v>66.397634640836856</c:v>
                </c:pt>
                <c:pt idx="459">
                  <c:v>66.397634640836856</c:v>
                </c:pt>
                <c:pt idx="460">
                  <c:v>66.397634640836856</c:v>
                </c:pt>
                <c:pt idx="461">
                  <c:v>66.397634640836856</c:v>
                </c:pt>
                <c:pt idx="462">
                  <c:v>66.397634640836856</c:v>
                </c:pt>
                <c:pt idx="463">
                  <c:v>66.397634640836856</c:v>
                </c:pt>
                <c:pt idx="464">
                  <c:v>66.397634640836856</c:v>
                </c:pt>
                <c:pt idx="465">
                  <c:v>66.397634640836856</c:v>
                </c:pt>
                <c:pt idx="466">
                  <c:v>66.397634640836856</c:v>
                </c:pt>
                <c:pt idx="467">
                  <c:v>66.397634640836856</c:v>
                </c:pt>
                <c:pt idx="468">
                  <c:v>66.397634640836856</c:v>
                </c:pt>
                <c:pt idx="469">
                  <c:v>66.397634640836856</c:v>
                </c:pt>
                <c:pt idx="470">
                  <c:v>66.397634640836856</c:v>
                </c:pt>
                <c:pt idx="471">
                  <c:v>66.397634640836856</c:v>
                </c:pt>
                <c:pt idx="472">
                  <c:v>66.397634640836856</c:v>
                </c:pt>
                <c:pt idx="473">
                  <c:v>66.397634640836856</c:v>
                </c:pt>
                <c:pt idx="474">
                  <c:v>66.397634640836856</c:v>
                </c:pt>
                <c:pt idx="475">
                  <c:v>66.397634640836856</c:v>
                </c:pt>
                <c:pt idx="476">
                  <c:v>66.397634640836856</c:v>
                </c:pt>
                <c:pt idx="477">
                  <c:v>66.397634640836856</c:v>
                </c:pt>
                <c:pt idx="478">
                  <c:v>66.397634640836856</c:v>
                </c:pt>
                <c:pt idx="479">
                  <c:v>66.397634640836856</c:v>
                </c:pt>
                <c:pt idx="480">
                  <c:v>66.397634640836856</c:v>
                </c:pt>
                <c:pt idx="481">
                  <c:v>66.397634640836856</c:v>
                </c:pt>
                <c:pt idx="482">
                  <c:v>66.397634640836856</c:v>
                </c:pt>
                <c:pt idx="483">
                  <c:v>66.397634640836856</c:v>
                </c:pt>
                <c:pt idx="484">
                  <c:v>66.397634640836856</c:v>
                </c:pt>
                <c:pt idx="485">
                  <c:v>66.397634640836856</c:v>
                </c:pt>
                <c:pt idx="486">
                  <c:v>66.397634640836856</c:v>
                </c:pt>
                <c:pt idx="487">
                  <c:v>66.397634640836856</c:v>
                </c:pt>
                <c:pt idx="488">
                  <c:v>66.397634640836856</c:v>
                </c:pt>
                <c:pt idx="489">
                  <c:v>66.397634640836856</c:v>
                </c:pt>
                <c:pt idx="490">
                  <c:v>66.397634640836856</c:v>
                </c:pt>
                <c:pt idx="491">
                  <c:v>66.397634640836856</c:v>
                </c:pt>
                <c:pt idx="492">
                  <c:v>66.397634640836856</c:v>
                </c:pt>
                <c:pt idx="493">
                  <c:v>66.397634640836856</c:v>
                </c:pt>
                <c:pt idx="494">
                  <c:v>66.397634640836856</c:v>
                </c:pt>
                <c:pt idx="495">
                  <c:v>66.397634640836856</c:v>
                </c:pt>
                <c:pt idx="496">
                  <c:v>66.397634640836856</c:v>
                </c:pt>
                <c:pt idx="497">
                  <c:v>66.397634640836856</c:v>
                </c:pt>
                <c:pt idx="498">
                  <c:v>66.397634640836856</c:v>
                </c:pt>
                <c:pt idx="499">
                  <c:v>66.397634640836856</c:v>
                </c:pt>
                <c:pt idx="500">
                  <c:v>66.397634640836856</c:v>
                </c:pt>
                <c:pt idx="501">
                  <c:v>66.397634640836856</c:v>
                </c:pt>
                <c:pt idx="502">
                  <c:v>66.397634640836856</c:v>
                </c:pt>
                <c:pt idx="503">
                  <c:v>66.397634640836856</c:v>
                </c:pt>
                <c:pt idx="504">
                  <c:v>66.397634640836856</c:v>
                </c:pt>
                <c:pt idx="505">
                  <c:v>66.397634640836856</c:v>
                </c:pt>
                <c:pt idx="506">
                  <c:v>66.397634640836856</c:v>
                </c:pt>
                <c:pt idx="507">
                  <c:v>66.397634640836856</c:v>
                </c:pt>
                <c:pt idx="508">
                  <c:v>66.397634640836856</c:v>
                </c:pt>
                <c:pt idx="509">
                  <c:v>66.397634640836856</c:v>
                </c:pt>
                <c:pt idx="510">
                  <c:v>66.397634640836856</c:v>
                </c:pt>
                <c:pt idx="511">
                  <c:v>66.397634640836856</c:v>
                </c:pt>
                <c:pt idx="512">
                  <c:v>66.397634640836856</c:v>
                </c:pt>
                <c:pt idx="513">
                  <c:v>66.397634640836856</c:v>
                </c:pt>
                <c:pt idx="514">
                  <c:v>66.397634640836856</c:v>
                </c:pt>
                <c:pt idx="515">
                  <c:v>66.397634640836856</c:v>
                </c:pt>
                <c:pt idx="516">
                  <c:v>66.397634640836856</c:v>
                </c:pt>
                <c:pt idx="517">
                  <c:v>66.397634640836856</c:v>
                </c:pt>
                <c:pt idx="518">
                  <c:v>66.397634640836856</c:v>
                </c:pt>
                <c:pt idx="519">
                  <c:v>66.397634640836856</c:v>
                </c:pt>
                <c:pt idx="520">
                  <c:v>66.49702583636774</c:v>
                </c:pt>
                <c:pt idx="521">
                  <c:v>66.661417752472488</c:v>
                </c:pt>
                <c:pt idx="522">
                  <c:v>66.928232901389137</c:v>
                </c:pt>
                <c:pt idx="523">
                  <c:v>67.380506242617216</c:v>
                </c:pt>
                <c:pt idx="524">
                  <c:v>67.969573584085012</c:v>
                </c:pt>
                <c:pt idx="525">
                  <c:v>68.475202847177911</c:v>
                </c:pt>
                <c:pt idx="526">
                  <c:v>68.741712663898326</c:v>
                </c:pt>
                <c:pt idx="527">
                  <c:v>68.825332677141887</c:v>
                </c:pt>
                <c:pt idx="528">
                  <c:v>68.843468504584862</c:v>
                </c:pt>
                <c:pt idx="529">
                  <c:v>68.84696709839956</c:v>
                </c:pt>
                <c:pt idx="530">
                  <c:v>68.84696709839956</c:v>
                </c:pt>
                <c:pt idx="531">
                  <c:v>68.84696709839956</c:v>
                </c:pt>
                <c:pt idx="532">
                  <c:v>68.84696709839956</c:v>
                </c:pt>
                <c:pt idx="533">
                  <c:v>68.84696709839956</c:v>
                </c:pt>
                <c:pt idx="534">
                  <c:v>68.84696709839956</c:v>
                </c:pt>
                <c:pt idx="535">
                  <c:v>68.84696709839956</c:v>
                </c:pt>
                <c:pt idx="536">
                  <c:v>68.84696709839956</c:v>
                </c:pt>
                <c:pt idx="537">
                  <c:v>68.84696709839956</c:v>
                </c:pt>
                <c:pt idx="538">
                  <c:v>68.84696709839956</c:v>
                </c:pt>
                <c:pt idx="539">
                  <c:v>68.84696709839956</c:v>
                </c:pt>
                <c:pt idx="540">
                  <c:v>68.84696709839956</c:v>
                </c:pt>
                <c:pt idx="541">
                  <c:v>68.84696709839956</c:v>
                </c:pt>
                <c:pt idx="542">
                  <c:v>68.84696709839956</c:v>
                </c:pt>
                <c:pt idx="543">
                  <c:v>68.879792005267348</c:v>
                </c:pt>
                <c:pt idx="544">
                  <c:v>69.139586450805339</c:v>
                </c:pt>
                <c:pt idx="545">
                  <c:v>69.531427503744283</c:v>
                </c:pt>
                <c:pt idx="546">
                  <c:v>69.851376721686776</c:v>
                </c:pt>
                <c:pt idx="547">
                  <c:v>70.039589024809942</c:v>
                </c:pt>
                <c:pt idx="548">
                  <c:v>70.146347590861609</c:v>
                </c:pt>
                <c:pt idx="549">
                  <c:v>70.211803660168584</c:v>
                </c:pt>
                <c:pt idx="550">
                  <c:v>70.23490802489313</c:v>
                </c:pt>
                <c:pt idx="551">
                  <c:v>70.23490802489313</c:v>
                </c:pt>
                <c:pt idx="552">
                  <c:v>70.23490802489313</c:v>
                </c:pt>
                <c:pt idx="553">
                  <c:v>70.23490802489313</c:v>
                </c:pt>
                <c:pt idx="554">
                  <c:v>70.23490802489313</c:v>
                </c:pt>
                <c:pt idx="555">
                  <c:v>70.23490802489313</c:v>
                </c:pt>
                <c:pt idx="556">
                  <c:v>70.23490802489313</c:v>
                </c:pt>
                <c:pt idx="557">
                  <c:v>70.23490802489313</c:v>
                </c:pt>
                <c:pt idx="558">
                  <c:v>70.23490802489313</c:v>
                </c:pt>
                <c:pt idx="559">
                  <c:v>70.23490802489313</c:v>
                </c:pt>
                <c:pt idx="560">
                  <c:v>70.23490802489313</c:v>
                </c:pt>
                <c:pt idx="561">
                  <c:v>70.23490802489313</c:v>
                </c:pt>
                <c:pt idx="562">
                  <c:v>70.23490802489313</c:v>
                </c:pt>
                <c:pt idx="563">
                  <c:v>70.600668550370003</c:v>
                </c:pt>
                <c:pt idx="564">
                  <c:v>71.305002576157818</c:v>
                </c:pt>
                <c:pt idx="565">
                  <c:v>71.836573180451055</c:v>
                </c:pt>
                <c:pt idx="566">
                  <c:v>72.001901792021997</c:v>
                </c:pt>
                <c:pt idx="567">
                  <c:v>72.001901792021997</c:v>
                </c:pt>
                <c:pt idx="568">
                  <c:v>72.001901792021997</c:v>
                </c:pt>
                <c:pt idx="569">
                  <c:v>72.001901792021997</c:v>
                </c:pt>
                <c:pt idx="570">
                  <c:v>72.001901792021997</c:v>
                </c:pt>
                <c:pt idx="571">
                  <c:v>72.001901792021997</c:v>
                </c:pt>
                <c:pt idx="572">
                  <c:v>72.001901792021997</c:v>
                </c:pt>
                <c:pt idx="573">
                  <c:v>72.001901792021997</c:v>
                </c:pt>
                <c:pt idx="574">
                  <c:v>72.001901792021997</c:v>
                </c:pt>
                <c:pt idx="575">
                  <c:v>72.001901792021997</c:v>
                </c:pt>
                <c:pt idx="576">
                  <c:v>72.001901792021997</c:v>
                </c:pt>
                <c:pt idx="577">
                  <c:v>72.001901792021997</c:v>
                </c:pt>
                <c:pt idx="578">
                  <c:v>72.001901792021997</c:v>
                </c:pt>
                <c:pt idx="579">
                  <c:v>72.001901792021997</c:v>
                </c:pt>
                <c:pt idx="580">
                  <c:v>72.001901792021997</c:v>
                </c:pt>
                <c:pt idx="581">
                  <c:v>72.001901792021997</c:v>
                </c:pt>
                <c:pt idx="582">
                  <c:v>72.001901792021997</c:v>
                </c:pt>
                <c:pt idx="583">
                  <c:v>72.001901792021997</c:v>
                </c:pt>
                <c:pt idx="584">
                  <c:v>72.001901792021997</c:v>
                </c:pt>
                <c:pt idx="585">
                  <c:v>72.001901792021997</c:v>
                </c:pt>
                <c:pt idx="586">
                  <c:v>72.001901792021997</c:v>
                </c:pt>
                <c:pt idx="587">
                  <c:v>72.001901792021997</c:v>
                </c:pt>
                <c:pt idx="588">
                  <c:v>72.001901792021997</c:v>
                </c:pt>
                <c:pt idx="589">
                  <c:v>72.001901792021997</c:v>
                </c:pt>
                <c:pt idx="590">
                  <c:v>72.001901792021997</c:v>
                </c:pt>
                <c:pt idx="591">
                  <c:v>72.001901792021997</c:v>
                </c:pt>
                <c:pt idx="592">
                  <c:v>72.001901792021997</c:v>
                </c:pt>
                <c:pt idx="593">
                  <c:v>72.001901792021997</c:v>
                </c:pt>
                <c:pt idx="594">
                  <c:v>72.001901792021997</c:v>
                </c:pt>
                <c:pt idx="595">
                  <c:v>72.001901792021997</c:v>
                </c:pt>
                <c:pt idx="596">
                  <c:v>72.001901792021997</c:v>
                </c:pt>
                <c:pt idx="597">
                  <c:v>72.001901792021997</c:v>
                </c:pt>
                <c:pt idx="598">
                  <c:v>72.001901792021997</c:v>
                </c:pt>
                <c:pt idx="599">
                  <c:v>72.001901792021997</c:v>
                </c:pt>
                <c:pt idx="600">
                  <c:v>72.001901792021997</c:v>
                </c:pt>
                <c:pt idx="601">
                  <c:v>72.001901792021997</c:v>
                </c:pt>
                <c:pt idx="602">
                  <c:v>72.001901792021997</c:v>
                </c:pt>
                <c:pt idx="603">
                  <c:v>72.001901792021997</c:v>
                </c:pt>
                <c:pt idx="604">
                  <c:v>72.001901792021997</c:v>
                </c:pt>
                <c:pt idx="605">
                  <c:v>72.001901792021997</c:v>
                </c:pt>
                <c:pt idx="606">
                  <c:v>72.001901792021997</c:v>
                </c:pt>
                <c:pt idx="607">
                  <c:v>72.001901792021997</c:v>
                </c:pt>
                <c:pt idx="608">
                  <c:v>72.001901792021997</c:v>
                </c:pt>
                <c:pt idx="609">
                  <c:v>72.001901792021997</c:v>
                </c:pt>
                <c:pt idx="610">
                  <c:v>72.001901792021997</c:v>
                </c:pt>
                <c:pt idx="611">
                  <c:v>72.001901792021997</c:v>
                </c:pt>
                <c:pt idx="612">
                  <c:v>72.001901792021997</c:v>
                </c:pt>
                <c:pt idx="613">
                  <c:v>72.001901792021997</c:v>
                </c:pt>
                <c:pt idx="614">
                  <c:v>72.001901792021997</c:v>
                </c:pt>
                <c:pt idx="615">
                  <c:v>72.001901792021997</c:v>
                </c:pt>
                <c:pt idx="616">
                  <c:v>72.001901792021997</c:v>
                </c:pt>
                <c:pt idx="617">
                  <c:v>72.001901792021997</c:v>
                </c:pt>
                <c:pt idx="618">
                  <c:v>72.001901792021997</c:v>
                </c:pt>
                <c:pt idx="619">
                  <c:v>72.088763122909384</c:v>
                </c:pt>
                <c:pt idx="620">
                  <c:v>72.116186681679338</c:v>
                </c:pt>
                <c:pt idx="621">
                  <c:v>72.116186681679338</c:v>
                </c:pt>
                <c:pt idx="622">
                  <c:v>72.116186681679338</c:v>
                </c:pt>
                <c:pt idx="623">
                  <c:v>72.116186681679338</c:v>
                </c:pt>
                <c:pt idx="624">
                  <c:v>72.116186681679338</c:v>
                </c:pt>
                <c:pt idx="625">
                  <c:v>72.116186681679338</c:v>
                </c:pt>
                <c:pt idx="626">
                  <c:v>72.116186681679338</c:v>
                </c:pt>
                <c:pt idx="627">
                  <c:v>72.116186681679338</c:v>
                </c:pt>
                <c:pt idx="628">
                  <c:v>72.116186681679338</c:v>
                </c:pt>
                <c:pt idx="629">
                  <c:v>72.116186681679338</c:v>
                </c:pt>
                <c:pt idx="630">
                  <c:v>72.116186681679338</c:v>
                </c:pt>
                <c:pt idx="631">
                  <c:v>72.116186681679338</c:v>
                </c:pt>
                <c:pt idx="632">
                  <c:v>72.116186681679338</c:v>
                </c:pt>
                <c:pt idx="633">
                  <c:v>72.116186681679338</c:v>
                </c:pt>
                <c:pt idx="634">
                  <c:v>72.116186681679338</c:v>
                </c:pt>
                <c:pt idx="635">
                  <c:v>72.116186681679338</c:v>
                </c:pt>
                <c:pt idx="636">
                  <c:v>72.116186681679338</c:v>
                </c:pt>
                <c:pt idx="637">
                  <c:v>72.116186681679338</c:v>
                </c:pt>
                <c:pt idx="638">
                  <c:v>72.116186681679338</c:v>
                </c:pt>
                <c:pt idx="639">
                  <c:v>72.116186681679338</c:v>
                </c:pt>
                <c:pt idx="640">
                  <c:v>72.116186681679338</c:v>
                </c:pt>
                <c:pt idx="641">
                  <c:v>72.116186681679338</c:v>
                </c:pt>
                <c:pt idx="642">
                  <c:v>72.116186681679338</c:v>
                </c:pt>
                <c:pt idx="643">
                  <c:v>72.116186681679338</c:v>
                </c:pt>
                <c:pt idx="644">
                  <c:v>72.116186681679338</c:v>
                </c:pt>
                <c:pt idx="645">
                  <c:v>72.116186681679338</c:v>
                </c:pt>
                <c:pt idx="646">
                  <c:v>72.116186681679338</c:v>
                </c:pt>
                <c:pt idx="647">
                  <c:v>72.116186681679338</c:v>
                </c:pt>
                <c:pt idx="648">
                  <c:v>72.116186681679338</c:v>
                </c:pt>
                <c:pt idx="649">
                  <c:v>72.116186681679338</c:v>
                </c:pt>
                <c:pt idx="650">
                  <c:v>72.116186681679338</c:v>
                </c:pt>
                <c:pt idx="651">
                  <c:v>72.626931005999893</c:v>
                </c:pt>
                <c:pt idx="652">
                  <c:v>73.454451588041707</c:v>
                </c:pt>
                <c:pt idx="653">
                  <c:v>74.469096598851564</c:v>
                </c:pt>
                <c:pt idx="654">
                  <c:v>75.975589264153683</c:v>
                </c:pt>
                <c:pt idx="655">
                  <c:v>77.947007169163712</c:v>
                </c:pt>
                <c:pt idx="656">
                  <c:v>79.763843472709908</c:v>
                </c:pt>
                <c:pt idx="657">
                  <c:v>81.008834334343362</c:v>
                </c:pt>
                <c:pt idx="658">
                  <c:v>82.014823855142268</c:v>
                </c:pt>
                <c:pt idx="659">
                  <c:v>83.365925865530357</c:v>
                </c:pt>
                <c:pt idx="660">
                  <c:v>85.081104619452489</c:v>
                </c:pt>
                <c:pt idx="661">
                  <c:v>86.718979299583893</c:v>
                </c:pt>
                <c:pt idx="662">
                  <c:v>87.84088834883265</c:v>
                </c:pt>
                <c:pt idx="663">
                  <c:v>88.33350368005388</c:v>
                </c:pt>
                <c:pt idx="664">
                  <c:v>88.422520346096661</c:v>
                </c:pt>
                <c:pt idx="665">
                  <c:v>88.422520346096661</c:v>
                </c:pt>
                <c:pt idx="666">
                  <c:v>88.422520346096661</c:v>
                </c:pt>
                <c:pt idx="667">
                  <c:v>88.422520346096661</c:v>
                </c:pt>
                <c:pt idx="668">
                  <c:v>88.422520346096661</c:v>
                </c:pt>
                <c:pt idx="669">
                  <c:v>88.422520346096661</c:v>
                </c:pt>
                <c:pt idx="670">
                  <c:v>88.422520346096661</c:v>
                </c:pt>
                <c:pt idx="671">
                  <c:v>88.422520346096661</c:v>
                </c:pt>
                <c:pt idx="672">
                  <c:v>88.422520346096661</c:v>
                </c:pt>
                <c:pt idx="673">
                  <c:v>88.422520346096661</c:v>
                </c:pt>
                <c:pt idx="674">
                  <c:v>88.422520346096661</c:v>
                </c:pt>
                <c:pt idx="675">
                  <c:v>88.422520346096661</c:v>
                </c:pt>
                <c:pt idx="676">
                  <c:v>88.422520346096661</c:v>
                </c:pt>
                <c:pt idx="677">
                  <c:v>88.860735706906922</c:v>
                </c:pt>
                <c:pt idx="678">
                  <c:v>90.125186802481437</c:v>
                </c:pt>
                <c:pt idx="679">
                  <c:v>91.781614564519657</c:v>
                </c:pt>
                <c:pt idx="680">
                  <c:v>93.453828844051699</c:v>
                </c:pt>
                <c:pt idx="681">
                  <c:v>94.664846752937223</c:v>
                </c:pt>
                <c:pt idx="682">
                  <c:v>95.295284423542512</c:v>
                </c:pt>
                <c:pt idx="683">
                  <c:v>95.583865972108768</c:v>
                </c:pt>
                <c:pt idx="684">
                  <c:v>95.583865972108768</c:v>
                </c:pt>
                <c:pt idx="685">
                  <c:v>95.583865972108768</c:v>
                </c:pt>
                <c:pt idx="686">
                  <c:v>95.583865972108768</c:v>
                </c:pt>
                <c:pt idx="687">
                  <c:v>95.583865972108768</c:v>
                </c:pt>
                <c:pt idx="688">
                  <c:v>95.583865972108768</c:v>
                </c:pt>
                <c:pt idx="689">
                  <c:v>95.583865972108768</c:v>
                </c:pt>
                <c:pt idx="690">
                  <c:v>95.583865972108768</c:v>
                </c:pt>
                <c:pt idx="691">
                  <c:v>95.583865972108768</c:v>
                </c:pt>
                <c:pt idx="692">
                  <c:v>95.583865972108768</c:v>
                </c:pt>
                <c:pt idx="693">
                  <c:v>95.583865972108768</c:v>
                </c:pt>
                <c:pt idx="694">
                  <c:v>95.583865972108768</c:v>
                </c:pt>
                <c:pt idx="695">
                  <c:v>95.873164336241885</c:v>
                </c:pt>
                <c:pt idx="696">
                  <c:v>96.875392228877914</c:v>
                </c:pt>
                <c:pt idx="697">
                  <c:v>97.830905498912387</c:v>
                </c:pt>
                <c:pt idx="698">
                  <c:v>98.459378615068346</c:v>
                </c:pt>
                <c:pt idx="699">
                  <c:v>98.757923702326067</c:v>
                </c:pt>
                <c:pt idx="700">
                  <c:v>98.779216917806778</c:v>
                </c:pt>
                <c:pt idx="701">
                  <c:v>98.779216917806778</c:v>
                </c:pt>
                <c:pt idx="702">
                  <c:v>98.779216917806778</c:v>
                </c:pt>
                <c:pt idx="703">
                  <c:v>98.779216917806778</c:v>
                </c:pt>
                <c:pt idx="704">
                  <c:v>98.905999807443479</c:v>
                </c:pt>
                <c:pt idx="705">
                  <c:v>99.289868503953301</c:v>
                </c:pt>
                <c:pt idx="706">
                  <c:v>99.765094419414197</c:v>
                </c:pt>
                <c:pt idx="707">
                  <c:v>100.08898491544687</c:v>
                </c:pt>
                <c:pt idx="708">
                  <c:v>100.11495924648904</c:v>
                </c:pt>
                <c:pt idx="709">
                  <c:v>100.11495924648904</c:v>
                </c:pt>
                <c:pt idx="710">
                  <c:v>100.11495924648904</c:v>
                </c:pt>
                <c:pt idx="711">
                  <c:v>100.11495924648904</c:v>
                </c:pt>
                <c:pt idx="712">
                  <c:v>100.11495924648904</c:v>
                </c:pt>
                <c:pt idx="713">
                  <c:v>100.17219412678099</c:v>
                </c:pt>
                <c:pt idx="714">
                  <c:v>100.77260385669499</c:v>
                </c:pt>
                <c:pt idx="715">
                  <c:v>101.48936834963757</c:v>
                </c:pt>
                <c:pt idx="716">
                  <c:v>101.8093542797277</c:v>
                </c:pt>
                <c:pt idx="717">
                  <c:v>101.8093542797277</c:v>
                </c:pt>
                <c:pt idx="718">
                  <c:v>101.8093542797277</c:v>
                </c:pt>
                <c:pt idx="719">
                  <c:v>101.8093542797277</c:v>
                </c:pt>
                <c:pt idx="720">
                  <c:v>101.8093542797277</c:v>
                </c:pt>
                <c:pt idx="721">
                  <c:v>101.8093542797277</c:v>
                </c:pt>
                <c:pt idx="722">
                  <c:v>101.8093542797277</c:v>
                </c:pt>
                <c:pt idx="723">
                  <c:v>101.8093542797277</c:v>
                </c:pt>
                <c:pt idx="724">
                  <c:v>101.8093542797277</c:v>
                </c:pt>
                <c:pt idx="725">
                  <c:v>101.8093542797277</c:v>
                </c:pt>
                <c:pt idx="726">
                  <c:v>101.8093542797277</c:v>
                </c:pt>
                <c:pt idx="727">
                  <c:v>101.8093542797277</c:v>
                </c:pt>
                <c:pt idx="728">
                  <c:v>101.8093542797277</c:v>
                </c:pt>
                <c:pt idx="729">
                  <c:v>101.8093542797277</c:v>
                </c:pt>
                <c:pt idx="730">
                  <c:v>101.8093542797277</c:v>
                </c:pt>
                <c:pt idx="731">
                  <c:v>101.8093542797277</c:v>
                </c:pt>
                <c:pt idx="732">
                  <c:v>101.8093542797277</c:v>
                </c:pt>
                <c:pt idx="733">
                  <c:v>101.8093542797277</c:v>
                </c:pt>
                <c:pt idx="734">
                  <c:v>101.8093542797277</c:v>
                </c:pt>
                <c:pt idx="735">
                  <c:v>101.8093542797277</c:v>
                </c:pt>
                <c:pt idx="736">
                  <c:v>101.8093542797277</c:v>
                </c:pt>
                <c:pt idx="737">
                  <c:v>101.8093542797277</c:v>
                </c:pt>
                <c:pt idx="738">
                  <c:v>101.8093542797277</c:v>
                </c:pt>
                <c:pt idx="739">
                  <c:v>101.8093542797277</c:v>
                </c:pt>
                <c:pt idx="740">
                  <c:v>101.8093542797277</c:v>
                </c:pt>
                <c:pt idx="741">
                  <c:v>101.8093542797277</c:v>
                </c:pt>
                <c:pt idx="742">
                  <c:v>101.8093542797277</c:v>
                </c:pt>
                <c:pt idx="743">
                  <c:v>101.8093542797277</c:v>
                </c:pt>
                <c:pt idx="744">
                  <c:v>101.8093542797277</c:v>
                </c:pt>
                <c:pt idx="745">
                  <c:v>101.8093542797277</c:v>
                </c:pt>
                <c:pt idx="746">
                  <c:v>101.8093542797277</c:v>
                </c:pt>
                <c:pt idx="747">
                  <c:v>101.8093542797277</c:v>
                </c:pt>
                <c:pt idx="748">
                  <c:v>101.8093542797277</c:v>
                </c:pt>
                <c:pt idx="749">
                  <c:v>101.8093542797277</c:v>
                </c:pt>
                <c:pt idx="750">
                  <c:v>101.8093542797277</c:v>
                </c:pt>
                <c:pt idx="751">
                  <c:v>101.8093542797277</c:v>
                </c:pt>
                <c:pt idx="752">
                  <c:v>101.8093542797277</c:v>
                </c:pt>
                <c:pt idx="753">
                  <c:v>101.8093542797277</c:v>
                </c:pt>
                <c:pt idx="754">
                  <c:v>101.86320954805647</c:v>
                </c:pt>
                <c:pt idx="755">
                  <c:v>102.31895055442995</c:v>
                </c:pt>
                <c:pt idx="756">
                  <c:v>103.58903192151494</c:v>
                </c:pt>
                <c:pt idx="757">
                  <c:v>105.68601183559049</c:v>
                </c:pt>
                <c:pt idx="758">
                  <c:v>108.04808360993198</c:v>
                </c:pt>
                <c:pt idx="759">
                  <c:v>110.20657220450968</c:v>
                </c:pt>
                <c:pt idx="760">
                  <c:v>112.0570393640199</c:v>
                </c:pt>
                <c:pt idx="761">
                  <c:v>113.48114263693478</c:v>
                </c:pt>
                <c:pt idx="762">
                  <c:v>114.34592660830694</c:v>
                </c:pt>
                <c:pt idx="763">
                  <c:v>114.65009099065983</c:v>
                </c:pt>
                <c:pt idx="764">
                  <c:v>114.65009099065983</c:v>
                </c:pt>
                <c:pt idx="765">
                  <c:v>114.65009099065983</c:v>
                </c:pt>
                <c:pt idx="766">
                  <c:v>114.65009099065983</c:v>
                </c:pt>
                <c:pt idx="767">
                  <c:v>114.65009099065983</c:v>
                </c:pt>
                <c:pt idx="768">
                  <c:v>114.65009099065983</c:v>
                </c:pt>
                <c:pt idx="769">
                  <c:v>114.65009099065983</c:v>
                </c:pt>
                <c:pt idx="770">
                  <c:v>114.65009099065983</c:v>
                </c:pt>
                <c:pt idx="771">
                  <c:v>114.65009099065983</c:v>
                </c:pt>
                <c:pt idx="772">
                  <c:v>114.65009099065983</c:v>
                </c:pt>
                <c:pt idx="773">
                  <c:v>114.65009099065983</c:v>
                </c:pt>
                <c:pt idx="774">
                  <c:v>114.65009099065983</c:v>
                </c:pt>
                <c:pt idx="775">
                  <c:v>114.65009099065983</c:v>
                </c:pt>
                <c:pt idx="776">
                  <c:v>114.65009099065983</c:v>
                </c:pt>
                <c:pt idx="777">
                  <c:v>114.65009099065983</c:v>
                </c:pt>
                <c:pt idx="778">
                  <c:v>114.65009099065983</c:v>
                </c:pt>
                <c:pt idx="779">
                  <c:v>114.65009099065983</c:v>
                </c:pt>
                <c:pt idx="780">
                  <c:v>114.65009099065983</c:v>
                </c:pt>
                <c:pt idx="781">
                  <c:v>114.65009099065983</c:v>
                </c:pt>
                <c:pt idx="782">
                  <c:v>114.65009099065983</c:v>
                </c:pt>
                <c:pt idx="783">
                  <c:v>114.65009099065983</c:v>
                </c:pt>
                <c:pt idx="784">
                  <c:v>114.65009099065983</c:v>
                </c:pt>
                <c:pt idx="785">
                  <c:v>114.65009099065983</c:v>
                </c:pt>
                <c:pt idx="786">
                  <c:v>114.65009099065983</c:v>
                </c:pt>
                <c:pt idx="787">
                  <c:v>114.65009099065983</c:v>
                </c:pt>
                <c:pt idx="788">
                  <c:v>114.65009099065983</c:v>
                </c:pt>
                <c:pt idx="789">
                  <c:v>114.65009099065983</c:v>
                </c:pt>
                <c:pt idx="790">
                  <c:v>114.65009099065983</c:v>
                </c:pt>
                <c:pt idx="791">
                  <c:v>114.65009099065983</c:v>
                </c:pt>
                <c:pt idx="792">
                  <c:v>114.65009099065983</c:v>
                </c:pt>
                <c:pt idx="793">
                  <c:v>115.53568967733898</c:v>
                </c:pt>
                <c:pt idx="794">
                  <c:v>117.93273823986236</c:v>
                </c:pt>
                <c:pt idx="795">
                  <c:v>121.21601346881015</c:v>
                </c:pt>
                <c:pt idx="796">
                  <c:v>124.44956637539734</c:v>
                </c:pt>
                <c:pt idx="797">
                  <c:v>126.83961827956935</c:v>
                </c:pt>
                <c:pt idx="798">
                  <c:v>128.04865910911946</c:v>
                </c:pt>
                <c:pt idx="799">
                  <c:v>128.25196202771428</c:v>
                </c:pt>
                <c:pt idx="800">
                  <c:v>128.25196202771428</c:v>
                </c:pt>
                <c:pt idx="801">
                  <c:v>128.25196202771428</c:v>
                </c:pt>
                <c:pt idx="802">
                  <c:v>128.25196202771428</c:v>
                </c:pt>
                <c:pt idx="803">
                  <c:v>128.25196202771428</c:v>
                </c:pt>
                <c:pt idx="804">
                  <c:v>128.25196202771428</c:v>
                </c:pt>
                <c:pt idx="805">
                  <c:v>128.25196202771428</c:v>
                </c:pt>
                <c:pt idx="806">
                  <c:v>128.25196202771428</c:v>
                </c:pt>
                <c:pt idx="807">
                  <c:v>128.25196202771428</c:v>
                </c:pt>
                <c:pt idx="808">
                  <c:v>128.38016900694228</c:v>
                </c:pt>
                <c:pt idx="809">
                  <c:v>128.94588188226641</c:v>
                </c:pt>
                <c:pt idx="810">
                  <c:v>130.09979231490826</c:v>
                </c:pt>
                <c:pt idx="811">
                  <c:v>131.8706856078137</c:v>
                </c:pt>
                <c:pt idx="812">
                  <c:v>133.88291702933307</c:v>
                </c:pt>
                <c:pt idx="813">
                  <c:v>135.85581966696159</c:v>
                </c:pt>
                <c:pt idx="814">
                  <c:v>137.75220193843469</c:v>
                </c:pt>
                <c:pt idx="815">
                  <c:v>139.47604295398878</c:v>
                </c:pt>
                <c:pt idx="816">
                  <c:v>140.86226959939131</c:v>
                </c:pt>
                <c:pt idx="817">
                  <c:v>141.70966545313149</c:v>
                </c:pt>
                <c:pt idx="818">
                  <c:v>141.88900205988958</c:v>
                </c:pt>
                <c:pt idx="819">
                  <c:v>141.88900205988958</c:v>
                </c:pt>
                <c:pt idx="820">
                  <c:v>141.88900205988958</c:v>
                </c:pt>
                <c:pt idx="821">
                  <c:v>141.88900205988958</c:v>
                </c:pt>
                <c:pt idx="822">
                  <c:v>141.88900205988958</c:v>
                </c:pt>
                <c:pt idx="823">
                  <c:v>141.88900205988958</c:v>
                </c:pt>
                <c:pt idx="824">
                  <c:v>141.88900205988958</c:v>
                </c:pt>
                <c:pt idx="825">
                  <c:v>141.88900205988958</c:v>
                </c:pt>
                <c:pt idx="826">
                  <c:v>141.88900205988958</c:v>
                </c:pt>
                <c:pt idx="827">
                  <c:v>141.88900205988958</c:v>
                </c:pt>
                <c:pt idx="828">
                  <c:v>141.88900205988958</c:v>
                </c:pt>
                <c:pt idx="829">
                  <c:v>141.88900205988958</c:v>
                </c:pt>
                <c:pt idx="830">
                  <c:v>141.88900205988958</c:v>
                </c:pt>
                <c:pt idx="831">
                  <c:v>141.88900205988958</c:v>
                </c:pt>
                <c:pt idx="832">
                  <c:v>141.88900205988958</c:v>
                </c:pt>
                <c:pt idx="833">
                  <c:v>141.88900205988958</c:v>
                </c:pt>
                <c:pt idx="834">
                  <c:v>141.88900205988958</c:v>
                </c:pt>
                <c:pt idx="835">
                  <c:v>141.88900205988958</c:v>
                </c:pt>
                <c:pt idx="836">
                  <c:v>141.88900205988958</c:v>
                </c:pt>
                <c:pt idx="837">
                  <c:v>141.88900205988958</c:v>
                </c:pt>
                <c:pt idx="838">
                  <c:v>141.88900205988958</c:v>
                </c:pt>
                <c:pt idx="839">
                  <c:v>141.88900205988958</c:v>
                </c:pt>
                <c:pt idx="840">
                  <c:v>141.88900205988958</c:v>
                </c:pt>
                <c:pt idx="841">
                  <c:v>141.88900205988958</c:v>
                </c:pt>
                <c:pt idx="842">
                  <c:v>141.88900205988958</c:v>
                </c:pt>
                <c:pt idx="843">
                  <c:v>141.88900205988958</c:v>
                </c:pt>
                <c:pt idx="844">
                  <c:v>141.88900205988958</c:v>
                </c:pt>
                <c:pt idx="845">
                  <c:v>141.88900205988958</c:v>
                </c:pt>
                <c:pt idx="846">
                  <c:v>141.88900205988958</c:v>
                </c:pt>
                <c:pt idx="847">
                  <c:v>141.88900205988958</c:v>
                </c:pt>
                <c:pt idx="848">
                  <c:v>141.88900205988958</c:v>
                </c:pt>
                <c:pt idx="849">
                  <c:v>141.88900205988958</c:v>
                </c:pt>
                <c:pt idx="850">
                  <c:v>141.88900205988958</c:v>
                </c:pt>
                <c:pt idx="851">
                  <c:v>141.88900205988958</c:v>
                </c:pt>
                <c:pt idx="852">
                  <c:v>141.88900205988958</c:v>
                </c:pt>
                <c:pt idx="853">
                  <c:v>141.88900205988958</c:v>
                </c:pt>
                <c:pt idx="854">
                  <c:v>141.88900205988958</c:v>
                </c:pt>
                <c:pt idx="855">
                  <c:v>141.88900205988958</c:v>
                </c:pt>
                <c:pt idx="856">
                  <c:v>141.88900205988958</c:v>
                </c:pt>
                <c:pt idx="857">
                  <c:v>141.88900205988958</c:v>
                </c:pt>
                <c:pt idx="858">
                  <c:v>141.88900205988958</c:v>
                </c:pt>
                <c:pt idx="859">
                  <c:v>141.88900205988958</c:v>
                </c:pt>
                <c:pt idx="860">
                  <c:v>141.88900205988958</c:v>
                </c:pt>
                <c:pt idx="861">
                  <c:v>141.88900205988958</c:v>
                </c:pt>
                <c:pt idx="862">
                  <c:v>141.88900205988958</c:v>
                </c:pt>
                <c:pt idx="863">
                  <c:v>141.88900205988958</c:v>
                </c:pt>
                <c:pt idx="864">
                  <c:v>141.88900205988958</c:v>
                </c:pt>
                <c:pt idx="865">
                  <c:v>141.88900205988958</c:v>
                </c:pt>
                <c:pt idx="866">
                  <c:v>141.88900205988958</c:v>
                </c:pt>
                <c:pt idx="867">
                  <c:v>141.88900205988958</c:v>
                </c:pt>
                <c:pt idx="868">
                  <c:v>141.88900205988958</c:v>
                </c:pt>
                <c:pt idx="869">
                  <c:v>141.88900205988958</c:v>
                </c:pt>
                <c:pt idx="870">
                  <c:v>141.88900205988958</c:v>
                </c:pt>
                <c:pt idx="871">
                  <c:v>141.88900205988958</c:v>
                </c:pt>
                <c:pt idx="872">
                  <c:v>141.88900205988958</c:v>
                </c:pt>
                <c:pt idx="873">
                  <c:v>141.88900205988958</c:v>
                </c:pt>
                <c:pt idx="874">
                  <c:v>141.88900205988958</c:v>
                </c:pt>
                <c:pt idx="875">
                  <c:v>141.88900205988958</c:v>
                </c:pt>
                <c:pt idx="876">
                  <c:v>141.88900205988958</c:v>
                </c:pt>
                <c:pt idx="877">
                  <c:v>141.88900205988958</c:v>
                </c:pt>
                <c:pt idx="878">
                  <c:v>141.88900205988958</c:v>
                </c:pt>
                <c:pt idx="879">
                  <c:v>141.88900205988958</c:v>
                </c:pt>
                <c:pt idx="880">
                  <c:v>141.88900205988958</c:v>
                </c:pt>
                <c:pt idx="881">
                  <c:v>141.88900205988958</c:v>
                </c:pt>
                <c:pt idx="882">
                  <c:v>141.88900205988958</c:v>
                </c:pt>
                <c:pt idx="883">
                  <c:v>141.88900205988958</c:v>
                </c:pt>
                <c:pt idx="884">
                  <c:v>141.88900205988958</c:v>
                </c:pt>
                <c:pt idx="885">
                  <c:v>141.88900205988958</c:v>
                </c:pt>
                <c:pt idx="886">
                  <c:v>141.88900205988958</c:v>
                </c:pt>
                <c:pt idx="887">
                  <c:v>141.88900205988958</c:v>
                </c:pt>
                <c:pt idx="888">
                  <c:v>141.88900205988958</c:v>
                </c:pt>
                <c:pt idx="889">
                  <c:v>141.88900205988958</c:v>
                </c:pt>
                <c:pt idx="890">
                  <c:v>141.88900205988958</c:v>
                </c:pt>
                <c:pt idx="891">
                  <c:v>141.88900205988958</c:v>
                </c:pt>
                <c:pt idx="892">
                  <c:v>141.9558391337392</c:v>
                </c:pt>
                <c:pt idx="893">
                  <c:v>141.97462584586404</c:v>
                </c:pt>
                <c:pt idx="894">
                  <c:v>141.97462584586404</c:v>
                </c:pt>
                <c:pt idx="895">
                  <c:v>141.97462584586404</c:v>
                </c:pt>
                <c:pt idx="896">
                  <c:v>141.97462584586404</c:v>
                </c:pt>
                <c:pt idx="897">
                  <c:v>141.97462584586404</c:v>
                </c:pt>
                <c:pt idx="898">
                  <c:v>141.97462584586404</c:v>
                </c:pt>
                <c:pt idx="899">
                  <c:v>141.97462584586404</c:v>
                </c:pt>
                <c:pt idx="900">
                  <c:v>141.97462584586404</c:v>
                </c:pt>
                <c:pt idx="901">
                  <c:v>142.81139626883464</c:v>
                </c:pt>
                <c:pt idx="902">
                  <c:v>145.50117519863318</c:v>
                </c:pt>
                <c:pt idx="903">
                  <c:v>148.73472810522037</c:v>
                </c:pt>
                <c:pt idx="904">
                  <c:v>151.1247800093924</c:v>
                </c:pt>
                <c:pt idx="905">
                  <c:v>152.3338208389425</c:v>
                </c:pt>
                <c:pt idx="906">
                  <c:v>152.53712375753733</c:v>
                </c:pt>
                <c:pt idx="907">
                  <c:v>152.53712375753733</c:v>
                </c:pt>
                <c:pt idx="908">
                  <c:v>152.53712375753733</c:v>
                </c:pt>
                <c:pt idx="909">
                  <c:v>152.53712375753733</c:v>
                </c:pt>
                <c:pt idx="910">
                  <c:v>152.53712375753733</c:v>
                </c:pt>
                <c:pt idx="911">
                  <c:v>152.53712375753733</c:v>
                </c:pt>
                <c:pt idx="912">
                  <c:v>152.53712375753733</c:v>
                </c:pt>
                <c:pt idx="913">
                  <c:v>152.53712375753733</c:v>
                </c:pt>
                <c:pt idx="914">
                  <c:v>152.53712375753733</c:v>
                </c:pt>
                <c:pt idx="915">
                  <c:v>152.53712375753733</c:v>
                </c:pt>
                <c:pt idx="916">
                  <c:v>152.53712375753733</c:v>
                </c:pt>
                <c:pt idx="917">
                  <c:v>152.53712375753733</c:v>
                </c:pt>
                <c:pt idx="918">
                  <c:v>152.53712375753733</c:v>
                </c:pt>
                <c:pt idx="919">
                  <c:v>152.53712375753733</c:v>
                </c:pt>
                <c:pt idx="920">
                  <c:v>152.53712375753733</c:v>
                </c:pt>
                <c:pt idx="921">
                  <c:v>152.53712375753733</c:v>
                </c:pt>
                <c:pt idx="922">
                  <c:v>152.53712375753733</c:v>
                </c:pt>
                <c:pt idx="923">
                  <c:v>152.53712375753733</c:v>
                </c:pt>
                <c:pt idx="924">
                  <c:v>152.53712375753733</c:v>
                </c:pt>
                <c:pt idx="925">
                  <c:v>152.53712375753733</c:v>
                </c:pt>
                <c:pt idx="926">
                  <c:v>152.53712375753733</c:v>
                </c:pt>
                <c:pt idx="927">
                  <c:v>152.53712375753733</c:v>
                </c:pt>
                <c:pt idx="928">
                  <c:v>152.53712375753733</c:v>
                </c:pt>
                <c:pt idx="929">
                  <c:v>152.53712375753733</c:v>
                </c:pt>
                <c:pt idx="930">
                  <c:v>152.53712375753733</c:v>
                </c:pt>
                <c:pt idx="931">
                  <c:v>152.53712375753733</c:v>
                </c:pt>
                <c:pt idx="932">
                  <c:v>152.53712375753733</c:v>
                </c:pt>
                <c:pt idx="933">
                  <c:v>152.53712375753733</c:v>
                </c:pt>
                <c:pt idx="934">
                  <c:v>152.53712375753733</c:v>
                </c:pt>
                <c:pt idx="935">
                  <c:v>152.53712375753733</c:v>
                </c:pt>
                <c:pt idx="936">
                  <c:v>152.53712375753733</c:v>
                </c:pt>
                <c:pt idx="937">
                  <c:v>152.53712375753733</c:v>
                </c:pt>
                <c:pt idx="938">
                  <c:v>152.53712375753733</c:v>
                </c:pt>
                <c:pt idx="939">
                  <c:v>152.53712375753733</c:v>
                </c:pt>
                <c:pt idx="940">
                  <c:v>152.53712375753733</c:v>
                </c:pt>
                <c:pt idx="941">
                  <c:v>152.53712375753733</c:v>
                </c:pt>
                <c:pt idx="942">
                  <c:v>152.53712375753733</c:v>
                </c:pt>
                <c:pt idx="943">
                  <c:v>152.53712375753733</c:v>
                </c:pt>
                <c:pt idx="944">
                  <c:v>152.53712375753733</c:v>
                </c:pt>
                <c:pt idx="945">
                  <c:v>152.53712375753733</c:v>
                </c:pt>
                <c:pt idx="946">
                  <c:v>152.53712375753733</c:v>
                </c:pt>
                <c:pt idx="947">
                  <c:v>152.53712375753733</c:v>
                </c:pt>
                <c:pt idx="948">
                  <c:v>152.53712375753733</c:v>
                </c:pt>
                <c:pt idx="949">
                  <c:v>152.53712375753733</c:v>
                </c:pt>
                <c:pt idx="950">
                  <c:v>152.62035871020589</c:v>
                </c:pt>
                <c:pt idx="951">
                  <c:v>153.86762518359603</c:v>
                </c:pt>
                <c:pt idx="952">
                  <c:v>156.26689520127695</c:v>
                </c:pt>
                <c:pt idx="953">
                  <c:v>159.18139319202592</c:v>
                </c:pt>
                <c:pt idx="954">
                  <c:v>161.96571689514209</c:v>
                </c:pt>
                <c:pt idx="955">
                  <c:v>164.41863234594192</c:v>
                </c:pt>
                <c:pt idx="956">
                  <c:v>166.19328142978819</c:v>
                </c:pt>
                <c:pt idx="957">
                  <c:v>166.81852452112989</c:v>
                </c:pt>
                <c:pt idx="958">
                  <c:v>166.81852452112989</c:v>
                </c:pt>
                <c:pt idx="959">
                  <c:v>166.81852452112989</c:v>
                </c:pt>
                <c:pt idx="960">
                  <c:v>166.81852452112989</c:v>
                </c:pt>
                <c:pt idx="961">
                  <c:v>166.81852452112989</c:v>
                </c:pt>
                <c:pt idx="962">
                  <c:v>166.81852452112989</c:v>
                </c:pt>
                <c:pt idx="963">
                  <c:v>166.81852452112989</c:v>
                </c:pt>
                <c:pt idx="964">
                  <c:v>166.81852452112989</c:v>
                </c:pt>
                <c:pt idx="965">
                  <c:v>166.81852452112989</c:v>
                </c:pt>
                <c:pt idx="966">
                  <c:v>166.81852452112989</c:v>
                </c:pt>
                <c:pt idx="967">
                  <c:v>166.81852452112989</c:v>
                </c:pt>
                <c:pt idx="968">
                  <c:v>166.81852452112989</c:v>
                </c:pt>
                <c:pt idx="969">
                  <c:v>166.81852452112989</c:v>
                </c:pt>
                <c:pt idx="970">
                  <c:v>167.53284512941187</c:v>
                </c:pt>
                <c:pt idx="971">
                  <c:v>169.33238789625517</c:v>
                </c:pt>
                <c:pt idx="972">
                  <c:v>171.93439601341206</c:v>
                </c:pt>
                <c:pt idx="973">
                  <c:v>174.56428064600797</c:v>
                </c:pt>
                <c:pt idx="974">
                  <c:v>176.85586394250615</c:v>
                </c:pt>
                <c:pt idx="975">
                  <c:v>178.80553610035912</c:v>
                </c:pt>
                <c:pt idx="976">
                  <c:v>180.24920210588323</c:v>
                </c:pt>
                <c:pt idx="977">
                  <c:v>181.10461313622787</c:v>
                </c:pt>
                <c:pt idx="978">
                  <c:v>181.6166024589827</c:v>
                </c:pt>
                <c:pt idx="979">
                  <c:v>181.96081088290097</c:v>
                </c:pt>
                <c:pt idx="980">
                  <c:v>182.1754560772674</c:v>
                </c:pt>
                <c:pt idx="981">
                  <c:v>182.31646152608434</c:v>
                </c:pt>
                <c:pt idx="982">
                  <c:v>182.43811678956271</c:v>
                </c:pt>
                <c:pt idx="983">
                  <c:v>182.5397531671386</c:v>
                </c:pt>
                <c:pt idx="984">
                  <c:v>182.58917400758364</c:v>
                </c:pt>
                <c:pt idx="985">
                  <c:v>182.59806931418484</c:v>
                </c:pt>
                <c:pt idx="986">
                  <c:v>182.59806931418484</c:v>
                </c:pt>
                <c:pt idx="987">
                  <c:v>182.59806931418484</c:v>
                </c:pt>
                <c:pt idx="988">
                  <c:v>182.59806931418484</c:v>
                </c:pt>
                <c:pt idx="989">
                  <c:v>182.59806931418484</c:v>
                </c:pt>
                <c:pt idx="990">
                  <c:v>182.59806931418484</c:v>
                </c:pt>
                <c:pt idx="991">
                  <c:v>182.59806931418484</c:v>
                </c:pt>
                <c:pt idx="992">
                  <c:v>182.59806931418484</c:v>
                </c:pt>
                <c:pt idx="993">
                  <c:v>182.59806931418484</c:v>
                </c:pt>
                <c:pt idx="994">
                  <c:v>182.59806931418484</c:v>
                </c:pt>
                <c:pt idx="995">
                  <c:v>182.59806931418484</c:v>
                </c:pt>
                <c:pt idx="996">
                  <c:v>182.59806931418484</c:v>
                </c:pt>
                <c:pt idx="997">
                  <c:v>182.59806931418484</c:v>
                </c:pt>
                <c:pt idx="998">
                  <c:v>182.59806931418484</c:v>
                </c:pt>
                <c:pt idx="999">
                  <c:v>182.59806931418484</c:v>
                </c:pt>
                <c:pt idx="1000">
                  <c:v>182.59806931418484</c:v>
                </c:pt>
                <c:pt idx="1001">
                  <c:v>182.59806931418484</c:v>
                </c:pt>
                <c:pt idx="1002">
                  <c:v>182.59806931418484</c:v>
                </c:pt>
                <c:pt idx="1003">
                  <c:v>182.59806931418484</c:v>
                </c:pt>
                <c:pt idx="1004">
                  <c:v>182.59806931418484</c:v>
                </c:pt>
                <c:pt idx="1005">
                  <c:v>182.59806931418484</c:v>
                </c:pt>
                <c:pt idx="1006">
                  <c:v>182.59806931418484</c:v>
                </c:pt>
                <c:pt idx="1007">
                  <c:v>182.59806931418484</c:v>
                </c:pt>
                <c:pt idx="1008">
                  <c:v>182.59806931418484</c:v>
                </c:pt>
                <c:pt idx="1009">
                  <c:v>182.59806931418484</c:v>
                </c:pt>
                <c:pt idx="1010">
                  <c:v>182.59806931418484</c:v>
                </c:pt>
                <c:pt idx="1011">
                  <c:v>182.59806931418484</c:v>
                </c:pt>
                <c:pt idx="1012">
                  <c:v>182.59806931418484</c:v>
                </c:pt>
                <c:pt idx="1013">
                  <c:v>182.59806931418484</c:v>
                </c:pt>
                <c:pt idx="1014">
                  <c:v>182.59806931418484</c:v>
                </c:pt>
                <c:pt idx="1015">
                  <c:v>182.59806931418484</c:v>
                </c:pt>
                <c:pt idx="1016">
                  <c:v>182.59806931418484</c:v>
                </c:pt>
                <c:pt idx="1017">
                  <c:v>182.59806931418484</c:v>
                </c:pt>
                <c:pt idx="1018">
                  <c:v>182.59806931418484</c:v>
                </c:pt>
                <c:pt idx="1019">
                  <c:v>182.59806931418484</c:v>
                </c:pt>
                <c:pt idx="1020">
                  <c:v>182.59806931418484</c:v>
                </c:pt>
                <c:pt idx="1021">
                  <c:v>182.59806931418484</c:v>
                </c:pt>
                <c:pt idx="1022">
                  <c:v>182.59806931418484</c:v>
                </c:pt>
                <c:pt idx="1023">
                  <c:v>182.59806931418484</c:v>
                </c:pt>
                <c:pt idx="1024">
                  <c:v>182.59806931418484</c:v>
                </c:pt>
                <c:pt idx="1025">
                  <c:v>182.59806931418484</c:v>
                </c:pt>
                <c:pt idx="1026">
                  <c:v>182.59806931418484</c:v>
                </c:pt>
                <c:pt idx="1027">
                  <c:v>182.59806931418484</c:v>
                </c:pt>
                <c:pt idx="1028">
                  <c:v>182.59806931418484</c:v>
                </c:pt>
                <c:pt idx="1029">
                  <c:v>182.59806931418484</c:v>
                </c:pt>
                <c:pt idx="1030">
                  <c:v>182.59806931418484</c:v>
                </c:pt>
                <c:pt idx="1031">
                  <c:v>182.59806931418484</c:v>
                </c:pt>
                <c:pt idx="1032">
                  <c:v>182.59806931418484</c:v>
                </c:pt>
                <c:pt idx="1033">
                  <c:v>182.59806931418484</c:v>
                </c:pt>
                <c:pt idx="1034">
                  <c:v>182.59806931418484</c:v>
                </c:pt>
                <c:pt idx="1035">
                  <c:v>182.59806931418484</c:v>
                </c:pt>
                <c:pt idx="1036">
                  <c:v>182.59806931418484</c:v>
                </c:pt>
                <c:pt idx="1037">
                  <c:v>182.59806931418484</c:v>
                </c:pt>
                <c:pt idx="1038">
                  <c:v>182.59806931418484</c:v>
                </c:pt>
                <c:pt idx="1039">
                  <c:v>182.59806931418484</c:v>
                </c:pt>
                <c:pt idx="1040">
                  <c:v>182.59806931418484</c:v>
                </c:pt>
                <c:pt idx="1041">
                  <c:v>182.59806931418484</c:v>
                </c:pt>
                <c:pt idx="1042">
                  <c:v>182.59806931418484</c:v>
                </c:pt>
                <c:pt idx="1043">
                  <c:v>182.59806931418484</c:v>
                </c:pt>
                <c:pt idx="1044">
                  <c:v>182.59806931418484</c:v>
                </c:pt>
                <c:pt idx="1045">
                  <c:v>182.59806931418484</c:v>
                </c:pt>
                <c:pt idx="1046">
                  <c:v>182.59806931418484</c:v>
                </c:pt>
                <c:pt idx="1047">
                  <c:v>182.59806931418484</c:v>
                </c:pt>
                <c:pt idx="1048">
                  <c:v>182.59806931418484</c:v>
                </c:pt>
                <c:pt idx="1049">
                  <c:v>182.59806931418484</c:v>
                </c:pt>
                <c:pt idx="1050">
                  <c:v>183.00505811241132</c:v>
                </c:pt>
                <c:pt idx="1051">
                  <c:v>183.76214520028816</c:v>
                </c:pt>
                <c:pt idx="1052">
                  <c:v>184.78246121033473</c:v>
                </c:pt>
                <c:pt idx="1053">
                  <c:v>186.11634186024082</c:v>
                </c:pt>
                <c:pt idx="1054">
                  <c:v>187.83048367837213</c:v>
                </c:pt>
                <c:pt idx="1055">
                  <c:v>189.90440037709988</c:v>
                </c:pt>
                <c:pt idx="1056">
                  <c:v>192.1038100876481</c:v>
                </c:pt>
                <c:pt idx="1057">
                  <c:v>194.00370893824658</c:v>
                </c:pt>
                <c:pt idx="1058">
                  <c:v>195.42147095671211</c:v>
                </c:pt>
                <c:pt idx="1059">
                  <c:v>196.43246290371428</c:v>
                </c:pt>
                <c:pt idx="1060">
                  <c:v>197.02534653630892</c:v>
                </c:pt>
                <c:pt idx="1061">
                  <c:v>197.215556488733</c:v>
                </c:pt>
                <c:pt idx="1062">
                  <c:v>197.215556488733</c:v>
                </c:pt>
                <c:pt idx="1063">
                  <c:v>197.215556488733</c:v>
                </c:pt>
                <c:pt idx="1064">
                  <c:v>197.215556488733</c:v>
                </c:pt>
                <c:pt idx="1065">
                  <c:v>197.215556488733</c:v>
                </c:pt>
                <c:pt idx="1066">
                  <c:v>197.215556488733</c:v>
                </c:pt>
                <c:pt idx="1067">
                  <c:v>197.215556488733</c:v>
                </c:pt>
                <c:pt idx="1068">
                  <c:v>197.215556488733</c:v>
                </c:pt>
                <c:pt idx="1069">
                  <c:v>197.215556488733</c:v>
                </c:pt>
                <c:pt idx="1070">
                  <c:v>197.215556488733</c:v>
                </c:pt>
                <c:pt idx="1071">
                  <c:v>197.215556488733</c:v>
                </c:pt>
                <c:pt idx="1072">
                  <c:v>197.215556488733</c:v>
                </c:pt>
                <c:pt idx="1073">
                  <c:v>197.215556488733</c:v>
                </c:pt>
                <c:pt idx="1074">
                  <c:v>197.215556488733</c:v>
                </c:pt>
                <c:pt idx="1075">
                  <c:v>197.215556488733</c:v>
                </c:pt>
                <c:pt idx="1076">
                  <c:v>197.215556488733</c:v>
                </c:pt>
                <c:pt idx="1077">
                  <c:v>197.215556488733</c:v>
                </c:pt>
                <c:pt idx="1078">
                  <c:v>197.215556488733</c:v>
                </c:pt>
                <c:pt idx="1079">
                  <c:v>197.215556488733</c:v>
                </c:pt>
                <c:pt idx="1080">
                  <c:v>197.215556488733</c:v>
                </c:pt>
                <c:pt idx="1081">
                  <c:v>197.215556488733</c:v>
                </c:pt>
                <c:pt idx="1082">
                  <c:v>197.215556488733</c:v>
                </c:pt>
                <c:pt idx="1083">
                  <c:v>197.39326861436697</c:v>
                </c:pt>
                <c:pt idx="1084">
                  <c:v>197.6461466306173</c:v>
                </c:pt>
                <c:pt idx="1085">
                  <c:v>197.6461466306173</c:v>
                </c:pt>
                <c:pt idx="1086">
                  <c:v>197.6461466306173</c:v>
                </c:pt>
                <c:pt idx="1087">
                  <c:v>197.6461466306173</c:v>
                </c:pt>
                <c:pt idx="1088">
                  <c:v>197.6461466306173</c:v>
                </c:pt>
                <c:pt idx="1089">
                  <c:v>197.6461466306173</c:v>
                </c:pt>
                <c:pt idx="1090">
                  <c:v>197.6461466306173</c:v>
                </c:pt>
                <c:pt idx="1091">
                  <c:v>197.6461466306173</c:v>
                </c:pt>
                <c:pt idx="1092">
                  <c:v>197.6461466306173</c:v>
                </c:pt>
                <c:pt idx="1093">
                  <c:v>197.6461466306173</c:v>
                </c:pt>
                <c:pt idx="1094">
                  <c:v>197.6461466306173</c:v>
                </c:pt>
                <c:pt idx="1095">
                  <c:v>197.6461466306173</c:v>
                </c:pt>
                <c:pt idx="1096">
                  <c:v>197.6461466306173</c:v>
                </c:pt>
                <c:pt idx="1097">
                  <c:v>197.6461466306173</c:v>
                </c:pt>
                <c:pt idx="1098">
                  <c:v>197.68463784673477</c:v>
                </c:pt>
                <c:pt idx="1099">
                  <c:v>198.17547482432059</c:v>
                </c:pt>
                <c:pt idx="1100">
                  <c:v>198.39048217962664</c:v>
                </c:pt>
                <c:pt idx="1101">
                  <c:v>198.39048217962664</c:v>
                </c:pt>
                <c:pt idx="1102">
                  <c:v>198.39048217962664</c:v>
                </c:pt>
                <c:pt idx="1103">
                  <c:v>198.39048217962664</c:v>
                </c:pt>
                <c:pt idx="1104">
                  <c:v>198.39048217962664</c:v>
                </c:pt>
                <c:pt idx="1105">
                  <c:v>198.39048217962664</c:v>
                </c:pt>
                <c:pt idx="1106">
                  <c:v>198.39048217962664</c:v>
                </c:pt>
                <c:pt idx="1107">
                  <c:v>198.39048217962664</c:v>
                </c:pt>
                <c:pt idx="1108">
                  <c:v>198.39048217962664</c:v>
                </c:pt>
                <c:pt idx="1109">
                  <c:v>198.41155245809659</c:v>
                </c:pt>
                <c:pt idx="1110">
                  <c:v>198.41155245809659</c:v>
                </c:pt>
                <c:pt idx="1111">
                  <c:v>198.41155245809659</c:v>
                </c:pt>
                <c:pt idx="1112">
                  <c:v>198.41155245809659</c:v>
                </c:pt>
                <c:pt idx="1113">
                  <c:v>198.41155245809659</c:v>
                </c:pt>
                <c:pt idx="1114">
                  <c:v>198.41155245809659</c:v>
                </c:pt>
                <c:pt idx="1115">
                  <c:v>198.41155245809659</c:v>
                </c:pt>
                <c:pt idx="1116">
                  <c:v>198.41155245809659</c:v>
                </c:pt>
                <c:pt idx="1117">
                  <c:v>198.41155245809659</c:v>
                </c:pt>
                <c:pt idx="1118">
                  <c:v>198.41155245809659</c:v>
                </c:pt>
                <c:pt idx="1119">
                  <c:v>198.41155245809659</c:v>
                </c:pt>
                <c:pt idx="1120">
                  <c:v>198.41155245809659</c:v>
                </c:pt>
                <c:pt idx="1121">
                  <c:v>198.41155245809659</c:v>
                </c:pt>
                <c:pt idx="1122">
                  <c:v>198.41155245809659</c:v>
                </c:pt>
                <c:pt idx="1123">
                  <c:v>198.98858330578946</c:v>
                </c:pt>
                <c:pt idx="1124">
                  <c:v>200.73464749006138</c:v>
                </c:pt>
                <c:pt idx="1125">
                  <c:v>203.58403959907039</c:v>
                </c:pt>
                <c:pt idx="1126">
                  <c:v>206.92198740984804</c:v>
                </c:pt>
                <c:pt idx="1127">
                  <c:v>210.10694453915565</c:v>
                </c:pt>
                <c:pt idx="1128">
                  <c:v>212.74447706964426</c:v>
                </c:pt>
                <c:pt idx="1129">
                  <c:v>214.67179087660506</c:v>
                </c:pt>
                <c:pt idx="1130">
                  <c:v>216.0883718308973</c:v>
                </c:pt>
                <c:pt idx="1131">
                  <c:v>217.27763505731403</c:v>
                </c:pt>
                <c:pt idx="1132">
                  <c:v>218.39945810355641</c:v>
                </c:pt>
                <c:pt idx="1133">
                  <c:v>219.48178675159951</c:v>
                </c:pt>
                <c:pt idx="1134">
                  <c:v>220.41302003845175</c:v>
                </c:pt>
                <c:pt idx="1135">
                  <c:v>221.04730746758645</c:v>
                </c:pt>
                <c:pt idx="1136">
                  <c:v>221.32671318882257</c:v>
                </c:pt>
                <c:pt idx="1137">
                  <c:v>221.33370044885305</c:v>
                </c:pt>
                <c:pt idx="1138">
                  <c:v>221.33370044885305</c:v>
                </c:pt>
                <c:pt idx="1139">
                  <c:v>221.33370044885305</c:v>
                </c:pt>
                <c:pt idx="1140">
                  <c:v>221.33370044885305</c:v>
                </c:pt>
                <c:pt idx="1141">
                  <c:v>221.33370044885305</c:v>
                </c:pt>
                <c:pt idx="1142">
                  <c:v>221.33370044885305</c:v>
                </c:pt>
                <c:pt idx="1143">
                  <c:v>221.33370044885305</c:v>
                </c:pt>
                <c:pt idx="1144">
                  <c:v>221.33370044885305</c:v>
                </c:pt>
                <c:pt idx="1145">
                  <c:v>221.33370044885305</c:v>
                </c:pt>
                <c:pt idx="1146">
                  <c:v>221.90822109986641</c:v>
                </c:pt>
                <c:pt idx="1147">
                  <c:v>222.9561933848926</c:v>
                </c:pt>
                <c:pt idx="1148">
                  <c:v>223.69448240836721</c:v>
                </c:pt>
                <c:pt idx="1149">
                  <c:v>223.94983574384023</c:v>
                </c:pt>
                <c:pt idx="1150">
                  <c:v>223.94983574384023</c:v>
                </c:pt>
                <c:pt idx="1151">
                  <c:v>223.94983574384023</c:v>
                </c:pt>
                <c:pt idx="1152">
                  <c:v>223.94983574384023</c:v>
                </c:pt>
                <c:pt idx="1153">
                  <c:v>223.94983574384023</c:v>
                </c:pt>
                <c:pt idx="1154">
                  <c:v>223.94983574384023</c:v>
                </c:pt>
                <c:pt idx="1155">
                  <c:v>223.94983574384023</c:v>
                </c:pt>
                <c:pt idx="1156">
                  <c:v>223.94983574384023</c:v>
                </c:pt>
                <c:pt idx="1157">
                  <c:v>223.94983574384023</c:v>
                </c:pt>
                <c:pt idx="1158">
                  <c:v>223.94983574384023</c:v>
                </c:pt>
                <c:pt idx="1159">
                  <c:v>223.94983574384023</c:v>
                </c:pt>
                <c:pt idx="1160">
                  <c:v>223.94983574384023</c:v>
                </c:pt>
                <c:pt idx="1161">
                  <c:v>223.94983574384023</c:v>
                </c:pt>
                <c:pt idx="1162">
                  <c:v>223.94983574384023</c:v>
                </c:pt>
                <c:pt idx="1163">
                  <c:v>223.94983574384023</c:v>
                </c:pt>
                <c:pt idx="1164">
                  <c:v>223.94983574384023</c:v>
                </c:pt>
                <c:pt idx="1165">
                  <c:v>223.94983574384023</c:v>
                </c:pt>
                <c:pt idx="1166">
                  <c:v>223.94983574384023</c:v>
                </c:pt>
                <c:pt idx="1167">
                  <c:v>223.94983574384023</c:v>
                </c:pt>
                <c:pt idx="1168">
                  <c:v>223.94983574384023</c:v>
                </c:pt>
                <c:pt idx="1169">
                  <c:v>223.94983574384023</c:v>
                </c:pt>
                <c:pt idx="1170">
                  <c:v>223.94983574384023</c:v>
                </c:pt>
                <c:pt idx="1171">
                  <c:v>223.94983574384023</c:v>
                </c:pt>
                <c:pt idx="1172">
                  <c:v>223.94983574384023</c:v>
                </c:pt>
                <c:pt idx="1173">
                  <c:v>223.94983574384023</c:v>
                </c:pt>
                <c:pt idx="1174">
                  <c:v>223.94983574384023</c:v>
                </c:pt>
                <c:pt idx="1175">
                  <c:v>223.94983574384023</c:v>
                </c:pt>
                <c:pt idx="1176">
                  <c:v>223.94983574384023</c:v>
                </c:pt>
                <c:pt idx="1177">
                  <c:v>223.94983574384023</c:v>
                </c:pt>
                <c:pt idx="1178">
                  <c:v>223.94983574384023</c:v>
                </c:pt>
                <c:pt idx="1179">
                  <c:v>223.94983574384023</c:v>
                </c:pt>
                <c:pt idx="1180">
                  <c:v>223.94983574384023</c:v>
                </c:pt>
                <c:pt idx="1181">
                  <c:v>223.94983574384023</c:v>
                </c:pt>
                <c:pt idx="1182">
                  <c:v>223.94983574384023</c:v>
                </c:pt>
                <c:pt idx="1183">
                  <c:v>223.94983574384023</c:v>
                </c:pt>
                <c:pt idx="1184">
                  <c:v>223.94983574384023</c:v>
                </c:pt>
                <c:pt idx="1185">
                  <c:v>223.94983574384023</c:v>
                </c:pt>
                <c:pt idx="1186">
                  <c:v>223.94983574384023</c:v>
                </c:pt>
                <c:pt idx="1187">
                  <c:v>223.94983574384023</c:v>
                </c:pt>
                <c:pt idx="1188">
                  <c:v>223.94983574384023</c:v>
                </c:pt>
                <c:pt idx="1189">
                  <c:v>223.94983574384023</c:v>
                </c:pt>
                <c:pt idx="1190">
                  <c:v>223.94983574384023</c:v>
                </c:pt>
                <c:pt idx="1191">
                  <c:v>223.94983574384023</c:v>
                </c:pt>
                <c:pt idx="1192">
                  <c:v>223.94983574384023</c:v>
                </c:pt>
                <c:pt idx="1193">
                  <c:v>223.94983574384023</c:v>
                </c:pt>
                <c:pt idx="1194">
                  <c:v>223.94983574384023</c:v>
                </c:pt>
                <c:pt idx="1195">
                  <c:v>223.94983574384023</c:v>
                </c:pt>
                <c:pt idx="1196">
                  <c:v>223.94983574384023</c:v>
                </c:pt>
                <c:pt idx="1197">
                  <c:v>223.94983574384023</c:v>
                </c:pt>
                <c:pt idx="1198">
                  <c:v>223.94983574384023</c:v>
                </c:pt>
                <c:pt idx="1199">
                  <c:v>223.94983574384023</c:v>
                </c:pt>
                <c:pt idx="1200">
                  <c:v>223.94983574384023</c:v>
                </c:pt>
                <c:pt idx="1201">
                  <c:v>223.94983574384023</c:v>
                </c:pt>
                <c:pt idx="1202">
                  <c:v>223.94983574384023</c:v>
                </c:pt>
                <c:pt idx="1203">
                  <c:v>223.94983574384023</c:v>
                </c:pt>
                <c:pt idx="1204">
                  <c:v>223.94983574384023</c:v>
                </c:pt>
                <c:pt idx="1205">
                  <c:v>223.94983574384023</c:v>
                </c:pt>
                <c:pt idx="1206">
                  <c:v>223.94983574384023</c:v>
                </c:pt>
                <c:pt idx="1207">
                  <c:v>223.94983574384023</c:v>
                </c:pt>
                <c:pt idx="1208">
                  <c:v>223.94983574384023</c:v>
                </c:pt>
                <c:pt idx="1209">
                  <c:v>223.94983574384023</c:v>
                </c:pt>
                <c:pt idx="1210">
                  <c:v>223.94983574384023</c:v>
                </c:pt>
                <c:pt idx="1211">
                  <c:v>223.94983574384023</c:v>
                </c:pt>
                <c:pt idx="1212">
                  <c:v>223.94983574384023</c:v>
                </c:pt>
                <c:pt idx="1213">
                  <c:v>223.94983574384023</c:v>
                </c:pt>
                <c:pt idx="1214">
                  <c:v>223.94983574384023</c:v>
                </c:pt>
                <c:pt idx="1215">
                  <c:v>223.94983574384023</c:v>
                </c:pt>
                <c:pt idx="1216">
                  <c:v>223.94983574384023</c:v>
                </c:pt>
                <c:pt idx="1217">
                  <c:v>223.94983574384023</c:v>
                </c:pt>
                <c:pt idx="1218">
                  <c:v>223.94983574384023</c:v>
                </c:pt>
                <c:pt idx="1219">
                  <c:v>223.94983574384023</c:v>
                </c:pt>
                <c:pt idx="1220">
                  <c:v>223.94983574384023</c:v>
                </c:pt>
                <c:pt idx="1221">
                  <c:v>223.94983574384023</c:v>
                </c:pt>
                <c:pt idx="1222">
                  <c:v>223.94983574384023</c:v>
                </c:pt>
                <c:pt idx="1223">
                  <c:v>223.94983574384023</c:v>
                </c:pt>
                <c:pt idx="1224">
                  <c:v>223.94983574384023</c:v>
                </c:pt>
                <c:pt idx="1225">
                  <c:v>223.94983574384023</c:v>
                </c:pt>
                <c:pt idx="1226">
                  <c:v>223.94983574384023</c:v>
                </c:pt>
                <c:pt idx="1227">
                  <c:v>223.94983574384023</c:v>
                </c:pt>
                <c:pt idx="1228">
                  <c:v>223.94983574384023</c:v>
                </c:pt>
                <c:pt idx="1229">
                  <c:v>223.94983574384023</c:v>
                </c:pt>
                <c:pt idx="1230">
                  <c:v>223.94983574384023</c:v>
                </c:pt>
                <c:pt idx="1231">
                  <c:v>223.94983574384023</c:v>
                </c:pt>
                <c:pt idx="1232">
                  <c:v>223.94983574384023</c:v>
                </c:pt>
                <c:pt idx="1233">
                  <c:v>223.94983574384023</c:v>
                </c:pt>
                <c:pt idx="1234">
                  <c:v>223.94983574384023</c:v>
                </c:pt>
                <c:pt idx="1235">
                  <c:v>223.94983574384023</c:v>
                </c:pt>
                <c:pt idx="1236">
                  <c:v>223.94983574384023</c:v>
                </c:pt>
                <c:pt idx="1237">
                  <c:v>223.94983574384023</c:v>
                </c:pt>
                <c:pt idx="1238">
                  <c:v>223.94983574384023</c:v>
                </c:pt>
                <c:pt idx="1239">
                  <c:v>223.94983574384023</c:v>
                </c:pt>
                <c:pt idx="1240">
                  <c:v>223.94983574384023</c:v>
                </c:pt>
                <c:pt idx="1241">
                  <c:v>223.94983574384023</c:v>
                </c:pt>
                <c:pt idx="1242">
                  <c:v>223.94983574384023</c:v>
                </c:pt>
                <c:pt idx="1243">
                  <c:v>223.94983574384023</c:v>
                </c:pt>
                <c:pt idx="1244">
                  <c:v>223.94983574384023</c:v>
                </c:pt>
                <c:pt idx="1245">
                  <c:v>223.94983574384023</c:v>
                </c:pt>
                <c:pt idx="1246">
                  <c:v>223.94983574384023</c:v>
                </c:pt>
                <c:pt idx="1247">
                  <c:v>223.94983574384023</c:v>
                </c:pt>
                <c:pt idx="1248">
                  <c:v>223.94983574384023</c:v>
                </c:pt>
                <c:pt idx="1249">
                  <c:v>223.94983574384023</c:v>
                </c:pt>
                <c:pt idx="1250">
                  <c:v>223.94983574384023</c:v>
                </c:pt>
                <c:pt idx="1251">
                  <c:v>223.94983574384023</c:v>
                </c:pt>
                <c:pt idx="1252">
                  <c:v>223.94983574384023</c:v>
                </c:pt>
                <c:pt idx="1253">
                  <c:v>223.94983574384023</c:v>
                </c:pt>
                <c:pt idx="1254">
                  <c:v>223.94983574384023</c:v>
                </c:pt>
                <c:pt idx="1255">
                  <c:v>223.94983574384023</c:v>
                </c:pt>
                <c:pt idx="1256">
                  <c:v>223.94983574384023</c:v>
                </c:pt>
                <c:pt idx="1257">
                  <c:v>223.94983574384023</c:v>
                </c:pt>
                <c:pt idx="1258">
                  <c:v>223.94983574384023</c:v>
                </c:pt>
                <c:pt idx="1259">
                  <c:v>223.94983574384023</c:v>
                </c:pt>
                <c:pt idx="1260">
                  <c:v>223.94983574384023</c:v>
                </c:pt>
                <c:pt idx="1261">
                  <c:v>223.94983574384023</c:v>
                </c:pt>
                <c:pt idx="1262">
                  <c:v>223.94983574384023</c:v>
                </c:pt>
                <c:pt idx="1263">
                  <c:v>223.94983574384023</c:v>
                </c:pt>
                <c:pt idx="1264">
                  <c:v>223.94983574384023</c:v>
                </c:pt>
                <c:pt idx="1265">
                  <c:v>223.94983574384023</c:v>
                </c:pt>
                <c:pt idx="1266">
                  <c:v>223.94983574384023</c:v>
                </c:pt>
                <c:pt idx="1267">
                  <c:v>223.94983574384023</c:v>
                </c:pt>
                <c:pt idx="1268">
                  <c:v>223.94983574384023</c:v>
                </c:pt>
                <c:pt idx="1269">
                  <c:v>223.94983574384023</c:v>
                </c:pt>
                <c:pt idx="1270">
                  <c:v>223.94983574384023</c:v>
                </c:pt>
                <c:pt idx="1271">
                  <c:v>223.94983574384023</c:v>
                </c:pt>
                <c:pt idx="1272">
                  <c:v>223.94983574384023</c:v>
                </c:pt>
                <c:pt idx="1273">
                  <c:v>223.94983574384023</c:v>
                </c:pt>
                <c:pt idx="1274">
                  <c:v>223.94983574384023</c:v>
                </c:pt>
                <c:pt idx="1275">
                  <c:v>223.94983574384023</c:v>
                </c:pt>
                <c:pt idx="1276">
                  <c:v>223.94983574384023</c:v>
                </c:pt>
                <c:pt idx="1277">
                  <c:v>223.94983574384023</c:v>
                </c:pt>
                <c:pt idx="1278">
                  <c:v>223.94983574384023</c:v>
                </c:pt>
                <c:pt idx="1279">
                  <c:v>223.94983574384023</c:v>
                </c:pt>
                <c:pt idx="1280">
                  <c:v>223.94983574384023</c:v>
                </c:pt>
                <c:pt idx="1281">
                  <c:v>223.94983574384023</c:v>
                </c:pt>
                <c:pt idx="1282">
                  <c:v>223.94983574384023</c:v>
                </c:pt>
                <c:pt idx="1283">
                  <c:v>223.94983574384023</c:v>
                </c:pt>
                <c:pt idx="1284">
                  <c:v>223.94983574384023</c:v>
                </c:pt>
                <c:pt idx="1285">
                  <c:v>223.94983574384023</c:v>
                </c:pt>
                <c:pt idx="1286">
                  <c:v>223.94983574384023</c:v>
                </c:pt>
                <c:pt idx="1287">
                  <c:v>223.94983574384023</c:v>
                </c:pt>
                <c:pt idx="1288">
                  <c:v>223.94983574384023</c:v>
                </c:pt>
                <c:pt idx="1289">
                  <c:v>223.94983574384023</c:v>
                </c:pt>
                <c:pt idx="1290">
                  <c:v>223.94983574384023</c:v>
                </c:pt>
                <c:pt idx="1291">
                  <c:v>223.94983574384023</c:v>
                </c:pt>
                <c:pt idx="1292">
                  <c:v>223.94983574384023</c:v>
                </c:pt>
                <c:pt idx="1293">
                  <c:v>223.94983574384023</c:v>
                </c:pt>
                <c:pt idx="1294">
                  <c:v>223.94983574384023</c:v>
                </c:pt>
                <c:pt idx="1295">
                  <c:v>223.94983574384023</c:v>
                </c:pt>
                <c:pt idx="1296">
                  <c:v>223.94983574384023</c:v>
                </c:pt>
                <c:pt idx="1297">
                  <c:v>223.94983574384023</c:v>
                </c:pt>
                <c:pt idx="1298">
                  <c:v>223.94983574384023</c:v>
                </c:pt>
                <c:pt idx="1299">
                  <c:v>223.94983574384023</c:v>
                </c:pt>
                <c:pt idx="1300">
                  <c:v>223.94983574384023</c:v>
                </c:pt>
                <c:pt idx="1301">
                  <c:v>223.94983574384023</c:v>
                </c:pt>
                <c:pt idx="1302">
                  <c:v>223.94983574384023</c:v>
                </c:pt>
                <c:pt idx="1303">
                  <c:v>223.94983574384023</c:v>
                </c:pt>
                <c:pt idx="1304">
                  <c:v>223.94983574384023</c:v>
                </c:pt>
                <c:pt idx="1305">
                  <c:v>223.94983574384023</c:v>
                </c:pt>
                <c:pt idx="1306">
                  <c:v>223.94983574384023</c:v>
                </c:pt>
                <c:pt idx="1307">
                  <c:v>223.94983574384023</c:v>
                </c:pt>
                <c:pt idx="1308">
                  <c:v>223.94983574384023</c:v>
                </c:pt>
                <c:pt idx="1309">
                  <c:v>223.94983574384023</c:v>
                </c:pt>
                <c:pt idx="1310">
                  <c:v>223.94983574384023</c:v>
                </c:pt>
                <c:pt idx="1311">
                  <c:v>223.94983574384023</c:v>
                </c:pt>
                <c:pt idx="1312">
                  <c:v>223.94983574384023</c:v>
                </c:pt>
                <c:pt idx="1313">
                  <c:v>223.94983574384023</c:v>
                </c:pt>
                <c:pt idx="1314">
                  <c:v>223.94983574384023</c:v>
                </c:pt>
                <c:pt idx="1315">
                  <c:v>223.94983574384023</c:v>
                </c:pt>
                <c:pt idx="1316">
                  <c:v>223.94983574384023</c:v>
                </c:pt>
                <c:pt idx="1317">
                  <c:v>223.94983574384023</c:v>
                </c:pt>
                <c:pt idx="1318">
                  <c:v>223.94983574384023</c:v>
                </c:pt>
                <c:pt idx="1319">
                  <c:v>223.94983574384023</c:v>
                </c:pt>
                <c:pt idx="1320">
                  <c:v>223.94983574384023</c:v>
                </c:pt>
                <c:pt idx="1321">
                  <c:v>223.94983574384023</c:v>
                </c:pt>
                <c:pt idx="1322">
                  <c:v>223.94983574384023</c:v>
                </c:pt>
                <c:pt idx="1323">
                  <c:v>223.94983574384023</c:v>
                </c:pt>
                <c:pt idx="1324">
                  <c:v>223.94983574384023</c:v>
                </c:pt>
                <c:pt idx="1325">
                  <c:v>223.94983574384023</c:v>
                </c:pt>
                <c:pt idx="1326">
                  <c:v>223.94983574384023</c:v>
                </c:pt>
                <c:pt idx="1327">
                  <c:v>223.94983574384023</c:v>
                </c:pt>
                <c:pt idx="1328">
                  <c:v>223.94983574384023</c:v>
                </c:pt>
                <c:pt idx="1329">
                  <c:v>223.94983574384023</c:v>
                </c:pt>
                <c:pt idx="1330">
                  <c:v>223.94983574384023</c:v>
                </c:pt>
                <c:pt idx="1331">
                  <c:v>223.94983574384023</c:v>
                </c:pt>
                <c:pt idx="1332">
                  <c:v>223.94983574384023</c:v>
                </c:pt>
                <c:pt idx="1333">
                  <c:v>223.94983574384023</c:v>
                </c:pt>
                <c:pt idx="1334">
                  <c:v>223.94983574384023</c:v>
                </c:pt>
                <c:pt idx="1335">
                  <c:v>223.94983574384023</c:v>
                </c:pt>
                <c:pt idx="1336">
                  <c:v>223.94983574384023</c:v>
                </c:pt>
                <c:pt idx="1337">
                  <c:v>223.94983574384023</c:v>
                </c:pt>
                <c:pt idx="1338">
                  <c:v>223.94983574384023</c:v>
                </c:pt>
                <c:pt idx="1339">
                  <c:v>223.94983574384023</c:v>
                </c:pt>
                <c:pt idx="1340">
                  <c:v>223.94983574384023</c:v>
                </c:pt>
                <c:pt idx="1341">
                  <c:v>223.94983574384023</c:v>
                </c:pt>
                <c:pt idx="1342">
                  <c:v>223.94983574384023</c:v>
                </c:pt>
                <c:pt idx="1343">
                  <c:v>223.94983574384023</c:v>
                </c:pt>
                <c:pt idx="1344">
                  <c:v>223.94983574384023</c:v>
                </c:pt>
                <c:pt idx="1345">
                  <c:v>223.94983574384023</c:v>
                </c:pt>
                <c:pt idx="1346">
                  <c:v>223.94983574384023</c:v>
                </c:pt>
                <c:pt idx="1347">
                  <c:v>223.94983574384023</c:v>
                </c:pt>
                <c:pt idx="1348">
                  <c:v>223.94983574384023</c:v>
                </c:pt>
                <c:pt idx="1349">
                  <c:v>223.94983574384023</c:v>
                </c:pt>
                <c:pt idx="1350">
                  <c:v>223.94983574384023</c:v>
                </c:pt>
                <c:pt idx="1351">
                  <c:v>223.94983574384023</c:v>
                </c:pt>
                <c:pt idx="1352">
                  <c:v>223.94983574384023</c:v>
                </c:pt>
                <c:pt idx="1353">
                  <c:v>223.99063534952586</c:v>
                </c:pt>
                <c:pt idx="1354">
                  <c:v>224.15580276667174</c:v>
                </c:pt>
                <c:pt idx="1355">
                  <c:v>224.52480264127914</c:v>
                </c:pt>
                <c:pt idx="1356">
                  <c:v>225.11899766200233</c:v>
                </c:pt>
                <c:pt idx="1357">
                  <c:v>225.8743781756086</c:v>
                </c:pt>
                <c:pt idx="1358">
                  <c:v>226.77977252151521</c:v>
                </c:pt>
                <c:pt idx="1359">
                  <c:v>227.80024201739585</c:v>
                </c:pt>
                <c:pt idx="1360">
                  <c:v>228.64054942962662</c:v>
                </c:pt>
                <c:pt idx="1361">
                  <c:v>228.86161637895316</c:v>
                </c:pt>
                <c:pt idx="1362">
                  <c:v>228.86161637895316</c:v>
                </c:pt>
                <c:pt idx="1363">
                  <c:v>228.86161637895316</c:v>
                </c:pt>
                <c:pt idx="1364">
                  <c:v>228.86161637895316</c:v>
                </c:pt>
                <c:pt idx="1365">
                  <c:v>228.86161637895316</c:v>
                </c:pt>
                <c:pt idx="1366">
                  <c:v>228.86161637895316</c:v>
                </c:pt>
                <c:pt idx="1367">
                  <c:v>228.86161637895316</c:v>
                </c:pt>
                <c:pt idx="1368">
                  <c:v>229.26051523443451</c:v>
                </c:pt>
                <c:pt idx="1369">
                  <c:v>229.57122106048749</c:v>
                </c:pt>
                <c:pt idx="1370">
                  <c:v>229.57122106048749</c:v>
                </c:pt>
                <c:pt idx="1371">
                  <c:v>229.57122106048749</c:v>
                </c:pt>
                <c:pt idx="1372">
                  <c:v>229.57122106048749</c:v>
                </c:pt>
                <c:pt idx="1373">
                  <c:v>229.57122106048749</c:v>
                </c:pt>
                <c:pt idx="1374">
                  <c:v>229.66200527436681</c:v>
                </c:pt>
                <c:pt idx="1375">
                  <c:v>230.56908261924664</c:v>
                </c:pt>
                <c:pt idx="1376">
                  <c:v>232.61823911815415</c:v>
                </c:pt>
                <c:pt idx="1377">
                  <c:v>235.50502860012529</c:v>
                </c:pt>
                <c:pt idx="1378">
                  <c:v>238.43423123063346</c:v>
                </c:pt>
                <c:pt idx="1379">
                  <c:v>241.03908654061118</c:v>
                </c:pt>
                <c:pt idx="1380">
                  <c:v>242.96504734969781</c:v>
                </c:pt>
                <c:pt idx="1381">
                  <c:v>243.56563468354582</c:v>
                </c:pt>
                <c:pt idx="1382">
                  <c:v>243.56563468354582</c:v>
                </c:pt>
                <c:pt idx="1383">
                  <c:v>243.56563468354582</c:v>
                </c:pt>
                <c:pt idx="1384">
                  <c:v>243.56563468354582</c:v>
                </c:pt>
                <c:pt idx="1385">
                  <c:v>243.56563468354582</c:v>
                </c:pt>
                <c:pt idx="1386">
                  <c:v>243.56563468354582</c:v>
                </c:pt>
                <c:pt idx="1387">
                  <c:v>243.56563468354582</c:v>
                </c:pt>
                <c:pt idx="1388">
                  <c:v>243.56563468354582</c:v>
                </c:pt>
                <c:pt idx="1389">
                  <c:v>243.56563468354582</c:v>
                </c:pt>
                <c:pt idx="1390">
                  <c:v>243.56563468354582</c:v>
                </c:pt>
                <c:pt idx="1391">
                  <c:v>243.56563468354582</c:v>
                </c:pt>
                <c:pt idx="1392">
                  <c:v>243.56563468354582</c:v>
                </c:pt>
                <c:pt idx="1393">
                  <c:v>243.56563468354582</c:v>
                </c:pt>
                <c:pt idx="1394">
                  <c:v>243.56563468354582</c:v>
                </c:pt>
                <c:pt idx="1395">
                  <c:v>243.56563468354582</c:v>
                </c:pt>
                <c:pt idx="1396">
                  <c:v>243.56563468354582</c:v>
                </c:pt>
                <c:pt idx="1397">
                  <c:v>243.56563468354582</c:v>
                </c:pt>
                <c:pt idx="1398">
                  <c:v>243.68743084815259</c:v>
                </c:pt>
                <c:pt idx="1399">
                  <c:v>244.01834607182573</c:v>
                </c:pt>
                <c:pt idx="1400">
                  <c:v>244.51055694032399</c:v>
                </c:pt>
                <c:pt idx="1401">
                  <c:v>245.16997690320275</c:v>
                </c:pt>
                <c:pt idx="1402">
                  <c:v>246.22473091890797</c:v>
                </c:pt>
                <c:pt idx="1403">
                  <c:v>248.02605636527082</c:v>
                </c:pt>
                <c:pt idx="1404">
                  <c:v>250.42683793692501</c:v>
                </c:pt>
                <c:pt idx="1405">
                  <c:v>252.59343408795158</c:v>
                </c:pt>
                <c:pt idx="1406">
                  <c:v>253.80412091992963</c:v>
                </c:pt>
                <c:pt idx="1407">
                  <c:v>254.01470182372103</c:v>
                </c:pt>
                <c:pt idx="1408">
                  <c:v>254.01470182372103</c:v>
                </c:pt>
                <c:pt idx="1409">
                  <c:v>254.01470182372103</c:v>
                </c:pt>
                <c:pt idx="1410">
                  <c:v>254.01470182372103</c:v>
                </c:pt>
                <c:pt idx="1411">
                  <c:v>254.01470182372103</c:v>
                </c:pt>
                <c:pt idx="1412">
                  <c:v>254.01470182372103</c:v>
                </c:pt>
                <c:pt idx="1413">
                  <c:v>254.01470182372103</c:v>
                </c:pt>
                <c:pt idx="1414">
                  <c:v>254.01470182372103</c:v>
                </c:pt>
                <c:pt idx="1415">
                  <c:v>254.01470182372103</c:v>
                </c:pt>
                <c:pt idx="1416">
                  <c:v>254.01470182372103</c:v>
                </c:pt>
                <c:pt idx="1417">
                  <c:v>254.01470182372103</c:v>
                </c:pt>
                <c:pt idx="1418">
                  <c:v>254.01470182372103</c:v>
                </c:pt>
                <c:pt idx="1419">
                  <c:v>254.01470182372103</c:v>
                </c:pt>
                <c:pt idx="1420">
                  <c:v>254.03667559997095</c:v>
                </c:pt>
                <c:pt idx="1421">
                  <c:v>254.91220136048381</c:v>
                </c:pt>
                <c:pt idx="1422">
                  <c:v>255.84811299772059</c:v>
                </c:pt>
                <c:pt idx="1423">
                  <c:v>256.09111088166776</c:v>
                </c:pt>
                <c:pt idx="1424">
                  <c:v>256.09111088166776</c:v>
                </c:pt>
                <c:pt idx="1425">
                  <c:v>256.09111088166776</c:v>
                </c:pt>
                <c:pt idx="1426">
                  <c:v>256.09111088166776</c:v>
                </c:pt>
                <c:pt idx="1427">
                  <c:v>256.09111088166776</c:v>
                </c:pt>
                <c:pt idx="1428">
                  <c:v>256.09111088166776</c:v>
                </c:pt>
                <c:pt idx="1429">
                  <c:v>256.09111088166776</c:v>
                </c:pt>
                <c:pt idx="1430">
                  <c:v>256.78441692316852</c:v>
                </c:pt>
                <c:pt idx="1431">
                  <c:v>258.37580195445724</c:v>
                </c:pt>
                <c:pt idx="1432">
                  <c:v>260.49975697702604</c:v>
                </c:pt>
                <c:pt idx="1433">
                  <c:v>262.53720126614849</c:v>
                </c:pt>
                <c:pt idx="1434">
                  <c:v>263.91992129992906</c:v>
                </c:pt>
                <c:pt idx="1435">
                  <c:v>264.34584782964293</c:v>
                </c:pt>
                <c:pt idx="1436">
                  <c:v>264.34584782964293</c:v>
                </c:pt>
                <c:pt idx="1437">
                  <c:v>264.34584782964293</c:v>
                </c:pt>
                <c:pt idx="1438">
                  <c:v>264.34584782964293</c:v>
                </c:pt>
                <c:pt idx="1439">
                  <c:v>264.34584782964293</c:v>
                </c:pt>
                <c:pt idx="1440">
                  <c:v>264.39627174786369</c:v>
                </c:pt>
                <c:pt idx="1441">
                  <c:v>264.64255612273359</c:v>
                </c:pt>
                <c:pt idx="1442">
                  <c:v>264.81344551090569</c:v>
                </c:pt>
                <c:pt idx="1443">
                  <c:v>264.81344551090569</c:v>
                </c:pt>
                <c:pt idx="1444">
                  <c:v>264.81344551090569</c:v>
                </c:pt>
                <c:pt idx="1445">
                  <c:v>264.81344551090569</c:v>
                </c:pt>
                <c:pt idx="1446">
                  <c:v>264.91600977055577</c:v>
                </c:pt>
                <c:pt idx="1447">
                  <c:v>265.46713204689058</c:v>
                </c:pt>
                <c:pt idx="1448">
                  <c:v>266.2112138650279</c:v>
                </c:pt>
                <c:pt idx="1449">
                  <c:v>266.69650613338263</c:v>
                </c:pt>
                <c:pt idx="1450">
                  <c:v>266.84645970656135</c:v>
                </c:pt>
                <c:pt idx="1451">
                  <c:v>266.86258696671928</c:v>
                </c:pt>
                <c:pt idx="1452">
                  <c:v>266.86258696671928</c:v>
                </c:pt>
                <c:pt idx="1453">
                  <c:v>266.86258696671928</c:v>
                </c:pt>
                <c:pt idx="1454">
                  <c:v>266.86258696671928</c:v>
                </c:pt>
                <c:pt idx="1455">
                  <c:v>266.86258696671928</c:v>
                </c:pt>
                <c:pt idx="1456">
                  <c:v>266.86258696671928</c:v>
                </c:pt>
                <c:pt idx="1457">
                  <c:v>266.86258696671928</c:v>
                </c:pt>
                <c:pt idx="1458">
                  <c:v>266.86258696671928</c:v>
                </c:pt>
                <c:pt idx="1459">
                  <c:v>266.86258696671928</c:v>
                </c:pt>
                <c:pt idx="1460">
                  <c:v>266.86258696671928</c:v>
                </c:pt>
                <c:pt idx="1461">
                  <c:v>266.86258696671928</c:v>
                </c:pt>
                <c:pt idx="1462">
                  <c:v>266.86258696671928</c:v>
                </c:pt>
                <c:pt idx="1463">
                  <c:v>266.86258696671928</c:v>
                </c:pt>
                <c:pt idx="1464">
                  <c:v>266.86258696671928</c:v>
                </c:pt>
                <c:pt idx="1465">
                  <c:v>266.86258696671928</c:v>
                </c:pt>
                <c:pt idx="1466">
                  <c:v>266.86258696671928</c:v>
                </c:pt>
                <c:pt idx="1467">
                  <c:v>266.86258696671928</c:v>
                </c:pt>
                <c:pt idx="1468">
                  <c:v>266.86258696671928</c:v>
                </c:pt>
                <c:pt idx="1469">
                  <c:v>266.86258696671928</c:v>
                </c:pt>
                <c:pt idx="1470">
                  <c:v>266.86258696671928</c:v>
                </c:pt>
                <c:pt idx="1471">
                  <c:v>266.86258696671928</c:v>
                </c:pt>
                <c:pt idx="1472">
                  <c:v>266.86258696671928</c:v>
                </c:pt>
                <c:pt idx="1473">
                  <c:v>266.86258696671928</c:v>
                </c:pt>
                <c:pt idx="1474">
                  <c:v>266.86258696671928</c:v>
                </c:pt>
                <c:pt idx="1475">
                  <c:v>266.86258696671928</c:v>
                </c:pt>
                <c:pt idx="1476">
                  <c:v>266.86258696671928</c:v>
                </c:pt>
                <c:pt idx="1477">
                  <c:v>266.86258696671928</c:v>
                </c:pt>
                <c:pt idx="1478">
                  <c:v>266.86258696671928</c:v>
                </c:pt>
                <c:pt idx="1479">
                  <c:v>266.86258696671928</c:v>
                </c:pt>
                <c:pt idx="1480">
                  <c:v>266.86258696671928</c:v>
                </c:pt>
                <c:pt idx="1481">
                  <c:v>266.86258696671928</c:v>
                </c:pt>
                <c:pt idx="1482">
                  <c:v>266.86258696671928</c:v>
                </c:pt>
                <c:pt idx="1483">
                  <c:v>266.86258696671928</c:v>
                </c:pt>
                <c:pt idx="1484">
                  <c:v>266.86258696671928</c:v>
                </c:pt>
                <c:pt idx="1485">
                  <c:v>266.86258696671928</c:v>
                </c:pt>
                <c:pt idx="1486">
                  <c:v>266.86258696671928</c:v>
                </c:pt>
                <c:pt idx="1487">
                  <c:v>266.86258696671928</c:v>
                </c:pt>
                <c:pt idx="1488">
                  <c:v>266.86258696671928</c:v>
                </c:pt>
                <c:pt idx="1489">
                  <c:v>266.86258696671928</c:v>
                </c:pt>
                <c:pt idx="1490">
                  <c:v>266.86258696671928</c:v>
                </c:pt>
                <c:pt idx="1491">
                  <c:v>266.86258696671928</c:v>
                </c:pt>
                <c:pt idx="1492">
                  <c:v>266.86258696671928</c:v>
                </c:pt>
                <c:pt idx="1493">
                  <c:v>266.86258696671928</c:v>
                </c:pt>
                <c:pt idx="1494">
                  <c:v>266.86258696671928</c:v>
                </c:pt>
                <c:pt idx="1495">
                  <c:v>266.86258696671928</c:v>
                </c:pt>
                <c:pt idx="1496">
                  <c:v>266.86258696671928</c:v>
                </c:pt>
                <c:pt idx="1497">
                  <c:v>266.86258696671928</c:v>
                </c:pt>
                <c:pt idx="1498">
                  <c:v>266.86258696671928</c:v>
                </c:pt>
                <c:pt idx="1499">
                  <c:v>266.86258696671928</c:v>
                </c:pt>
                <c:pt idx="1500">
                  <c:v>266.86258696671928</c:v>
                </c:pt>
                <c:pt idx="1501">
                  <c:v>266.86258696671928</c:v>
                </c:pt>
                <c:pt idx="1502">
                  <c:v>266.86258696671928</c:v>
                </c:pt>
                <c:pt idx="1503">
                  <c:v>266.86258696671928</c:v>
                </c:pt>
                <c:pt idx="1504">
                  <c:v>266.86258696671928</c:v>
                </c:pt>
                <c:pt idx="1505">
                  <c:v>266.86258696671928</c:v>
                </c:pt>
                <c:pt idx="1506">
                  <c:v>266.86258696671928</c:v>
                </c:pt>
                <c:pt idx="1507">
                  <c:v>266.86258696671928</c:v>
                </c:pt>
                <c:pt idx="1508">
                  <c:v>266.86258696671928</c:v>
                </c:pt>
                <c:pt idx="1509">
                  <c:v>266.86258696671928</c:v>
                </c:pt>
                <c:pt idx="1510">
                  <c:v>266.86258696671928</c:v>
                </c:pt>
                <c:pt idx="1511">
                  <c:v>266.86258696671928</c:v>
                </c:pt>
                <c:pt idx="1512">
                  <c:v>266.86258696671928</c:v>
                </c:pt>
                <c:pt idx="1513">
                  <c:v>266.86258696671928</c:v>
                </c:pt>
                <c:pt idx="1514">
                  <c:v>266.86258696671928</c:v>
                </c:pt>
                <c:pt idx="1515">
                  <c:v>266.86258696671928</c:v>
                </c:pt>
                <c:pt idx="1516">
                  <c:v>266.86258696671928</c:v>
                </c:pt>
                <c:pt idx="1517">
                  <c:v>266.86258696671928</c:v>
                </c:pt>
                <c:pt idx="1518">
                  <c:v>266.86258696671928</c:v>
                </c:pt>
                <c:pt idx="1519">
                  <c:v>266.86258696671928</c:v>
                </c:pt>
                <c:pt idx="1520">
                  <c:v>266.86258696671928</c:v>
                </c:pt>
                <c:pt idx="1521">
                  <c:v>266.86258696671928</c:v>
                </c:pt>
                <c:pt idx="1522">
                  <c:v>266.86258696671928</c:v>
                </c:pt>
                <c:pt idx="1523">
                  <c:v>266.86258696671928</c:v>
                </c:pt>
                <c:pt idx="1524">
                  <c:v>266.86258696671928</c:v>
                </c:pt>
                <c:pt idx="1525">
                  <c:v>267.22726812743036</c:v>
                </c:pt>
                <c:pt idx="1526">
                  <c:v>268.10759708940583</c:v>
                </c:pt>
                <c:pt idx="1527">
                  <c:v>269.19242754839536</c:v>
                </c:pt>
                <c:pt idx="1528">
                  <c:v>270.14058305368354</c:v>
                </c:pt>
                <c:pt idx="1529">
                  <c:v>270.73691820256045</c:v>
                </c:pt>
                <c:pt idx="1530">
                  <c:v>270.87601509495784</c:v>
                </c:pt>
                <c:pt idx="1531">
                  <c:v>270.87601509495784</c:v>
                </c:pt>
                <c:pt idx="1532">
                  <c:v>270.87601509495784</c:v>
                </c:pt>
                <c:pt idx="1533">
                  <c:v>270.87601509495784</c:v>
                </c:pt>
                <c:pt idx="1534">
                  <c:v>270.87601509495784</c:v>
                </c:pt>
                <c:pt idx="1535">
                  <c:v>270.87601509495784</c:v>
                </c:pt>
                <c:pt idx="1536">
                  <c:v>270.87601509495784</c:v>
                </c:pt>
                <c:pt idx="1537">
                  <c:v>270.87601509495784</c:v>
                </c:pt>
                <c:pt idx="1538">
                  <c:v>270.87601509495784</c:v>
                </c:pt>
                <c:pt idx="1539">
                  <c:v>270.87601509495784</c:v>
                </c:pt>
                <c:pt idx="1540">
                  <c:v>270.87601509495784</c:v>
                </c:pt>
                <c:pt idx="1541">
                  <c:v>270.87601509495784</c:v>
                </c:pt>
                <c:pt idx="1542">
                  <c:v>270.87601509495784</c:v>
                </c:pt>
                <c:pt idx="1543">
                  <c:v>270.87601509495784</c:v>
                </c:pt>
                <c:pt idx="1544">
                  <c:v>270.87601509495784</c:v>
                </c:pt>
                <c:pt idx="1545">
                  <c:v>270.87601509495784</c:v>
                </c:pt>
                <c:pt idx="1546">
                  <c:v>270.87601509495784</c:v>
                </c:pt>
                <c:pt idx="1547">
                  <c:v>270.87601509495784</c:v>
                </c:pt>
                <c:pt idx="1548">
                  <c:v>270.87601509495784</c:v>
                </c:pt>
                <c:pt idx="1549">
                  <c:v>270.87601509495784</c:v>
                </c:pt>
                <c:pt idx="1550">
                  <c:v>270.87601509495784</c:v>
                </c:pt>
                <c:pt idx="1551">
                  <c:v>270.87601509495784</c:v>
                </c:pt>
                <c:pt idx="1552">
                  <c:v>270.87601509495784</c:v>
                </c:pt>
                <c:pt idx="1553">
                  <c:v>270.87601509495784</c:v>
                </c:pt>
                <c:pt idx="1554">
                  <c:v>270.87601509495784</c:v>
                </c:pt>
                <c:pt idx="1555">
                  <c:v>270.87601509495784</c:v>
                </c:pt>
                <c:pt idx="1556">
                  <c:v>270.87601509495784</c:v>
                </c:pt>
                <c:pt idx="1557">
                  <c:v>270.87601509495784</c:v>
                </c:pt>
                <c:pt idx="1558">
                  <c:v>270.87601509495784</c:v>
                </c:pt>
                <c:pt idx="1559">
                  <c:v>270.87601509495784</c:v>
                </c:pt>
                <c:pt idx="1560">
                  <c:v>270.87601509495784</c:v>
                </c:pt>
                <c:pt idx="1561">
                  <c:v>270.87601509495784</c:v>
                </c:pt>
                <c:pt idx="1562">
                  <c:v>270.87601509495784</c:v>
                </c:pt>
                <c:pt idx="1563">
                  <c:v>270.87601509495784</c:v>
                </c:pt>
                <c:pt idx="1564">
                  <c:v>270.87601509495784</c:v>
                </c:pt>
                <c:pt idx="1565">
                  <c:v>270.87601509495784</c:v>
                </c:pt>
                <c:pt idx="1566">
                  <c:v>270.87601509495784</c:v>
                </c:pt>
                <c:pt idx="1567">
                  <c:v>270.87601509495784</c:v>
                </c:pt>
                <c:pt idx="1568">
                  <c:v>270.87601509495784</c:v>
                </c:pt>
                <c:pt idx="1569">
                  <c:v>270.87601509495784</c:v>
                </c:pt>
                <c:pt idx="1570">
                  <c:v>270.87601509495784</c:v>
                </c:pt>
                <c:pt idx="1571">
                  <c:v>270.87601509495784</c:v>
                </c:pt>
                <c:pt idx="1572">
                  <c:v>270.87601509495784</c:v>
                </c:pt>
                <c:pt idx="1573">
                  <c:v>270.87601509495784</c:v>
                </c:pt>
                <c:pt idx="1574">
                  <c:v>270.87601509495784</c:v>
                </c:pt>
                <c:pt idx="1575">
                  <c:v>270.87601509495784</c:v>
                </c:pt>
                <c:pt idx="1576">
                  <c:v>270.87601509495784</c:v>
                </c:pt>
                <c:pt idx="1577">
                  <c:v>270.87601509495784</c:v>
                </c:pt>
                <c:pt idx="1578">
                  <c:v>270.87601509495784</c:v>
                </c:pt>
                <c:pt idx="1579">
                  <c:v>270.87601509495784</c:v>
                </c:pt>
                <c:pt idx="1580">
                  <c:v>270.87601509495784</c:v>
                </c:pt>
                <c:pt idx="1581">
                  <c:v>270.87601509495784</c:v>
                </c:pt>
                <c:pt idx="1582">
                  <c:v>270.87601509495784</c:v>
                </c:pt>
                <c:pt idx="1583">
                  <c:v>270.87601509495784</c:v>
                </c:pt>
                <c:pt idx="1584">
                  <c:v>270.87601509495784</c:v>
                </c:pt>
                <c:pt idx="1585">
                  <c:v>270.87601509495784</c:v>
                </c:pt>
                <c:pt idx="1586">
                  <c:v>270.87601509495784</c:v>
                </c:pt>
                <c:pt idx="1587">
                  <c:v>270.87601509495784</c:v>
                </c:pt>
                <c:pt idx="1588">
                  <c:v>270.87601509495784</c:v>
                </c:pt>
                <c:pt idx="1589">
                  <c:v>270.87601509495784</c:v>
                </c:pt>
                <c:pt idx="1590">
                  <c:v>270.87601509495784</c:v>
                </c:pt>
                <c:pt idx="1591">
                  <c:v>270.87601509495784</c:v>
                </c:pt>
                <c:pt idx="1592">
                  <c:v>270.87601509495784</c:v>
                </c:pt>
                <c:pt idx="1593">
                  <c:v>270.87601509495784</c:v>
                </c:pt>
                <c:pt idx="1594">
                  <c:v>270.87601509495784</c:v>
                </c:pt>
                <c:pt idx="1595">
                  <c:v>270.87601509495784</c:v>
                </c:pt>
                <c:pt idx="1596">
                  <c:v>270.87601509495784</c:v>
                </c:pt>
                <c:pt idx="1597">
                  <c:v>270.87601509495784</c:v>
                </c:pt>
                <c:pt idx="1598">
                  <c:v>270.87601509495784</c:v>
                </c:pt>
                <c:pt idx="1599">
                  <c:v>270.87601509495784</c:v>
                </c:pt>
                <c:pt idx="1600">
                  <c:v>270.87601509495784</c:v>
                </c:pt>
                <c:pt idx="1601">
                  <c:v>270.87601509495784</c:v>
                </c:pt>
                <c:pt idx="1602">
                  <c:v>270.87601509495784</c:v>
                </c:pt>
                <c:pt idx="1603">
                  <c:v>270.87601509495784</c:v>
                </c:pt>
                <c:pt idx="1604">
                  <c:v>270.87601509495784</c:v>
                </c:pt>
                <c:pt idx="1605">
                  <c:v>270.87601509495784</c:v>
                </c:pt>
                <c:pt idx="1606">
                  <c:v>270.87601509495784</c:v>
                </c:pt>
                <c:pt idx="1607">
                  <c:v>270.87601509495784</c:v>
                </c:pt>
                <c:pt idx="1608">
                  <c:v>270.87601509495784</c:v>
                </c:pt>
                <c:pt idx="1609">
                  <c:v>270.87601509495784</c:v>
                </c:pt>
                <c:pt idx="1610">
                  <c:v>270.87601509495784</c:v>
                </c:pt>
                <c:pt idx="1611">
                  <c:v>270.87601509495784</c:v>
                </c:pt>
                <c:pt idx="1612">
                  <c:v>270.87601509495784</c:v>
                </c:pt>
                <c:pt idx="1613">
                  <c:v>270.87601509495784</c:v>
                </c:pt>
                <c:pt idx="1614">
                  <c:v>270.87601509495784</c:v>
                </c:pt>
                <c:pt idx="1615">
                  <c:v>270.87601509495784</c:v>
                </c:pt>
                <c:pt idx="1616">
                  <c:v>270.87601509495784</c:v>
                </c:pt>
                <c:pt idx="1617">
                  <c:v>270.87601509495784</c:v>
                </c:pt>
                <c:pt idx="1618">
                  <c:v>270.87601509495784</c:v>
                </c:pt>
                <c:pt idx="1619">
                  <c:v>270.87601509495784</c:v>
                </c:pt>
                <c:pt idx="1620">
                  <c:v>270.87601509495784</c:v>
                </c:pt>
                <c:pt idx="1621">
                  <c:v>270.87601509495784</c:v>
                </c:pt>
                <c:pt idx="1622">
                  <c:v>270.87601509495784</c:v>
                </c:pt>
                <c:pt idx="1623">
                  <c:v>270.87601509495784</c:v>
                </c:pt>
                <c:pt idx="1624">
                  <c:v>270.87601509495784</c:v>
                </c:pt>
                <c:pt idx="1625">
                  <c:v>270.87601509495784</c:v>
                </c:pt>
                <c:pt idx="1626">
                  <c:v>270.87601509495784</c:v>
                </c:pt>
                <c:pt idx="1627">
                  <c:v>270.87601509495784</c:v>
                </c:pt>
                <c:pt idx="1628">
                  <c:v>270.87601509495784</c:v>
                </c:pt>
                <c:pt idx="1629">
                  <c:v>270.87601509495784</c:v>
                </c:pt>
                <c:pt idx="1630">
                  <c:v>270.87601509495784</c:v>
                </c:pt>
                <c:pt idx="1631">
                  <c:v>270.87601509495784</c:v>
                </c:pt>
                <c:pt idx="1632">
                  <c:v>270.87601509495784</c:v>
                </c:pt>
                <c:pt idx="1633">
                  <c:v>270.87601509495784</c:v>
                </c:pt>
                <c:pt idx="1634">
                  <c:v>270.87601509495784</c:v>
                </c:pt>
                <c:pt idx="1635">
                  <c:v>270.87601509495784</c:v>
                </c:pt>
                <c:pt idx="1636">
                  <c:v>270.87601509495784</c:v>
                </c:pt>
                <c:pt idx="1637">
                  <c:v>270.87601509495784</c:v>
                </c:pt>
                <c:pt idx="1638">
                  <c:v>270.87601509495784</c:v>
                </c:pt>
                <c:pt idx="1639">
                  <c:v>270.87601509495784</c:v>
                </c:pt>
                <c:pt idx="1640">
                  <c:v>270.87601509495784</c:v>
                </c:pt>
                <c:pt idx="1641">
                  <c:v>270.87601509495784</c:v>
                </c:pt>
                <c:pt idx="1642">
                  <c:v>270.87601509495784</c:v>
                </c:pt>
                <c:pt idx="1643">
                  <c:v>270.87601509495784</c:v>
                </c:pt>
                <c:pt idx="1644">
                  <c:v>270.87601509495784</c:v>
                </c:pt>
                <c:pt idx="1645">
                  <c:v>270.87601509495784</c:v>
                </c:pt>
                <c:pt idx="1646">
                  <c:v>270.87601509495784</c:v>
                </c:pt>
                <c:pt idx="1647">
                  <c:v>270.87601509495784</c:v>
                </c:pt>
                <c:pt idx="1648">
                  <c:v>270.87601509495784</c:v>
                </c:pt>
                <c:pt idx="1649">
                  <c:v>270.87601509495784</c:v>
                </c:pt>
                <c:pt idx="1650">
                  <c:v>270.87601509495784</c:v>
                </c:pt>
                <c:pt idx="1651">
                  <c:v>270.87601509495784</c:v>
                </c:pt>
                <c:pt idx="1652">
                  <c:v>270.87601509495784</c:v>
                </c:pt>
                <c:pt idx="1653">
                  <c:v>270.87601509495784</c:v>
                </c:pt>
                <c:pt idx="1654">
                  <c:v>270.87601509495784</c:v>
                </c:pt>
                <c:pt idx="1655">
                  <c:v>270.87601509495784</c:v>
                </c:pt>
                <c:pt idx="1656">
                  <c:v>270.87601509495784</c:v>
                </c:pt>
                <c:pt idx="1657">
                  <c:v>270.87601509495784</c:v>
                </c:pt>
                <c:pt idx="1658">
                  <c:v>270.87601509495784</c:v>
                </c:pt>
                <c:pt idx="1659">
                  <c:v>270.87601509495784</c:v>
                </c:pt>
                <c:pt idx="1660">
                  <c:v>270.87601509495784</c:v>
                </c:pt>
                <c:pt idx="1661">
                  <c:v>270.87601509495784</c:v>
                </c:pt>
                <c:pt idx="1662">
                  <c:v>270.87601509495784</c:v>
                </c:pt>
                <c:pt idx="1663">
                  <c:v>270.87601509495784</c:v>
                </c:pt>
                <c:pt idx="1664">
                  <c:v>270.87601509495784</c:v>
                </c:pt>
                <c:pt idx="1665">
                  <c:v>270.87601509495784</c:v>
                </c:pt>
                <c:pt idx="1666">
                  <c:v>270.87601509495784</c:v>
                </c:pt>
                <c:pt idx="1667">
                  <c:v>270.87601509495784</c:v>
                </c:pt>
                <c:pt idx="1668">
                  <c:v>270.87601509495784</c:v>
                </c:pt>
                <c:pt idx="1669">
                  <c:v>270.87601509495784</c:v>
                </c:pt>
                <c:pt idx="1670">
                  <c:v>270.87601509495784</c:v>
                </c:pt>
                <c:pt idx="1671">
                  <c:v>270.87601509495784</c:v>
                </c:pt>
                <c:pt idx="1672">
                  <c:v>270.87601509495784</c:v>
                </c:pt>
                <c:pt idx="1673">
                  <c:v>270.87601509495784</c:v>
                </c:pt>
                <c:pt idx="1674">
                  <c:v>270.87601509495784</c:v>
                </c:pt>
                <c:pt idx="1675">
                  <c:v>270.87601509495784</c:v>
                </c:pt>
                <c:pt idx="1676">
                  <c:v>270.87601509495784</c:v>
                </c:pt>
                <c:pt idx="1677">
                  <c:v>270.87601509495784</c:v>
                </c:pt>
                <c:pt idx="1678">
                  <c:v>270.87601509495784</c:v>
                </c:pt>
                <c:pt idx="1679">
                  <c:v>270.87601509495784</c:v>
                </c:pt>
                <c:pt idx="1680">
                  <c:v>270.87601509495784</c:v>
                </c:pt>
                <c:pt idx="1681">
                  <c:v>270.87601509495784</c:v>
                </c:pt>
                <c:pt idx="1682">
                  <c:v>270.87601509495784</c:v>
                </c:pt>
                <c:pt idx="1683">
                  <c:v>270.87601509495784</c:v>
                </c:pt>
                <c:pt idx="1684">
                  <c:v>270.87601509495784</c:v>
                </c:pt>
                <c:pt idx="1685">
                  <c:v>270.87601509495784</c:v>
                </c:pt>
                <c:pt idx="1686">
                  <c:v>270.87601509495784</c:v>
                </c:pt>
                <c:pt idx="1687">
                  <c:v>270.87601509495784</c:v>
                </c:pt>
                <c:pt idx="1688">
                  <c:v>270.87601509495784</c:v>
                </c:pt>
                <c:pt idx="1689">
                  <c:v>270.87601509495784</c:v>
                </c:pt>
                <c:pt idx="1690">
                  <c:v>270.87601509495784</c:v>
                </c:pt>
                <c:pt idx="1691">
                  <c:v>270.87601509495784</c:v>
                </c:pt>
                <c:pt idx="1692">
                  <c:v>270.87601509495784</c:v>
                </c:pt>
                <c:pt idx="1693">
                  <c:v>270.87601509495784</c:v>
                </c:pt>
                <c:pt idx="1694">
                  <c:v>270.87601509495784</c:v>
                </c:pt>
                <c:pt idx="1695">
                  <c:v>270.87601509495784</c:v>
                </c:pt>
                <c:pt idx="1696">
                  <c:v>270.87601509495784</c:v>
                </c:pt>
                <c:pt idx="1697">
                  <c:v>270.87601509495784</c:v>
                </c:pt>
                <c:pt idx="1698">
                  <c:v>270.87601509495784</c:v>
                </c:pt>
                <c:pt idx="1699">
                  <c:v>270.87601509495784</c:v>
                </c:pt>
                <c:pt idx="1700">
                  <c:v>270.87601509495784</c:v>
                </c:pt>
                <c:pt idx="1701">
                  <c:v>270.87601509495784</c:v>
                </c:pt>
                <c:pt idx="1702">
                  <c:v>270.87601509495784</c:v>
                </c:pt>
                <c:pt idx="1703">
                  <c:v>270.87601509495784</c:v>
                </c:pt>
                <c:pt idx="1704">
                  <c:v>270.87601509495784</c:v>
                </c:pt>
                <c:pt idx="1705">
                  <c:v>270.87601509495784</c:v>
                </c:pt>
                <c:pt idx="1706">
                  <c:v>270.87601509495784</c:v>
                </c:pt>
                <c:pt idx="1707">
                  <c:v>270.87601509495784</c:v>
                </c:pt>
                <c:pt idx="1708">
                  <c:v>270.87601509495784</c:v>
                </c:pt>
                <c:pt idx="1709">
                  <c:v>270.87601509495784</c:v>
                </c:pt>
                <c:pt idx="1710">
                  <c:v>270.87601509495784</c:v>
                </c:pt>
                <c:pt idx="1711">
                  <c:v>270.87601509495784</c:v>
                </c:pt>
                <c:pt idx="1712">
                  <c:v>270.87601509495784</c:v>
                </c:pt>
                <c:pt idx="1713">
                  <c:v>270.87601509495784</c:v>
                </c:pt>
                <c:pt idx="1714">
                  <c:v>270.87601509495784</c:v>
                </c:pt>
                <c:pt idx="1715">
                  <c:v>270.87601509495784</c:v>
                </c:pt>
                <c:pt idx="1716">
                  <c:v>270.87601509495784</c:v>
                </c:pt>
                <c:pt idx="1717">
                  <c:v>270.87601509495784</c:v>
                </c:pt>
                <c:pt idx="1718">
                  <c:v>270.87601509495784</c:v>
                </c:pt>
                <c:pt idx="1719">
                  <c:v>270.87601509495784</c:v>
                </c:pt>
                <c:pt idx="1720">
                  <c:v>270.87601509495784</c:v>
                </c:pt>
                <c:pt idx="1721">
                  <c:v>270.87601509495784</c:v>
                </c:pt>
                <c:pt idx="1722">
                  <c:v>270.87601509495784</c:v>
                </c:pt>
                <c:pt idx="1723">
                  <c:v>270.87601509495784</c:v>
                </c:pt>
                <c:pt idx="1724">
                  <c:v>270.87601509495784</c:v>
                </c:pt>
                <c:pt idx="1725">
                  <c:v>270.87601509495784</c:v>
                </c:pt>
                <c:pt idx="1726">
                  <c:v>270.87601509495784</c:v>
                </c:pt>
                <c:pt idx="1727">
                  <c:v>270.87601509495784</c:v>
                </c:pt>
                <c:pt idx="1728">
                  <c:v>270.87601509495784</c:v>
                </c:pt>
                <c:pt idx="1729">
                  <c:v>270.87601509495784</c:v>
                </c:pt>
                <c:pt idx="1730">
                  <c:v>270.87601509495784</c:v>
                </c:pt>
                <c:pt idx="1731">
                  <c:v>270.87601509495784</c:v>
                </c:pt>
                <c:pt idx="1732">
                  <c:v>270.87601509495784</c:v>
                </c:pt>
                <c:pt idx="1733">
                  <c:v>270.87601509495784</c:v>
                </c:pt>
                <c:pt idx="1734">
                  <c:v>270.87601509495784</c:v>
                </c:pt>
                <c:pt idx="1735">
                  <c:v>270.87601509495784</c:v>
                </c:pt>
                <c:pt idx="1736">
                  <c:v>270.87601509495784</c:v>
                </c:pt>
                <c:pt idx="1737">
                  <c:v>270.9427534945155</c:v>
                </c:pt>
                <c:pt idx="1738">
                  <c:v>271.00813334392262</c:v>
                </c:pt>
                <c:pt idx="1739">
                  <c:v>271.00813334392262</c:v>
                </c:pt>
                <c:pt idx="1740">
                  <c:v>271.00813334392262</c:v>
                </c:pt>
                <c:pt idx="1741">
                  <c:v>271.00813334392262</c:v>
                </c:pt>
                <c:pt idx="1742">
                  <c:v>271.00813334392262</c:v>
                </c:pt>
                <c:pt idx="1743">
                  <c:v>271.00813334392262</c:v>
                </c:pt>
                <c:pt idx="1744">
                  <c:v>271.00813334392262</c:v>
                </c:pt>
                <c:pt idx="1745">
                  <c:v>271.00813334392262</c:v>
                </c:pt>
                <c:pt idx="1746">
                  <c:v>271.00813334392262</c:v>
                </c:pt>
                <c:pt idx="1747">
                  <c:v>271.00813334392262</c:v>
                </c:pt>
                <c:pt idx="1748">
                  <c:v>271.00813334392262</c:v>
                </c:pt>
                <c:pt idx="1749">
                  <c:v>271.00813334392262</c:v>
                </c:pt>
                <c:pt idx="1750">
                  <c:v>271.00813334392262</c:v>
                </c:pt>
                <c:pt idx="1751">
                  <c:v>271.00813334392262</c:v>
                </c:pt>
                <c:pt idx="1752">
                  <c:v>271.00813334392262</c:v>
                </c:pt>
                <c:pt idx="1753">
                  <c:v>271.00813334392262</c:v>
                </c:pt>
                <c:pt idx="1754">
                  <c:v>271.00813334392262</c:v>
                </c:pt>
                <c:pt idx="1755">
                  <c:v>271.00813334392262</c:v>
                </c:pt>
                <c:pt idx="1756">
                  <c:v>271.00813334392262</c:v>
                </c:pt>
                <c:pt idx="1757">
                  <c:v>271.00813334392262</c:v>
                </c:pt>
                <c:pt idx="1758">
                  <c:v>271.00813334392262</c:v>
                </c:pt>
                <c:pt idx="1759">
                  <c:v>271.00813334392262</c:v>
                </c:pt>
                <c:pt idx="1760">
                  <c:v>271.00813334392262</c:v>
                </c:pt>
                <c:pt idx="1761">
                  <c:v>271.00813334392262</c:v>
                </c:pt>
                <c:pt idx="1762">
                  <c:v>271.00813334392262</c:v>
                </c:pt>
                <c:pt idx="1763">
                  <c:v>271.00813334392262</c:v>
                </c:pt>
                <c:pt idx="1764">
                  <c:v>271.00813334392262</c:v>
                </c:pt>
                <c:pt idx="1765">
                  <c:v>271.00813334392262</c:v>
                </c:pt>
                <c:pt idx="1766">
                  <c:v>271.00813334392262</c:v>
                </c:pt>
                <c:pt idx="1767">
                  <c:v>271.31317063139392</c:v>
                </c:pt>
                <c:pt idx="1768">
                  <c:v>272.27655995375198</c:v>
                </c:pt>
                <c:pt idx="1769">
                  <c:v>273.83770170659557</c:v>
                </c:pt>
                <c:pt idx="1770">
                  <c:v>275.76124952408821</c:v>
                </c:pt>
                <c:pt idx="1771">
                  <c:v>277.77412166590722</c:v>
                </c:pt>
                <c:pt idx="1772">
                  <c:v>279.70795428544562</c:v>
                </c:pt>
                <c:pt idx="1773">
                  <c:v>281.44307259629619</c:v>
                </c:pt>
                <c:pt idx="1774">
                  <c:v>282.89967497408384</c:v>
                </c:pt>
                <c:pt idx="1775">
                  <c:v>284.13769850068422</c:v>
                </c:pt>
                <c:pt idx="1776">
                  <c:v>285.31306144129695</c:v>
                </c:pt>
                <c:pt idx="1777">
                  <c:v>286.58028929280397</c:v>
                </c:pt>
                <c:pt idx="1778">
                  <c:v>288.0484963838781</c:v>
                </c:pt>
                <c:pt idx="1779">
                  <c:v>289.7118717381357</c:v>
                </c:pt>
                <c:pt idx="1780">
                  <c:v>291.42383344365453</c:v>
                </c:pt>
                <c:pt idx="1781">
                  <c:v>292.99051678971631</c:v>
                </c:pt>
                <c:pt idx="1782">
                  <c:v>294.28270683740345</c:v>
                </c:pt>
                <c:pt idx="1783">
                  <c:v>295.26185718101402</c:v>
                </c:pt>
                <c:pt idx="1784">
                  <c:v>295.98335915996915</c:v>
                </c:pt>
                <c:pt idx="1785">
                  <c:v>296.55510676294949</c:v>
                </c:pt>
                <c:pt idx="1786">
                  <c:v>297.05273387394385</c:v>
                </c:pt>
                <c:pt idx="1787">
                  <c:v>297.51752216258177</c:v>
                </c:pt>
                <c:pt idx="1788">
                  <c:v>297.98802342106814</c:v>
                </c:pt>
                <c:pt idx="1789">
                  <c:v>298.49514511421825</c:v>
                </c:pt>
                <c:pt idx="1790">
                  <c:v>299.04142315491094</c:v>
                </c:pt>
                <c:pt idx="1791">
                  <c:v>299.58897259355371</c:v>
                </c:pt>
                <c:pt idx="1792">
                  <c:v>300.05487624289185</c:v>
                </c:pt>
                <c:pt idx="1793">
                  <c:v>300.40544122129381</c:v>
                </c:pt>
                <c:pt idx="1794">
                  <c:v>300.55668687352039</c:v>
                </c:pt>
                <c:pt idx="1795">
                  <c:v>300.55668687352039</c:v>
                </c:pt>
                <c:pt idx="1796">
                  <c:v>300.55668687352039</c:v>
                </c:pt>
                <c:pt idx="1797">
                  <c:v>300.55668687352039</c:v>
                </c:pt>
                <c:pt idx="1798">
                  <c:v>300.55668687352039</c:v>
                </c:pt>
                <c:pt idx="1799">
                  <c:v>300.55668687352039</c:v>
                </c:pt>
                <c:pt idx="1800">
                  <c:v>300.55668687352039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EB0-C543-A059-4496BC8AF1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6171152"/>
        <c:axId val="1660679679"/>
      </c:lineChart>
      <c:catAx>
        <c:axId val="116171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60679679"/>
        <c:crosses val="autoZero"/>
        <c:auto val="1"/>
        <c:lblAlgn val="ctr"/>
        <c:lblOffset val="100"/>
        <c:noMultiLvlLbl val="0"/>
      </c:catAx>
      <c:valAx>
        <c:axId val="1660679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6171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0</xdr:rowOff>
    </xdr:from>
    <xdr:to>
      <xdr:col>20</xdr:col>
      <xdr:colOff>394564</xdr:colOff>
      <xdr:row>29</xdr:row>
      <xdr:rowOff>88900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5E7DF189-2A25-C181-7A7C-9E472B716091}"/>
            </a:ext>
          </a:extLst>
        </xdr:cNvPr>
        <xdr:cNvGrpSpPr/>
      </xdr:nvGrpSpPr>
      <xdr:grpSpPr>
        <a:xfrm>
          <a:off x="2940050" y="0"/>
          <a:ext cx="13507314" cy="6007100"/>
          <a:chOff x="3079750" y="266700"/>
          <a:chExt cx="13507314" cy="6007100"/>
        </a:xfrm>
      </xdr:grpSpPr>
      <xdr:pic>
        <xdr:nvPicPr>
          <xdr:cNvPr id="3" name="Picture 2" descr="Aprilia RS660">
            <a:extLst>
              <a:ext uri="{FF2B5EF4-FFF2-40B4-BE49-F238E27FC236}">
                <a16:creationId xmlns:a16="http://schemas.microsoft.com/office/drawing/2014/main" id="{03AC90ED-B054-5658-FCF7-EEB4A04FCE0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079750" y="266700"/>
            <a:ext cx="9010650" cy="60071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Picture 3" descr="RS 660 | Model | Aprilia">
            <a:extLst>
              <a:ext uri="{FF2B5EF4-FFF2-40B4-BE49-F238E27FC236}">
                <a16:creationId xmlns:a16="http://schemas.microsoft.com/office/drawing/2014/main" id="{74EA53AE-123B-A31B-2232-38B55EAA8DF7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432800" y="711200"/>
            <a:ext cx="8154264" cy="553470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</xdr:col>
      <xdr:colOff>12700</xdr:colOff>
      <xdr:row>13</xdr:row>
      <xdr:rowOff>12700</xdr:rowOff>
    </xdr:from>
    <xdr:to>
      <xdr:col>4</xdr:col>
      <xdr:colOff>0</xdr:colOff>
      <xdr:row>28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0CAF7B5-1640-34F2-5B5F-321CBF0D3EBD}"/>
            </a:ext>
          </a:extLst>
        </xdr:cNvPr>
        <xdr:cNvSpPr txBox="1"/>
      </xdr:nvSpPr>
      <xdr:spPr>
        <a:xfrm>
          <a:off x="292100" y="2679700"/>
          <a:ext cx="2552700" cy="30734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Bradley, J. (1996). </a:t>
          </a:r>
          <a:r>
            <a:rPr lang="en-GB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 Racing Motorcycle: Volume 1</a:t>
          </a:r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Broadland Leisure Publications.</a:t>
          </a:r>
        </a:p>
        <a:p>
          <a:endParaRPr lang="en-GB" sz="1100" kern="1200"/>
        </a:p>
        <a:p>
          <a:r>
            <a:rPr lang="en-GB" sz="1100" kern="1200"/>
            <a:t>Cossalter, V. (2006). </a:t>
          </a:r>
          <a:r>
            <a:rPr lang="en-GB" sz="1100" i="1" kern="1200"/>
            <a:t>Motorcycle Dynamics</a:t>
          </a:r>
          <a:r>
            <a:rPr lang="en-GB" sz="1100" kern="1200"/>
            <a:t>. 2nd edn. Raleigh, NC: Lulu Press.</a:t>
          </a:r>
        </a:p>
        <a:p>
          <a:endParaRPr lang="en-GB" sz="1100" kern="1200"/>
        </a:p>
        <a:p>
          <a:r>
            <a:rPr lang="en-GB" sz="1100" kern="1200"/>
            <a:t>Motorcycle Specs (n.d.) 'Aprilia RS660 2020'. Available at: [https://www.motorcyclespecs.co.za/model/aprilia/aprilia-rs660-20.html](https://www.motorcyclespecs.co.za/model/aprilia/aprilia-rs660-20.html) (Accessed: 28 November 2024).</a:t>
          </a:r>
        </a:p>
        <a:p>
          <a:endParaRPr lang="en-GB" sz="1100" kern="1200"/>
        </a:p>
        <a:p>
          <a:r>
            <a:rPr lang="en-GB" sz="1100" i="1" kern="1200"/>
            <a:t>Wheel mass and radius</a:t>
          </a:r>
          <a:r>
            <a:rPr lang="en-GB" sz="1100" i="1" kern="1200" baseline="0"/>
            <a:t> was measured by the author at the UWTSD motorcycle lab.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807357</xdr:colOff>
      <xdr:row>1316</xdr:row>
      <xdr:rowOff>125186</xdr:rowOff>
    </xdr:from>
    <xdr:to>
      <xdr:col>16</xdr:col>
      <xdr:colOff>480785</xdr:colOff>
      <xdr:row>1330</xdr:row>
      <xdr:rowOff>74386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81242EB-9857-8D76-F274-EF81020F9A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101600</xdr:colOff>
      <xdr:row>5</xdr:row>
      <xdr:rowOff>12700</xdr:rowOff>
    </xdr:from>
    <xdr:to>
      <xdr:col>12</xdr:col>
      <xdr:colOff>215900</xdr:colOff>
      <xdr:row>30</xdr:row>
      <xdr:rowOff>12700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D193625-E9D7-E3E8-50FF-76A7EEAB05D0}"/>
            </a:ext>
          </a:extLst>
        </xdr:cNvPr>
        <xdr:cNvSpPr txBox="1"/>
      </xdr:nvSpPr>
      <xdr:spPr>
        <a:xfrm>
          <a:off x="6057900" y="1066800"/>
          <a:ext cx="5219700" cy="5194300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MechGuru, n.d., </a:t>
          </a:r>
          <a:r>
            <a:rPr lang="en-GB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How Kinetic Energy Recovery System (KERS) Works</a:t>
          </a:r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MechGuru. Available at: </a:t>
          </a:r>
          <a:r>
            <a:rPr lang="en-GB" b="0" i="0">
              <a:effectLst/>
              <a:hlinkClick xmlns:r="http://schemas.openxmlformats.org/officeDocument/2006/relationships" r:id=""/>
            </a:rPr>
            <a:t>https://mechguru.com/machine-design/kinetic-energy-recovery-system-kers-works/</a:t>
          </a:r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[Accessed 27 November 2024].</a:t>
          </a:r>
        </a:p>
        <a:p>
          <a:endParaRPr lang="en-GB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QSMotor, n.d., </a:t>
          </a:r>
          <a:r>
            <a:rPr lang="en-GB" sz="1100" b="0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17inch 6000W In-Wheel Hub Motor V2 Type for Electric Motorcycle</a:t>
          </a:r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QSMotor. Available at: </a:t>
          </a:r>
          <a:r>
            <a:rPr lang="en-GB" b="0" i="0">
              <a:effectLst/>
              <a:hlinkClick xmlns:r="http://schemas.openxmlformats.org/officeDocument/2006/relationships" r:id=""/>
            </a:rPr>
            <a:t>https://qsmotor.com.ua/e-motorcycle-hub-motor-uk/17inch-6000w-in-wheel-hub-motor-v2-type-for-electric-motorcycle-uk/?sl=en</a:t>
          </a:r>
          <a:r>
            <a:rPr lang="en-GB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[Accessed 27 November 2024].</a:t>
          </a:r>
          <a:endParaRPr lang="en-GB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</xdr:row>
      <xdr:rowOff>0</xdr:rowOff>
    </xdr:from>
    <xdr:to>
      <xdr:col>21</xdr:col>
      <xdr:colOff>419100</xdr:colOff>
      <xdr:row>35</xdr:row>
      <xdr:rowOff>50800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5F3673-E935-7442-B25D-45ED1CE8B7B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165100</xdr:colOff>
      <xdr:row>0</xdr:row>
      <xdr:rowOff>127000</xdr:rowOff>
    </xdr:from>
    <xdr:to>
      <xdr:col>21</xdr:col>
      <xdr:colOff>279400</xdr:colOff>
      <xdr:row>16</xdr:row>
      <xdr:rowOff>127000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93CEADE-DA56-AB4C-BF85-346774AD39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177800</xdr:colOff>
      <xdr:row>17</xdr:row>
      <xdr:rowOff>127000</xdr:rowOff>
    </xdr:from>
    <xdr:to>
      <xdr:col>21</xdr:col>
      <xdr:colOff>292100</xdr:colOff>
      <xdr:row>33</xdr:row>
      <xdr:rowOff>127000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B2B22C2-BBDC-6F43-B8DD-CA410C6325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177800</xdr:colOff>
      <xdr:row>0</xdr:row>
      <xdr:rowOff>114300</xdr:rowOff>
    </xdr:from>
    <xdr:to>
      <xdr:col>21</xdr:col>
      <xdr:colOff>76200</xdr:colOff>
      <xdr:row>34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6D188DC-5A7E-5744-B74F-2EC9E393E2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203200</xdr:colOff>
      <xdr:row>0</xdr:row>
      <xdr:rowOff>114300</xdr:rowOff>
    </xdr:from>
    <xdr:to>
      <xdr:col>21</xdr:col>
      <xdr:colOff>266700</xdr:colOff>
      <xdr:row>16</xdr:row>
      <xdr:rowOff>177800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4FC5C2F-0BB8-D641-A7C1-4575579CD6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190500</xdr:colOff>
      <xdr:row>18</xdr:row>
      <xdr:rowOff>63500</xdr:rowOff>
    </xdr:from>
    <xdr:to>
      <xdr:col>21</xdr:col>
      <xdr:colOff>254000</xdr:colOff>
      <xdr:row>34</xdr:row>
      <xdr:rowOff>127000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E5D4424-A2CE-D240-9CC0-AFA879D7E4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203200</xdr:colOff>
      <xdr:row>0</xdr:row>
      <xdr:rowOff>114300</xdr:rowOff>
    </xdr:from>
    <xdr:to>
      <xdr:col>21</xdr:col>
      <xdr:colOff>177800</xdr:colOff>
      <xdr:row>34</xdr:row>
      <xdr:rowOff>165100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76B0ADB-A53E-CF4E-87D2-24A80137C81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139700</xdr:rowOff>
    </xdr:from>
    <xdr:to>
      <xdr:col>21</xdr:col>
      <xdr:colOff>330200</xdr:colOff>
      <xdr:row>35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D4EC01B-8B97-9349-949F-E46D855F75F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70147-341A-0140-9C76-E423394DB42D}">
  <sheetPr>
    <tabColor rgb="FFFFFF00"/>
  </sheetPr>
  <dimension ref="B1:S24"/>
  <sheetViews>
    <sheetView workbookViewId="0"/>
  </sheetViews>
  <sheetFormatPr baseColWidth="10" defaultRowHeight="16" x14ac:dyDescent="0.2"/>
  <cols>
    <col min="1" max="1" width="3.6640625" style="4" customWidth="1"/>
    <col min="2" max="2" width="12" style="4" bestFit="1" customWidth="1"/>
    <col min="3" max="16384" width="10.83203125" style="4"/>
  </cols>
  <sheetData>
    <row r="1" spans="2:16" ht="17" thickBot="1" x14ac:dyDescent="0.25"/>
    <row r="2" spans="2:16" x14ac:dyDescent="0.2">
      <c r="B2" s="7" t="s">
        <v>0</v>
      </c>
      <c r="C2" s="8" t="s">
        <v>1</v>
      </c>
      <c r="D2" s="9" t="s">
        <v>2</v>
      </c>
    </row>
    <row r="3" spans="2:16" x14ac:dyDescent="0.2">
      <c r="B3" s="10" t="s">
        <v>3</v>
      </c>
      <c r="C3" s="6">
        <v>183</v>
      </c>
      <c r="D3" s="64" t="s">
        <v>6</v>
      </c>
      <c r="P3" s="5"/>
    </row>
    <row r="4" spans="2:16" x14ac:dyDescent="0.2">
      <c r="B4" s="16" t="s">
        <v>4</v>
      </c>
      <c r="C4" s="62">
        <f>C3+100</f>
        <v>283</v>
      </c>
      <c r="D4" s="11" t="s">
        <v>6</v>
      </c>
    </row>
    <row r="5" spans="2:16" x14ac:dyDescent="0.2">
      <c r="B5" s="10" t="s">
        <v>5</v>
      </c>
      <c r="C5" s="63">
        <v>87500</v>
      </c>
      <c r="D5" s="64" t="s">
        <v>11</v>
      </c>
    </row>
    <row r="6" spans="2:16" x14ac:dyDescent="0.2">
      <c r="B6" s="10" t="s">
        <v>12</v>
      </c>
      <c r="C6" s="63">
        <v>0.48</v>
      </c>
      <c r="D6" s="64" t="s">
        <v>13</v>
      </c>
    </row>
    <row r="7" spans="2:16" x14ac:dyDescent="0.2">
      <c r="B7" s="10" t="s">
        <v>14</v>
      </c>
      <c r="C7" s="63">
        <v>0.7</v>
      </c>
      <c r="D7" s="11"/>
    </row>
    <row r="8" spans="2:16" x14ac:dyDescent="0.2">
      <c r="B8" s="10" t="s">
        <v>7</v>
      </c>
      <c r="C8" s="6">
        <v>14</v>
      </c>
      <c r="D8" s="64" t="s">
        <v>6</v>
      </c>
    </row>
    <row r="9" spans="2:16" x14ac:dyDescent="0.2">
      <c r="B9" s="10" t="s">
        <v>8</v>
      </c>
      <c r="C9" s="6">
        <v>0.30499999999999999</v>
      </c>
      <c r="D9" s="64" t="s">
        <v>10</v>
      </c>
    </row>
    <row r="10" spans="2:16" x14ac:dyDescent="0.2">
      <c r="B10" s="16" t="s">
        <v>9</v>
      </c>
      <c r="C10" s="75">
        <f>C8*C9^2</f>
        <v>1.3023499999999999</v>
      </c>
      <c r="D10" s="12"/>
      <c r="F10" s="5"/>
    </row>
    <row r="11" spans="2:16" x14ac:dyDescent="0.2">
      <c r="B11" s="10"/>
      <c r="C11" s="6"/>
      <c r="D11" s="12"/>
    </row>
    <row r="12" spans="2:16" ht="17" thickBot="1" x14ac:dyDescent="0.25">
      <c r="B12" s="13" t="s">
        <v>25</v>
      </c>
      <c r="C12" s="14">
        <v>1.2250000000000001</v>
      </c>
      <c r="D12" s="65" t="s">
        <v>26</v>
      </c>
    </row>
    <row r="24" spans="19:19" x14ac:dyDescent="0.2">
      <c r="S24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FABB3-E767-0248-8B9D-70527BE27A51}">
  <sheetPr>
    <tabColor rgb="FF92D050"/>
  </sheetPr>
  <dimension ref="A1:AA1827"/>
  <sheetViews>
    <sheetView zoomScale="70" zoomScaleNormal="70" workbookViewId="0">
      <pane ySplit="2" topLeftCell="A3" activePane="bottomLeft" state="frozen"/>
      <selection pane="bottomLeft"/>
    </sheetView>
  </sheetViews>
  <sheetFormatPr baseColWidth="10" defaultColWidth="12.83203125" defaultRowHeight="16" x14ac:dyDescent="0.2"/>
  <cols>
    <col min="1" max="1" width="12.83203125" style="23"/>
    <col min="2" max="2" width="12.83203125" style="19"/>
    <col min="3" max="3" width="12.83203125" style="23"/>
    <col min="4" max="4" width="12.83203125" style="19"/>
    <col min="5" max="5" width="12.83203125" style="23"/>
    <col min="6" max="6" width="12.83203125" style="21"/>
    <col min="7" max="7" width="12.83203125" style="23"/>
    <col min="8" max="8" width="12.83203125" style="19"/>
    <col min="9" max="9" width="12.83203125" style="27"/>
    <col min="10" max="10" width="12.83203125" style="19"/>
    <col min="11" max="11" width="12.83203125" style="23"/>
    <col min="12" max="12" width="12.83203125" style="21"/>
    <col min="13" max="13" width="12.83203125" style="31"/>
    <col min="14" max="14" width="12.83203125" style="23"/>
    <col min="15" max="15" width="12.83203125" style="31"/>
    <col min="16" max="16" width="12.83203125" style="27"/>
    <col min="17" max="17" width="12.83203125" style="19"/>
    <col min="18" max="18" width="12.83203125" style="23"/>
    <col min="19" max="19" width="12.83203125" style="19"/>
    <col min="20" max="20" width="12.83203125" style="23"/>
    <col min="21" max="21" width="12.83203125" style="19"/>
    <col min="22" max="22" width="12.83203125" style="23"/>
    <col min="23" max="23" width="12.83203125" style="21"/>
    <col min="24" max="24" width="12.83203125" style="23"/>
    <col min="25" max="25" width="12.83203125" style="72"/>
    <col min="26" max="26" width="14.5" style="74" bestFit="1" customWidth="1"/>
    <col min="27" max="16384" width="12.83203125" style="1"/>
  </cols>
  <sheetData>
    <row r="1" spans="1:27" s="2" customFormat="1" x14ac:dyDescent="0.2">
      <c r="A1" s="2" t="s">
        <v>24</v>
      </c>
      <c r="B1" s="2" t="s">
        <v>41</v>
      </c>
      <c r="C1" s="2" t="s">
        <v>40</v>
      </c>
      <c r="D1" s="2" t="s">
        <v>22</v>
      </c>
      <c r="E1" s="2" t="s">
        <v>22</v>
      </c>
      <c r="F1" s="17" t="s">
        <v>27</v>
      </c>
      <c r="G1" s="2" t="s">
        <v>29</v>
      </c>
      <c r="H1" s="2" t="s">
        <v>30</v>
      </c>
      <c r="I1" s="17" t="s">
        <v>31</v>
      </c>
      <c r="J1" s="2" t="s">
        <v>33</v>
      </c>
      <c r="K1" s="2" t="s">
        <v>34</v>
      </c>
      <c r="L1" s="17" t="s">
        <v>35</v>
      </c>
      <c r="M1" s="28" t="s">
        <v>5</v>
      </c>
      <c r="N1" s="2" t="s">
        <v>37</v>
      </c>
      <c r="O1" s="28" t="s">
        <v>38</v>
      </c>
      <c r="P1" s="17" t="s">
        <v>38</v>
      </c>
      <c r="Q1" s="2" t="s">
        <v>36</v>
      </c>
      <c r="R1" s="2" t="s">
        <v>37</v>
      </c>
      <c r="S1" s="2" t="s">
        <v>37</v>
      </c>
      <c r="T1" s="2" t="s">
        <v>38</v>
      </c>
      <c r="U1" s="2" t="s">
        <v>38</v>
      </c>
      <c r="V1" s="2" t="s">
        <v>38</v>
      </c>
      <c r="W1" s="17" t="s">
        <v>38</v>
      </c>
      <c r="X1" s="2" t="s">
        <v>5</v>
      </c>
      <c r="Y1" s="28" t="s">
        <v>36</v>
      </c>
      <c r="Z1" s="17" t="s">
        <v>79</v>
      </c>
      <c r="AA1" s="46"/>
    </row>
    <row r="2" spans="1:27" s="3" customFormat="1" x14ac:dyDescent="0.2">
      <c r="A2" s="3" t="s">
        <v>24</v>
      </c>
      <c r="B2" s="3" t="s">
        <v>15</v>
      </c>
      <c r="C2" s="3" t="s">
        <v>23</v>
      </c>
      <c r="D2" s="3" t="s">
        <v>17</v>
      </c>
      <c r="E2" s="3" t="s">
        <v>16</v>
      </c>
      <c r="F2" s="18" t="s">
        <v>28</v>
      </c>
      <c r="G2" s="3" t="s">
        <v>32</v>
      </c>
      <c r="H2" s="3" t="s">
        <v>32</v>
      </c>
      <c r="I2" s="18" t="s">
        <v>32</v>
      </c>
      <c r="J2" s="3" t="s">
        <v>32</v>
      </c>
      <c r="K2" s="3" t="s">
        <v>32</v>
      </c>
      <c r="L2" s="18" t="s">
        <v>32</v>
      </c>
      <c r="M2" s="29" t="s">
        <v>39</v>
      </c>
      <c r="N2" s="3" t="s">
        <v>39</v>
      </c>
      <c r="O2" s="29" t="s">
        <v>39</v>
      </c>
      <c r="P2" s="18" t="s">
        <v>50</v>
      </c>
      <c r="Q2" s="3" t="s">
        <v>43</v>
      </c>
      <c r="R2" s="3" t="s">
        <v>43</v>
      </c>
      <c r="S2" s="3" t="s">
        <v>42</v>
      </c>
      <c r="T2" s="3" t="s">
        <v>43</v>
      </c>
      <c r="U2" s="3" t="s">
        <v>42</v>
      </c>
      <c r="V2" s="3" t="s">
        <v>50</v>
      </c>
      <c r="W2" s="18" t="s">
        <v>69</v>
      </c>
      <c r="X2" s="3" t="s">
        <v>77</v>
      </c>
      <c r="Y2" s="29" t="s">
        <v>78</v>
      </c>
      <c r="Z2" s="18" t="s">
        <v>42</v>
      </c>
      <c r="AA2" s="47"/>
    </row>
    <row r="3" spans="1:27" x14ac:dyDescent="0.2">
      <c r="A3" s="23" t="s">
        <v>18</v>
      </c>
      <c r="B3" s="19">
        <v>0</v>
      </c>
      <c r="C3" s="23">
        <v>0</v>
      </c>
      <c r="D3" s="19">
        <v>0</v>
      </c>
      <c r="E3" s="24" cm="1">
        <f t="array" ref="E3:E1803">D3:D1803*(10/36)</f>
        <v>0</v>
      </c>
      <c r="F3" s="20">
        <v>0</v>
      </c>
      <c r="G3" s="25">
        <f>'Bike Data'!$C$4*$F3</f>
        <v>0</v>
      </c>
      <c r="H3" s="22">
        <f>0.5*'Bike Data'!$C$12*'Bike Data'!$C$7*'Bike Data'!$C$6*E3^2</f>
        <v>0</v>
      </c>
      <c r="I3" s="26">
        <f>0.02 *'Bike Data'!C$4*9.81</f>
        <v>55.524600000000007</v>
      </c>
      <c r="J3" s="22">
        <f>SUM(G3:I3)</f>
        <v>55.524600000000007</v>
      </c>
      <c r="K3" s="25">
        <f>IF(J3&gt;0,J3,)</f>
        <v>55.524600000000007</v>
      </c>
      <c r="L3" s="20">
        <f>IF(J3&lt;0,J3,)*-1</f>
        <v>0</v>
      </c>
      <c r="M3" s="30">
        <f>(E3/1000)*(I3+H3+('Bike Data'!C$4*'Bike Data'!C$10*F3))</f>
        <v>0</v>
      </c>
      <c r="N3" s="25">
        <f>IF(M3&gt;0,M3,)</f>
        <v>0</v>
      </c>
      <c r="O3" s="30">
        <f>ABS(IF(M3&lt;0,M3,))</f>
        <v>0</v>
      </c>
      <c r="P3" s="26"/>
      <c r="Q3" s="22">
        <f>((M3+M4)/2) * (B4 - B3)</f>
        <v>0</v>
      </c>
      <c r="R3" s="25">
        <f>IF(Q3&gt;0,Q3,)</f>
        <v>0</v>
      </c>
      <c r="S3" s="22">
        <f>SUM($R$3:R3)</f>
        <v>0</v>
      </c>
      <c r="T3" s="25">
        <f t="shared" ref="T3:T66" si="0">ABS(IF(Q3&lt;0,Q3,))</f>
        <v>0</v>
      </c>
      <c r="U3" s="22">
        <f>SUM($T$3:T3)</f>
        <v>0</v>
      </c>
      <c r="V3" s="25"/>
      <c r="W3" s="20">
        <f>U3*'KERS Calcs'!$F$4</f>
        <v>0</v>
      </c>
      <c r="X3" s="25">
        <f>O3*'KERS Calcs'!$F$30</f>
        <v>0</v>
      </c>
      <c r="Y3" s="73">
        <f>T3*'KERS Calcs'!$F$30</f>
        <v>0</v>
      </c>
      <c r="Z3" s="26">
        <f>SUM($Y$3:Y3)</f>
        <v>0</v>
      </c>
    </row>
    <row r="4" spans="1:27" x14ac:dyDescent="0.2">
      <c r="A4" s="23" t="s">
        <v>18</v>
      </c>
      <c r="B4" s="19">
        <v>1</v>
      </c>
      <c r="C4" s="23">
        <v>1</v>
      </c>
      <c r="D4" s="19">
        <v>0</v>
      </c>
      <c r="E4" s="24">
        <v>0</v>
      </c>
      <c r="F4" s="20">
        <v>0</v>
      </c>
      <c r="G4" s="25">
        <f>'Bike Data'!$C$4*$F4</f>
        <v>0</v>
      </c>
      <c r="H4" s="22">
        <f>0.5*'Bike Data'!$C$12*'Bike Data'!$C$7*'Bike Data'!$C$6*'WLTP Calcs'!E4^2</f>
        <v>0</v>
      </c>
      <c r="I4" s="26">
        <f>0.02 *'Bike Data'!C$4*9.81</f>
        <v>55.524600000000007</v>
      </c>
      <c r="J4" s="22">
        <f t="shared" ref="J4:J67" si="1">SUM(G4:I4)</f>
        <v>55.524600000000007</v>
      </c>
      <c r="K4" s="25">
        <f t="shared" ref="K4:K67" si="2">IF(J4&gt;0,J4,)</f>
        <v>55.524600000000007</v>
      </c>
      <c r="L4" s="20">
        <f t="shared" ref="L4:L67" si="3">IF(J4&lt;0,J4,)*-1</f>
        <v>0</v>
      </c>
      <c r="M4" s="30">
        <f>(E4/1000)*(I4+H4+('Bike Data'!C$4*'Bike Data'!C$10*F4))</f>
        <v>0</v>
      </c>
      <c r="N4" s="25">
        <f t="shared" ref="N4:N67" si="4">IF(M4&gt;0,M4,)</f>
        <v>0</v>
      </c>
      <c r="O4" s="30">
        <f t="shared" ref="O4:O67" si="5">ABS(IF(M4&lt;0,M4,))</f>
        <v>0</v>
      </c>
      <c r="P4" s="26"/>
      <c r="Q4" s="22">
        <f>((M4+M5)/2) * (B5 - B4)</f>
        <v>0</v>
      </c>
      <c r="R4" s="25">
        <f>IF(Q4&gt;0,Q4,)</f>
        <v>0</v>
      </c>
      <c r="S4" s="22">
        <f>SUM($R$3:R4)</f>
        <v>0</v>
      </c>
      <c r="T4" s="25">
        <f t="shared" si="0"/>
        <v>0</v>
      </c>
      <c r="U4" s="22">
        <f>SUM($T$3:T4)</f>
        <v>0</v>
      </c>
      <c r="V4" s="25"/>
      <c r="W4" s="20">
        <f>U4*'KERS Calcs'!$F$4</f>
        <v>0</v>
      </c>
      <c r="X4" s="25">
        <f>O4*'KERS Calcs'!$F$30</f>
        <v>0</v>
      </c>
      <c r="Y4" s="73">
        <f>T4*'KERS Calcs'!$F$30</f>
        <v>0</v>
      </c>
      <c r="Z4" s="26">
        <f>SUM($Y$3:Y4)</f>
        <v>0</v>
      </c>
    </row>
    <row r="5" spans="1:27" x14ac:dyDescent="0.2">
      <c r="A5" s="23" t="s">
        <v>18</v>
      </c>
      <c r="B5" s="19">
        <v>2</v>
      </c>
      <c r="C5" s="23">
        <v>2</v>
      </c>
      <c r="D5" s="19">
        <v>0</v>
      </c>
      <c r="E5" s="24">
        <v>0</v>
      </c>
      <c r="F5" s="20">
        <v>0</v>
      </c>
      <c r="G5" s="25">
        <f>'Bike Data'!$C$4*$F5</f>
        <v>0</v>
      </c>
      <c r="H5" s="22">
        <f>0.5*'Bike Data'!$C$12*'Bike Data'!$C$7*'Bike Data'!$C$6*'WLTP Calcs'!E5^2</f>
        <v>0</v>
      </c>
      <c r="I5" s="26">
        <f>0.02 *'Bike Data'!C$4*9.81</f>
        <v>55.524600000000007</v>
      </c>
      <c r="J5" s="22">
        <f t="shared" si="1"/>
        <v>55.524600000000007</v>
      </c>
      <c r="K5" s="25">
        <f t="shared" si="2"/>
        <v>55.524600000000007</v>
      </c>
      <c r="L5" s="20">
        <f t="shared" si="3"/>
        <v>0</v>
      </c>
      <c r="M5" s="30">
        <f>(E5/1000)*(I5+H5+('Bike Data'!C$4*'Bike Data'!C$10*F5))</f>
        <v>0</v>
      </c>
      <c r="N5" s="25">
        <f t="shared" si="4"/>
        <v>0</v>
      </c>
      <c r="O5" s="30">
        <f t="shared" si="5"/>
        <v>0</v>
      </c>
      <c r="P5" s="26"/>
      <c r="Q5" s="22">
        <f>((M5+M6)/2) * (B6 - B5)</f>
        <v>0</v>
      </c>
      <c r="R5" s="25">
        <f t="shared" ref="R5:R67" si="6">IF(Q5&gt;0,Q5,)</f>
        <v>0</v>
      </c>
      <c r="S5" s="22">
        <f>SUM($R$3:R5)</f>
        <v>0</v>
      </c>
      <c r="T5" s="25">
        <f t="shared" si="0"/>
        <v>0</v>
      </c>
      <c r="U5" s="22">
        <f>SUM($T$3:T5)</f>
        <v>0</v>
      </c>
      <c r="V5" s="25"/>
      <c r="W5" s="20">
        <f>U5*'KERS Calcs'!$F$4</f>
        <v>0</v>
      </c>
      <c r="X5" s="25">
        <f>O5*'KERS Calcs'!$F$30</f>
        <v>0</v>
      </c>
      <c r="Y5" s="73">
        <f>T5*'KERS Calcs'!$F$30</f>
        <v>0</v>
      </c>
      <c r="Z5" s="26">
        <f>SUM($Y$3:Y5)</f>
        <v>0</v>
      </c>
    </row>
    <row r="6" spans="1:27" x14ac:dyDescent="0.2">
      <c r="A6" s="23" t="s">
        <v>18</v>
      </c>
      <c r="B6" s="19">
        <v>3</v>
      </c>
      <c r="C6" s="23">
        <v>3</v>
      </c>
      <c r="D6" s="19">
        <v>0</v>
      </c>
      <c r="E6" s="24">
        <v>0</v>
      </c>
      <c r="F6" s="20">
        <v>0</v>
      </c>
      <c r="G6" s="25">
        <f>'Bike Data'!$C$4*$F6</f>
        <v>0</v>
      </c>
      <c r="H6" s="22">
        <f>0.5*'Bike Data'!$C$12*'Bike Data'!$C$7*'Bike Data'!$C$6*'WLTP Calcs'!E6^2</f>
        <v>0</v>
      </c>
      <c r="I6" s="26">
        <f>0.02 *'Bike Data'!C$4*9.81</f>
        <v>55.524600000000007</v>
      </c>
      <c r="J6" s="22">
        <f t="shared" si="1"/>
        <v>55.524600000000007</v>
      </c>
      <c r="K6" s="25">
        <f t="shared" si="2"/>
        <v>55.524600000000007</v>
      </c>
      <c r="L6" s="20">
        <f t="shared" si="3"/>
        <v>0</v>
      </c>
      <c r="M6" s="30">
        <f>(E6/1000)*(I6+H6+('Bike Data'!C$4*'Bike Data'!C$10*F6))</f>
        <v>0</v>
      </c>
      <c r="N6" s="25">
        <f t="shared" si="4"/>
        <v>0</v>
      </c>
      <c r="O6" s="30">
        <f t="shared" si="5"/>
        <v>0</v>
      </c>
      <c r="P6" s="26"/>
      <c r="Q6" s="22">
        <f>((M6+M7)/2) * (B7 - B6)</f>
        <v>0</v>
      </c>
      <c r="R6" s="25">
        <f t="shared" si="6"/>
        <v>0</v>
      </c>
      <c r="S6" s="22">
        <f>SUM($R$3:R6)</f>
        <v>0</v>
      </c>
      <c r="T6" s="25">
        <f t="shared" si="0"/>
        <v>0</v>
      </c>
      <c r="U6" s="22">
        <f>SUM($T$3:T6)</f>
        <v>0</v>
      </c>
      <c r="V6" s="25"/>
      <c r="W6" s="20">
        <f>U6*'KERS Calcs'!$F$4</f>
        <v>0</v>
      </c>
      <c r="X6" s="25">
        <f>O6*'KERS Calcs'!$F$30</f>
        <v>0</v>
      </c>
      <c r="Y6" s="73">
        <f>T6*'KERS Calcs'!$F$30</f>
        <v>0</v>
      </c>
      <c r="Z6" s="26">
        <f>SUM($Y$3:Y6)</f>
        <v>0</v>
      </c>
    </row>
    <row r="7" spans="1:27" x14ac:dyDescent="0.2">
      <c r="A7" s="23" t="s">
        <v>18</v>
      </c>
      <c r="B7" s="19">
        <v>4</v>
      </c>
      <c r="C7" s="23">
        <v>4</v>
      </c>
      <c r="D7" s="19">
        <v>0</v>
      </c>
      <c r="E7" s="24">
        <v>0</v>
      </c>
      <c r="F7" s="20">
        <v>0</v>
      </c>
      <c r="G7" s="25">
        <f>'Bike Data'!$C$4*$F7</f>
        <v>0</v>
      </c>
      <c r="H7" s="22">
        <f>0.5*'Bike Data'!$C$12*'Bike Data'!$C$7*'Bike Data'!$C$6*'WLTP Calcs'!E7^2</f>
        <v>0</v>
      </c>
      <c r="I7" s="26">
        <f>0.02 *'Bike Data'!C$4*9.81</f>
        <v>55.524600000000007</v>
      </c>
      <c r="J7" s="22">
        <f t="shared" si="1"/>
        <v>55.524600000000007</v>
      </c>
      <c r="K7" s="25">
        <f t="shared" si="2"/>
        <v>55.524600000000007</v>
      </c>
      <c r="L7" s="20">
        <f t="shared" si="3"/>
        <v>0</v>
      </c>
      <c r="M7" s="30">
        <f>(E7/1000)*(I7+H7+('Bike Data'!C$4*'Bike Data'!C$10*F7))</f>
        <v>0</v>
      </c>
      <c r="N7" s="25">
        <f t="shared" si="4"/>
        <v>0</v>
      </c>
      <c r="O7" s="30">
        <f t="shared" si="5"/>
        <v>0</v>
      </c>
      <c r="P7" s="26"/>
      <c r="Q7" s="22">
        <f>((M7+M8)/2) * (B8 - B7)</f>
        <v>0</v>
      </c>
      <c r="R7" s="25">
        <f t="shared" si="6"/>
        <v>0</v>
      </c>
      <c r="S7" s="22">
        <f>SUM($R$3:R7)</f>
        <v>0</v>
      </c>
      <c r="T7" s="25">
        <f t="shared" si="0"/>
        <v>0</v>
      </c>
      <c r="U7" s="22">
        <f>SUM($T$3:T7)</f>
        <v>0</v>
      </c>
      <c r="V7" s="25"/>
      <c r="W7" s="20">
        <f>U7*'KERS Calcs'!$F$4</f>
        <v>0</v>
      </c>
      <c r="X7" s="25">
        <f>O7*'KERS Calcs'!$F$30</f>
        <v>0</v>
      </c>
      <c r="Y7" s="73">
        <f>T7*'KERS Calcs'!$F$30</f>
        <v>0</v>
      </c>
      <c r="Z7" s="26">
        <f>SUM($Y$3:Y7)</f>
        <v>0</v>
      </c>
    </row>
    <row r="8" spans="1:27" x14ac:dyDescent="0.2">
      <c r="A8" s="23" t="s">
        <v>18</v>
      </c>
      <c r="B8" s="19">
        <v>5</v>
      </c>
      <c r="C8" s="23">
        <v>5</v>
      </c>
      <c r="D8" s="19">
        <v>0</v>
      </c>
      <c r="E8" s="24">
        <v>0</v>
      </c>
      <c r="F8" s="20">
        <v>0</v>
      </c>
      <c r="G8" s="25">
        <f>'Bike Data'!$C$4*$F8</f>
        <v>0</v>
      </c>
      <c r="H8" s="22">
        <f>0.5*'Bike Data'!$C$12*'Bike Data'!$C$7*'Bike Data'!$C$6*'WLTP Calcs'!E8^2</f>
        <v>0</v>
      </c>
      <c r="I8" s="26">
        <f>0.02 *'Bike Data'!C$4*9.81</f>
        <v>55.524600000000007</v>
      </c>
      <c r="J8" s="22">
        <f t="shared" si="1"/>
        <v>55.524600000000007</v>
      </c>
      <c r="K8" s="25">
        <f t="shared" si="2"/>
        <v>55.524600000000007</v>
      </c>
      <c r="L8" s="20">
        <f t="shared" si="3"/>
        <v>0</v>
      </c>
      <c r="M8" s="30">
        <f>(E8/1000)*(I8+H8+('Bike Data'!C$4*'Bike Data'!C$10*F8))</f>
        <v>0</v>
      </c>
      <c r="N8" s="25">
        <f t="shared" si="4"/>
        <v>0</v>
      </c>
      <c r="O8" s="30">
        <f t="shared" si="5"/>
        <v>0</v>
      </c>
      <c r="P8" s="26"/>
      <c r="Q8" s="22">
        <f>((M8+M9)/2) * (B9 - B8)</f>
        <v>0</v>
      </c>
      <c r="R8" s="25">
        <f t="shared" si="6"/>
        <v>0</v>
      </c>
      <c r="S8" s="22">
        <f>SUM($R$3:R8)</f>
        <v>0</v>
      </c>
      <c r="T8" s="25">
        <f t="shared" si="0"/>
        <v>0</v>
      </c>
      <c r="U8" s="22">
        <f>SUM($T$3:T8)</f>
        <v>0</v>
      </c>
      <c r="V8" s="25"/>
      <c r="W8" s="20">
        <f>U8*'KERS Calcs'!$F$4</f>
        <v>0</v>
      </c>
      <c r="X8" s="25">
        <f>O8*'KERS Calcs'!$F$30</f>
        <v>0</v>
      </c>
      <c r="Y8" s="73">
        <f>T8*'KERS Calcs'!$F$30</f>
        <v>0</v>
      </c>
      <c r="Z8" s="26">
        <f>SUM($Y$3:Y8)</f>
        <v>0</v>
      </c>
    </row>
    <row r="9" spans="1:27" x14ac:dyDescent="0.2">
      <c r="A9" s="23" t="s">
        <v>18</v>
      </c>
      <c r="B9" s="19">
        <v>6</v>
      </c>
      <c r="C9" s="23">
        <v>6</v>
      </c>
      <c r="D9" s="19">
        <v>0</v>
      </c>
      <c r="E9" s="24">
        <v>0</v>
      </c>
      <c r="F9" s="20">
        <v>0</v>
      </c>
      <c r="G9" s="25">
        <f>'Bike Data'!$C$4*$F9</f>
        <v>0</v>
      </c>
      <c r="H9" s="22">
        <f>0.5*'Bike Data'!$C$12*'Bike Data'!$C$7*'Bike Data'!$C$6*'WLTP Calcs'!E9^2</f>
        <v>0</v>
      </c>
      <c r="I9" s="26">
        <f>0.02 *'Bike Data'!C$4*9.81</f>
        <v>55.524600000000007</v>
      </c>
      <c r="J9" s="22">
        <f t="shared" si="1"/>
        <v>55.524600000000007</v>
      </c>
      <c r="K9" s="25">
        <f t="shared" si="2"/>
        <v>55.524600000000007</v>
      </c>
      <c r="L9" s="20">
        <f t="shared" si="3"/>
        <v>0</v>
      </c>
      <c r="M9" s="30">
        <f>(E9/1000)*(I9+H9+('Bike Data'!C$4*'Bike Data'!C$10*F9))</f>
        <v>0</v>
      </c>
      <c r="N9" s="25">
        <f t="shared" si="4"/>
        <v>0</v>
      </c>
      <c r="O9" s="30">
        <f t="shared" si="5"/>
        <v>0</v>
      </c>
      <c r="P9" s="26"/>
      <c r="Q9" s="22">
        <f>((M9+M10)/2) * (B10 - B9)</f>
        <v>0</v>
      </c>
      <c r="R9" s="25">
        <f t="shared" si="6"/>
        <v>0</v>
      </c>
      <c r="S9" s="22">
        <f>SUM($R$3:R9)</f>
        <v>0</v>
      </c>
      <c r="T9" s="25">
        <f t="shared" si="0"/>
        <v>0</v>
      </c>
      <c r="U9" s="22">
        <f>SUM($T$3:T9)</f>
        <v>0</v>
      </c>
      <c r="V9" s="25"/>
      <c r="W9" s="20">
        <f>U9*'KERS Calcs'!$F$4</f>
        <v>0</v>
      </c>
      <c r="X9" s="25">
        <f>O9*'KERS Calcs'!$F$30</f>
        <v>0</v>
      </c>
      <c r="Y9" s="73">
        <f>T9*'KERS Calcs'!$F$30</f>
        <v>0</v>
      </c>
      <c r="Z9" s="26">
        <f>SUM($Y$3:Y9)</f>
        <v>0</v>
      </c>
    </row>
    <row r="10" spans="1:27" x14ac:dyDescent="0.2">
      <c r="A10" s="23" t="s">
        <v>18</v>
      </c>
      <c r="B10" s="19">
        <v>7</v>
      </c>
      <c r="C10" s="23">
        <v>7</v>
      </c>
      <c r="D10" s="19">
        <v>0</v>
      </c>
      <c r="E10" s="24">
        <v>0</v>
      </c>
      <c r="F10" s="20">
        <v>0</v>
      </c>
      <c r="G10" s="25">
        <f>'Bike Data'!$C$4*$F10</f>
        <v>0</v>
      </c>
      <c r="H10" s="22">
        <f>0.5*'Bike Data'!$C$12*'Bike Data'!$C$7*'Bike Data'!$C$6*'WLTP Calcs'!E10^2</f>
        <v>0</v>
      </c>
      <c r="I10" s="26">
        <f>0.02 *'Bike Data'!C$4*9.81</f>
        <v>55.524600000000007</v>
      </c>
      <c r="J10" s="22">
        <f t="shared" si="1"/>
        <v>55.524600000000007</v>
      </c>
      <c r="K10" s="25">
        <f t="shared" si="2"/>
        <v>55.524600000000007</v>
      </c>
      <c r="L10" s="20">
        <f t="shared" si="3"/>
        <v>0</v>
      </c>
      <c r="M10" s="30">
        <f>(E10/1000)*(I10+H10+('Bike Data'!C$4*'Bike Data'!C$10*F10))</f>
        <v>0</v>
      </c>
      <c r="N10" s="25">
        <f t="shared" si="4"/>
        <v>0</v>
      </c>
      <c r="O10" s="30">
        <f t="shared" si="5"/>
        <v>0</v>
      </c>
      <c r="P10" s="26"/>
      <c r="Q10" s="22">
        <f>((M10+M11)/2) * (B11 - B10)</f>
        <v>0</v>
      </c>
      <c r="R10" s="25">
        <f t="shared" si="6"/>
        <v>0</v>
      </c>
      <c r="S10" s="22">
        <f>SUM($R$3:R10)</f>
        <v>0</v>
      </c>
      <c r="T10" s="25">
        <f t="shared" si="0"/>
        <v>0</v>
      </c>
      <c r="U10" s="22">
        <f>SUM($T$3:T10)</f>
        <v>0</v>
      </c>
      <c r="V10" s="25"/>
      <c r="W10" s="20">
        <f>U10*'KERS Calcs'!$F$4</f>
        <v>0</v>
      </c>
      <c r="X10" s="25">
        <f>O10*'KERS Calcs'!$F$30</f>
        <v>0</v>
      </c>
      <c r="Y10" s="73">
        <f>T10*'KERS Calcs'!$F$30</f>
        <v>0</v>
      </c>
      <c r="Z10" s="26">
        <f>SUM($Y$3:Y10)</f>
        <v>0</v>
      </c>
    </row>
    <row r="11" spans="1:27" x14ac:dyDescent="0.2">
      <c r="A11" s="23" t="s">
        <v>18</v>
      </c>
      <c r="B11" s="19">
        <v>8</v>
      </c>
      <c r="C11" s="23">
        <v>8</v>
      </c>
      <c r="D11" s="19">
        <v>0</v>
      </c>
      <c r="E11" s="24">
        <v>0</v>
      </c>
      <c r="F11" s="20">
        <v>0</v>
      </c>
      <c r="G11" s="25">
        <f>'Bike Data'!$C$4*$F11</f>
        <v>0</v>
      </c>
      <c r="H11" s="22">
        <f>0.5*'Bike Data'!$C$12*'Bike Data'!$C$7*'Bike Data'!$C$6*'WLTP Calcs'!E11^2</f>
        <v>0</v>
      </c>
      <c r="I11" s="26">
        <f>0.02 *'Bike Data'!C$4*9.81</f>
        <v>55.524600000000007</v>
      </c>
      <c r="J11" s="22">
        <f t="shared" si="1"/>
        <v>55.524600000000007</v>
      </c>
      <c r="K11" s="25">
        <f t="shared" si="2"/>
        <v>55.524600000000007</v>
      </c>
      <c r="L11" s="20">
        <f t="shared" si="3"/>
        <v>0</v>
      </c>
      <c r="M11" s="30">
        <f>(E11/1000)*(I11+H11+('Bike Data'!C$4*'Bike Data'!C$10*F11))</f>
        <v>0</v>
      </c>
      <c r="N11" s="25">
        <f t="shared" si="4"/>
        <v>0</v>
      </c>
      <c r="O11" s="30">
        <f t="shared" si="5"/>
        <v>0</v>
      </c>
      <c r="P11" s="26"/>
      <c r="Q11" s="22">
        <f>((M11+M12)/2) * (B12 - B11)</f>
        <v>0</v>
      </c>
      <c r="R11" s="25">
        <f t="shared" si="6"/>
        <v>0</v>
      </c>
      <c r="S11" s="22">
        <f>SUM($R$3:R11)</f>
        <v>0</v>
      </c>
      <c r="T11" s="25">
        <f t="shared" si="0"/>
        <v>0</v>
      </c>
      <c r="U11" s="22">
        <f>SUM($T$3:T11)</f>
        <v>0</v>
      </c>
      <c r="V11" s="25"/>
      <c r="W11" s="20">
        <f>U11*'KERS Calcs'!$F$4</f>
        <v>0</v>
      </c>
      <c r="X11" s="25">
        <f>O11*'KERS Calcs'!$F$30</f>
        <v>0</v>
      </c>
      <c r="Y11" s="73">
        <f>T11*'KERS Calcs'!$F$30</f>
        <v>0</v>
      </c>
      <c r="Z11" s="26">
        <f>SUM($Y$3:Y11)</f>
        <v>0</v>
      </c>
    </row>
    <row r="12" spans="1:27" x14ac:dyDescent="0.2">
      <c r="A12" s="23" t="s">
        <v>18</v>
      </c>
      <c r="B12" s="19">
        <v>9</v>
      </c>
      <c r="C12" s="23">
        <v>9</v>
      </c>
      <c r="D12" s="19">
        <v>0</v>
      </c>
      <c r="E12" s="24">
        <v>0</v>
      </c>
      <c r="F12" s="20">
        <v>0</v>
      </c>
      <c r="G12" s="25">
        <f>'Bike Data'!$C$4*$F12</f>
        <v>0</v>
      </c>
      <c r="H12" s="22">
        <f>0.5*'Bike Data'!$C$12*'Bike Data'!$C$7*'Bike Data'!$C$6*'WLTP Calcs'!E12^2</f>
        <v>0</v>
      </c>
      <c r="I12" s="26">
        <f>0.02 *'Bike Data'!C$4*9.81</f>
        <v>55.524600000000007</v>
      </c>
      <c r="J12" s="22">
        <f t="shared" si="1"/>
        <v>55.524600000000007</v>
      </c>
      <c r="K12" s="25">
        <f t="shared" si="2"/>
        <v>55.524600000000007</v>
      </c>
      <c r="L12" s="20">
        <f t="shared" si="3"/>
        <v>0</v>
      </c>
      <c r="M12" s="30">
        <f>(E12/1000)*(I12+H12+('Bike Data'!C$4*'Bike Data'!C$10*F12))</f>
        <v>0</v>
      </c>
      <c r="N12" s="25">
        <f t="shared" si="4"/>
        <v>0</v>
      </c>
      <c r="O12" s="30">
        <f t="shared" si="5"/>
        <v>0</v>
      </c>
      <c r="P12" s="26"/>
      <c r="Q12" s="22">
        <f>((M12+M13)/2) * (B13 - B12)</f>
        <v>0</v>
      </c>
      <c r="R12" s="25">
        <f t="shared" si="6"/>
        <v>0</v>
      </c>
      <c r="S12" s="22">
        <f>SUM($R$3:R12)</f>
        <v>0</v>
      </c>
      <c r="T12" s="25">
        <f t="shared" si="0"/>
        <v>0</v>
      </c>
      <c r="U12" s="22">
        <f>SUM($T$3:T12)</f>
        <v>0</v>
      </c>
      <c r="V12" s="25"/>
      <c r="W12" s="20">
        <f>U12*'KERS Calcs'!$F$4</f>
        <v>0</v>
      </c>
      <c r="X12" s="25">
        <f>O12*'KERS Calcs'!$F$30</f>
        <v>0</v>
      </c>
      <c r="Y12" s="73">
        <f>T12*'KERS Calcs'!$F$30</f>
        <v>0</v>
      </c>
      <c r="Z12" s="26">
        <f>SUM($Y$3:Y12)</f>
        <v>0</v>
      </c>
    </row>
    <row r="13" spans="1:27" x14ac:dyDescent="0.2">
      <c r="A13" s="23" t="s">
        <v>18</v>
      </c>
      <c r="B13" s="19">
        <v>10</v>
      </c>
      <c r="C13" s="23">
        <v>10</v>
      </c>
      <c r="D13" s="19">
        <v>0</v>
      </c>
      <c r="E13" s="24">
        <v>0</v>
      </c>
      <c r="F13" s="20">
        <v>0</v>
      </c>
      <c r="G13" s="25">
        <f>'Bike Data'!$C$4*$F13</f>
        <v>0</v>
      </c>
      <c r="H13" s="22">
        <f>0.5*'Bike Data'!$C$12*'Bike Data'!$C$7*'Bike Data'!$C$6*'WLTP Calcs'!E13^2</f>
        <v>0</v>
      </c>
      <c r="I13" s="26">
        <f>0.02 *'Bike Data'!C$4*9.81</f>
        <v>55.524600000000007</v>
      </c>
      <c r="J13" s="22">
        <f t="shared" si="1"/>
        <v>55.524600000000007</v>
      </c>
      <c r="K13" s="25">
        <f t="shared" si="2"/>
        <v>55.524600000000007</v>
      </c>
      <c r="L13" s="20">
        <f t="shared" si="3"/>
        <v>0</v>
      </c>
      <c r="M13" s="30">
        <f>(E13/1000)*(I13+H13+('Bike Data'!C$4*'Bike Data'!C$10*F13))</f>
        <v>0</v>
      </c>
      <c r="N13" s="25">
        <f t="shared" si="4"/>
        <v>0</v>
      </c>
      <c r="O13" s="30">
        <f t="shared" si="5"/>
        <v>0</v>
      </c>
      <c r="P13" s="26"/>
      <c r="Q13" s="22">
        <f>((M13+M14)/2) * (B14 - B13)</f>
        <v>0</v>
      </c>
      <c r="R13" s="25">
        <f t="shared" si="6"/>
        <v>0</v>
      </c>
      <c r="S13" s="22">
        <f>SUM($R$3:R13)</f>
        <v>0</v>
      </c>
      <c r="T13" s="25">
        <f t="shared" si="0"/>
        <v>0</v>
      </c>
      <c r="U13" s="22">
        <f>SUM($T$3:T13)</f>
        <v>0</v>
      </c>
      <c r="V13" s="25"/>
      <c r="W13" s="20">
        <f>U13*'KERS Calcs'!$F$4</f>
        <v>0</v>
      </c>
      <c r="X13" s="25">
        <f>O13*'KERS Calcs'!$F$30</f>
        <v>0</v>
      </c>
      <c r="Y13" s="73">
        <f>T13*'KERS Calcs'!$F$30</f>
        <v>0</v>
      </c>
      <c r="Z13" s="26">
        <f>SUM($Y$3:Y13)</f>
        <v>0</v>
      </c>
    </row>
    <row r="14" spans="1:27" x14ac:dyDescent="0.2">
      <c r="A14" s="23" t="s">
        <v>18</v>
      </c>
      <c r="B14" s="19">
        <v>11</v>
      </c>
      <c r="C14" s="23">
        <v>11</v>
      </c>
      <c r="D14" s="19">
        <v>0</v>
      </c>
      <c r="E14" s="24">
        <v>0</v>
      </c>
      <c r="F14" s="20">
        <v>2.777777777777778E-2</v>
      </c>
      <c r="G14" s="25">
        <f>'Bike Data'!$C$4*$F14</f>
        <v>7.8611111111111116</v>
      </c>
      <c r="H14" s="22">
        <f>0.5*'Bike Data'!$C$12*'Bike Data'!$C$7*'Bike Data'!$C$6*'WLTP Calcs'!E14^2</f>
        <v>0</v>
      </c>
      <c r="I14" s="26">
        <f>0.02 *'Bike Data'!C$4*9.81</f>
        <v>55.524600000000007</v>
      </c>
      <c r="J14" s="22">
        <f t="shared" si="1"/>
        <v>63.385711111111121</v>
      </c>
      <c r="K14" s="25">
        <f t="shared" si="2"/>
        <v>63.385711111111121</v>
      </c>
      <c r="L14" s="20">
        <f t="shared" si="3"/>
        <v>0</v>
      </c>
      <c r="M14" s="30">
        <f>(E14/1000)*(I14+H14+('Bike Data'!C$4*'Bike Data'!C$10*F14))</f>
        <v>0</v>
      </c>
      <c r="N14" s="25">
        <f t="shared" si="4"/>
        <v>0</v>
      </c>
      <c r="O14" s="30">
        <f t="shared" si="5"/>
        <v>0</v>
      </c>
      <c r="P14" s="26"/>
      <c r="Q14" s="22">
        <f>((M14+M15)/2) * (B15 - B14)</f>
        <v>3.9596538515946503E-3</v>
      </c>
      <c r="R14" s="25">
        <f t="shared" si="6"/>
        <v>3.9596538515946503E-3</v>
      </c>
      <c r="S14" s="22">
        <f>SUM($R$3:R14)</f>
        <v>3.9596538515946503E-3</v>
      </c>
      <c r="T14" s="25">
        <f t="shared" si="0"/>
        <v>0</v>
      </c>
      <c r="U14" s="22">
        <f>SUM($T$3:T14)</f>
        <v>0</v>
      </c>
      <c r="V14" s="25"/>
      <c r="W14" s="20">
        <f>U14*'KERS Calcs'!$F$4</f>
        <v>0</v>
      </c>
      <c r="X14" s="25">
        <f>O14*'KERS Calcs'!$F$30</f>
        <v>0</v>
      </c>
      <c r="Y14" s="73">
        <f>T14*'KERS Calcs'!$F$30</f>
        <v>0</v>
      </c>
      <c r="Z14" s="26">
        <f>SUM($Y$3:Y14)</f>
        <v>0</v>
      </c>
    </row>
    <row r="15" spans="1:27" x14ac:dyDescent="0.2">
      <c r="A15" s="23" t="s">
        <v>18</v>
      </c>
      <c r="B15" s="19">
        <v>12</v>
      </c>
      <c r="C15" s="23">
        <v>12</v>
      </c>
      <c r="D15" s="19">
        <v>0.2</v>
      </c>
      <c r="E15" s="24">
        <v>5.5555555555555559E-2</v>
      </c>
      <c r="F15" s="20">
        <v>0.2361111111111111</v>
      </c>
      <c r="G15" s="25">
        <f>'Bike Data'!$C$4*$F15</f>
        <v>66.819444444444443</v>
      </c>
      <c r="H15" s="22">
        <f>0.5*'Bike Data'!$C$12*'Bike Data'!$C$7*'Bike Data'!$C$6*'WLTP Calcs'!E15^2</f>
        <v>6.3518518518518524E-4</v>
      </c>
      <c r="I15" s="26">
        <f>0.02 *'Bike Data'!C$4*9.81</f>
        <v>55.524600000000007</v>
      </c>
      <c r="J15" s="22">
        <f t="shared" si="1"/>
        <v>122.34467962962964</v>
      </c>
      <c r="K15" s="25">
        <f t="shared" si="2"/>
        <v>122.34467962962964</v>
      </c>
      <c r="L15" s="20">
        <f t="shared" si="3"/>
        <v>0</v>
      </c>
      <c r="M15" s="30">
        <f>(E15/1000)*(I15+H15+('Bike Data'!C$4*'Bike Data'!C$10*F15))</f>
        <v>7.9193077031893006E-3</v>
      </c>
      <c r="N15" s="25">
        <f t="shared" si="4"/>
        <v>7.9193077031893006E-3</v>
      </c>
      <c r="O15" s="30">
        <f t="shared" si="5"/>
        <v>0</v>
      </c>
      <c r="P15" s="26"/>
      <c r="Q15" s="22">
        <f>((M15+M16)/2) * (B16 - B15)</f>
        <v>7.9929905889917691E-2</v>
      </c>
      <c r="R15" s="25">
        <f t="shared" si="6"/>
        <v>7.9929905889917691E-2</v>
      </c>
      <c r="S15" s="22">
        <f>SUM($R$3:R15)</f>
        <v>8.388955974151234E-2</v>
      </c>
      <c r="T15" s="25">
        <f t="shared" si="0"/>
        <v>0</v>
      </c>
      <c r="U15" s="22">
        <f>SUM($T$3:T15)</f>
        <v>0</v>
      </c>
      <c r="V15" s="25"/>
      <c r="W15" s="20">
        <f>U15*'KERS Calcs'!$F$4</f>
        <v>0</v>
      </c>
      <c r="X15" s="25">
        <f>O15*'KERS Calcs'!$F$30</f>
        <v>0</v>
      </c>
      <c r="Y15" s="73">
        <f>T15*'KERS Calcs'!$F$30</f>
        <v>0</v>
      </c>
      <c r="Z15" s="26">
        <f>SUM($Y$3:Y15)</f>
        <v>0</v>
      </c>
    </row>
    <row r="16" spans="1:27" x14ac:dyDescent="0.2">
      <c r="A16" s="23" t="s">
        <v>18</v>
      </c>
      <c r="B16" s="19">
        <v>13</v>
      </c>
      <c r="C16" s="23">
        <v>13</v>
      </c>
      <c r="D16" s="19">
        <v>1.7</v>
      </c>
      <c r="E16" s="24">
        <v>0.47222222222222221</v>
      </c>
      <c r="F16" s="20">
        <v>0.72222222222222221</v>
      </c>
      <c r="G16" s="25">
        <f>'Bike Data'!$C$4*$F16</f>
        <v>204.38888888888889</v>
      </c>
      <c r="H16" s="22">
        <f>0.5*'Bike Data'!$C$12*'Bike Data'!$C$7*'Bike Data'!$C$6*'WLTP Calcs'!E16^2</f>
        <v>4.589212962962963E-2</v>
      </c>
      <c r="I16" s="26">
        <f>0.02 *'Bike Data'!C$4*9.81</f>
        <v>55.524600000000007</v>
      </c>
      <c r="J16" s="22">
        <f t="shared" si="1"/>
        <v>259.95938101851851</v>
      </c>
      <c r="K16" s="25">
        <f t="shared" si="2"/>
        <v>259.95938101851851</v>
      </c>
      <c r="L16" s="20">
        <f t="shared" si="3"/>
        <v>0</v>
      </c>
      <c r="M16" s="30">
        <f>(E16/1000)*(I16+H16+('Bike Data'!C$4*'Bike Data'!C$10*F16))</f>
        <v>0.15194050407664608</v>
      </c>
      <c r="N16" s="25">
        <f t="shared" si="4"/>
        <v>0.15194050407664608</v>
      </c>
      <c r="O16" s="30">
        <f t="shared" si="5"/>
        <v>0</v>
      </c>
      <c r="P16" s="26"/>
      <c r="Q16" s="22">
        <f>((M16+M17)/2) * (B17 - B16)</f>
        <v>0.43277696974665647</v>
      </c>
      <c r="R16" s="25">
        <f t="shared" si="6"/>
        <v>0.43277696974665647</v>
      </c>
      <c r="S16" s="22">
        <f>SUM($R$3:R16)</f>
        <v>0.51666652948816882</v>
      </c>
      <c r="T16" s="25">
        <f t="shared" si="0"/>
        <v>0</v>
      </c>
      <c r="U16" s="22">
        <f>SUM($T$3:T16)</f>
        <v>0</v>
      </c>
      <c r="V16" s="25"/>
      <c r="W16" s="20">
        <f>U16*'KERS Calcs'!$F$4</f>
        <v>0</v>
      </c>
      <c r="X16" s="25">
        <f>O16*'KERS Calcs'!$F$30</f>
        <v>0</v>
      </c>
      <c r="Y16" s="73">
        <f>T16*'KERS Calcs'!$F$30</f>
        <v>0</v>
      </c>
      <c r="Z16" s="26">
        <f>SUM($Y$3:Y16)</f>
        <v>0</v>
      </c>
    </row>
    <row r="17" spans="1:26" x14ac:dyDescent="0.2">
      <c r="A17" s="23" t="s">
        <v>18</v>
      </c>
      <c r="B17" s="19">
        <v>14</v>
      </c>
      <c r="C17" s="23">
        <v>14</v>
      </c>
      <c r="D17" s="19">
        <v>5.4</v>
      </c>
      <c r="E17" s="24">
        <v>1.5000000000000002</v>
      </c>
      <c r="F17" s="20">
        <v>1.1388888888888891</v>
      </c>
      <c r="G17" s="25">
        <f>'Bike Data'!$C$4*$F17</f>
        <v>322.3055555555556</v>
      </c>
      <c r="H17" s="22">
        <f>0.5*'Bike Data'!$C$12*'Bike Data'!$C$7*'Bike Data'!$C$6*'WLTP Calcs'!E17^2</f>
        <v>0.46305000000000018</v>
      </c>
      <c r="I17" s="26">
        <f>0.02 *'Bike Data'!C$4*9.81</f>
        <v>55.524600000000007</v>
      </c>
      <c r="J17" s="22">
        <f t="shared" si="1"/>
        <v>378.29320555555563</v>
      </c>
      <c r="K17" s="25">
        <f t="shared" si="2"/>
        <v>378.29320555555563</v>
      </c>
      <c r="L17" s="20">
        <f t="shared" si="3"/>
        <v>0</v>
      </c>
      <c r="M17" s="30">
        <f>(E17/1000)*(I17+H17+('Bike Data'!C$4*'Bike Data'!C$10*F17))</f>
        <v>0.71361343541666689</v>
      </c>
      <c r="N17" s="25">
        <f t="shared" si="4"/>
        <v>0.71361343541666689</v>
      </c>
      <c r="O17" s="30">
        <f t="shared" si="5"/>
        <v>0</v>
      </c>
      <c r="P17" s="26"/>
      <c r="Q17" s="22">
        <f>((M17+M18)/2) * (B18 - B17)</f>
        <v>0.97726282821180566</v>
      </c>
      <c r="R17" s="25">
        <f t="shared" si="6"/>
        <v>0.97726282821180566</v>
      </c>
      <c r="S17" s="22">
        <f>SUM($R$3:R17)</f>
        <v>1.4939293576999746</v>
      </c>
      <c r="T17" s="25">
        <f t="shared" si="0"/>
        <v>0</v>
      </c>
      <c r="U17" s="22">
        <f>SUM($T$3:T17)</f>
        <v>0</v>
      </c>
      <c r="V17" s="25"/>
      <c r="W17" s="20">
        <f>U17*'KERS Calcs'!$F$4</f>
        <v>0</v>
      </c>
      <c r="X17" s="25">
        <f>O17*'KERS Calcs'!$F$30</f>
        <v>0</v>
      </c>
      <c r="Y17" s="73">
        <f>T17*'KERS Calcs'!$F$30</f>
        <v>0</v>
      </c>
      <c r="Z17" s="26">
        <f>SUM($Y$3:Y17)</f>
        <v>0</v>
      </c>
    </row>
    <row r="18" spans="1:26" x14ac:dyDescent="0.2">
      <c r="A18" s="23" t="s">
        <v>18</v>
      </c>
      <c r="B18" s="19">
        <v>15</v>
      </c>
      <c r="C18" s="23">
        <v>15</v>
      </c>
      <c r="D18" s="19">
        <v>9.9</v>
      </c>
      <c r="E18" s="24">
        <v>2.75</v>
      </c>
      <c r="F18" s="20">
        <v>1.0694444444444444</v>
      </c>
      <c r="G18" s="25">
        <f>'Bike Data'!$C$4*$F18</f>
        <v>302.65277777777777</v>
      </c>
      <c r="H18" s="22">
        <f>0.5*'Bike Data'!$C$12*'Bike Data'!$C$7*'Bike Data'!$C$6*'WLTP Calcs'!E18^2</f>
        <v>1.5563625000000001</v>
      </c>
      <c r="I18" s="26">
        <f>0.02 *'Bike Data'!C$4*9.81</f>
        <v>55.524600000000007</v>
      </c>
      <c r="J18" s="22">
        <f t="shared" si="1"/>
        <v>359.73374027777777</v>
      </c>
      <c r="K18" s="25">
        <f t="shared" si="2"/>
        <v>359.73374027777777</v>
      </c>
      <c r="L18" s="20">
        <f t="shared" si="3"/>
        <v>0</v>
      </c>
      <c r="M18" s="30">
        <f>(E18/1000)*(I18+H18+('Bike Data'!C$4*'Bike Data'!C$10*F18))</f>
        <v>1.2409122210069443</v>
      </c>
      <c r="N18" s="25">
        <f t="shared" si="4"/>
        <v>1.2409122210069443</v>
      </c>
      <c r="O18" s="30">
        <f t="shared" si="5"/>
        <v>0</v>
      </c>
      <c r="P18" s="26"/>
      <c r="Q18" s="22">
        <f>((M18+M19)/2) * (B19 - B18)</f>
        <v>1.3783945189654061</v>
      </c>
      <c r="R18" s="25">
        <f t="shared" si="6"/>
        <v>1.3783945189654061</v>
      </c>
      <c r="S18" s="22">
        <f>SUM($R$3:R18)</f>
        <v>2.8723238766653809</v>
      </c>
      <c r="T18" s="25">
        <f t="shared" si="0"/>
        <v>0</v>
      </c>
      <c r="U18" s="22">
        <f>SUM($T$3:T18)</f>
        <v>0</v>
      </c>
      <c r="V18" s="25"/>
      <c r="W18" s="20">
        <f>U18*'KERS Calcs'!$F$4</f>
        <v>0</v>
      </c>
      <c r="X18" s="25">
        <f>O18*'KERS Calcs'!$F$30</f>
        <v>0</v>
      </c>
      <c r="Y18" s="73">
        <f>T18*'KERS Calcs'!$F$30</f>
        <v>0</v>
      </c>
      <c r="Z18" s="26">
        <f>SUM($Y$3:Y18)</f>
        <v>0</v>
      </c>
    </row>
    <row r="19" spans="1:26" x14ac:dyDescent="0.2">
      <c r="A19" s="23" t="s">
        <v>18</v>
      </c>
      <c r="B19" s="19">
        <v>16</v>
      </c>
      <c r="C19" s="23">
        <v>16</v>
      </c>
      <c r="D19" s="19">
        <v>13.1</v>
      </c>
      <c r="E19" s="24">
        <v>3.6388888888888888</v>
      </c>
      <c r="F19" s="20">
        <v>0.97222222222222199</v>
      </c>
      <c r="G19" s="25">
        <f>'Bike Data'!$C$4*$F19</f>
        <v>275.1388888888888</v>
      </c>
      <c r="H19" s="22">
        <f>0.5*'Bike Data'!$C$12*'Bike Data'!$C$7*'Bike Data'!$C$6*'WLTP Calcs'!E19^2</f>
        <v>2.725103240740741</v>
      </c>
      <c r="I19" s="26">
        <f>0.02 *'Bike Data'!C$4*9.81</f>
        <v>55.524600000000007</v>
      </c>
      <c r="J19" s="22">
        <f t="shared" si="1"/>
        <v>333.38859212962956</v>
      </c>
      <c r="K19" s="25">
        <f t="shared" si="2"/>
        <v>333.38859212962956</v>
      </c>
      <c r="L19" s="20">
        <f t="shared" si="3"/>
        <v>0</v>
      </c>
      <c r="M19" s="30">
        <f>(E19/1000)*(I19+H19+('Bike Data'!C$4*'Bike Data'!C$10*F19))</f>
        <v>1.5158768169238679</v>
      </c>
      <c r="N19" s="25">
        <f t="shared" si="4"/>
        <v>1.5158768169238679</v>
      </c>
      <c r="O19" s="30">
        <f t="shared" si="5"/>
        <v>0</v>
      </c>
      <c r="P19" s="26"/>
      <c r="Q19" s="22">
        <f>((M19+M20)/2) * (B20 - B19)</f>
        <v>1.9322312876543211</v>
      </c>
      <c r="R19" s="25">
        <f t="shared" si="6"/>
        <v>1.9322312876543211</v>
      </c>
      <c r="S19" s="22">
        <f>SUM($R$3:R19)</f>
        <v>4.8045551643197015</v>
      </c>
      <c r="T19" s="25">
        <f t="shared" si="0"/>
        <v>0</v>
      </c>
      <c r="U19" s="22">
        <f>SUM($T$3:T19)</f>
        <v>0</v>
      </c>
      <c r="V19" s="25"/>
      <c r="W19" s="20">
        <f>U19*'KERS Calcs'!$F$4</f>
        <v>0</v>
      </c>
      <c r="X19" s="25">
        <f>O19*'KERS Calcs'!$F$30</f>
        <v>0</v>
      </c>
      <c r="Y19" s="73">
        <f>T19*'KERS Calcs'!$F$30</f>
        <v>0</v>
      </c>
      <c r="Z19" s="26">
        <f>SUM($Y$3:Y19)</f>
        <v>0</v>
      </c>
    </row>
    <row r="20" spans="1:26" x14ac:dyDescent="0.2">
      <c r="A20" s="23" t="s">
        <v>18</v>
      </c>
      <c r="B20" s="19">
        <v>17</v>
      </c>
      <c r="C20" s="23">
        <v>17</v>
      </c>
      <c r="D20" s="19">
        <v>16.899999999999999</v>
      </c>
      <c r="E20" s="24">
        <v>4.6944444444444446</v>
      </c>
      <c r="F20" s="20">
        <v>1.1944444444444444</v>
      </c>
      <c r="G20" s="25">
        <f>'Bike Data'!$C$4*$F20</f>
        <v>338.02777777777777</v>
      </c>
      <c r="H20" s="22">
        <f>0.5*'Bike Data'!$C$12*'Bike Data'!$C$7*'Bike Data'!$C$6*'WLTP Calcs'!E20^2</f>
        <v>4.5353810185185193</v>
      </c>
      <c r="I20" s="26">
        <f>0.02 *'Bike Data'!C$4*9.81</f>
        <v>55.524600000000007</v>
      </c>
      <c r="J20" s="22">
        <f t="shared" si="1"/>
        <v>398.08775879629633</v>
      </c>
      <c r="K20" s="25">
        <f t="shared" si="2"/>
        <v>398.08775879629633</v>
      </c>
      <c r="L20" s="20">
        <f t="shared" si="3"/>
        <v>0</v>
      </c>
      <c r="M20" s="30">
        <f>(E20/1000)*(I20+H20+('Bike Data'!C$4*'Bike Data'!C$10*F20))</f>
        <v>2.348585758384774</v>
      </c>
      <c r="N20" s="25">
        <f t="shared" si="4"/>
        <v>2.348585758384774</v>
      </c>
      <c r="O20" s="30">
        <f t="shared" si="5"/>
        <v>0</v>
      </c>
      <c r="P20" s="26"/>
      <c r="Q20" s="22">
        <f>((M20+M21)/2) * (B21 - B20)</f>
        <v>2.7681199955857769</v>
      </c>
      <c r="R20" s="25">
        <f t="shared" si="6"/>
        <v>2.7681199955857769</v>
      </c>
      <c r="S20" s="22">
        <f>SUM($R$3:R20)</f>
        <v>7.5726751599054785</v>
      </c>
      <c r="T20" s="25">
        <f t="shared" si="0"/>
        <v>0</v>
      </c>
      <c r="U20" s="22">
        <f>SUM($T$3:T20)</f>
        <v>0</v>
      </c>
      <c r="V20" s="25"/>
      <c r="W20" s="20">
        <f>U20*'KERS Calcs'!$F$4</f>
        <v>0</v>
      </c>
      <c r="X20" s="25">
        <f>O20*'KERS Calcs'!$F$30</f>
        <v>0</v>
      </c>
      <c r="Y20" s="73">
        <f>T20*'KERS Calcs'!$F$30</f>
        <v>0</v>
      </c>
      <c r="Z20" s="26">
        <f>SUM($Y$3:Y20)</f>
        <v>0</v>
      </c>
    </row>
    <row r="21" spans="1:26" x14ac:dyDescent="0.2">
      <c r="A21" s="23" t="s">
        <v>18</v>
      </c>
      <c r="B21" s="19">
        <v>18</v>
      </c>
      <c r="C21" s="23">
        <v>18</v>
      </c>
      <c r="D21" s="19">
        <v>21.7</v>
      </c>
      <c r="E21" s="24">
        <v>6.0277777777777777</v>
      </c>
      <c r="F21" s="20">
        <v>1.2638888888888891</v>
      </c>
      <c r="G21" s="25">
        <f>'Bike Data'!$C$4*$F21</f>
        <v>357.6805555555556</v>
      </c>
      <c r="H21" s="22">
        <f>0.5*'Bike Data'!$C$12*'Bike Data'!$C$7*'Bike Data'!$C$6*'WLTP Calcs'!E21^2</f>
        <v>7.4775587962962957</v>
      </c>
      <c r="I21" s="26">
        <f>0.02 *'Bike Data'!C$4*9.81</f>
        <v>55.524600000000007</v>
      </c>
      <c r="J21" s="22">
        <f t="shared" si="1"/>
        <v>420.68271435185193</v>
      </c>
      <c r="K21" s="25">
        <f t="shared" si="2"/>
        <v>420.68271435185193</v>
      </c>
      <c r="L21" s="20">
        <f t="shared" si="3"/>
        <v>0</v>
      </c>
      <c r="M21" s="30">
        <f>(E21/1000)*(I21+H21+('Bike Data'!C$4*'Bike Data'!C$10*F21))</f>
        <v>3.1876542327867803</v>
      </c>
      <c r="N21" s="25">
        <f t="shared" si="4"/>
        <v>3.1876542327867803</v>
      </c>
      <c r="O21" s="30">
        <f t="shared" si="5"/>
        <v>0</v>
      </c>
      <c r="P21" s="26"/>
      <c r="Q21" s="22">
        <f>((M21+M22)/2) * (B22 - B21)</f>
        <v>2.9052340864293984</v>
      </c>
      <c r="R21" s="25">
        <f t="shared" si="6"/>
        <v>2.9052340864293984</v>
      </c>
      <c r="S21" s="22">
        <f>SUM($R$3:R21)</f>
        <v>10.477909246334876</v>
      </c>
      <c r="T21" s="25">
        <f t="shared" si="0"/>
        <v>0</v>
      </c>
      <c r="U21" s="22">
        <f>SUM($T$3:T21)</f>
        <v>0</v>
      </c>
      <c r="V21" s="25"/>
      <c r="W21" s="20">
        <f>U21*'KERS Calcs'!$F$4</f>
        <v>0</v>
      </c>
      <c r="X21" s="25">
        <f>O21*'KERS Calcs'!$F$30</f>
        <v>0</v>
      </c>
      <c r="Y21" s="73">
        <f>T21*'KERS Calcs'!$F$30</f>
        <v>0</v>
      </c>
      <c r="Z21" s="26">
        <f>SUM($Y$3:Y21)</f>
        <v>0</v>
      </c>
    </row>
    <row r="22" spans="1:26" x14ac:dyDescent="0.2">
      <c r="A22" s="23" t="s">
        <v>18</v>
      </c>
      <c r="B22" s="19">
        <v>19</v>
      </c>
      <c r="C22" s="23">
        <v>19</v>
      </c>
      <c r="D22" s="19">
        <v>26</v>
      </c>
      <c r="E22" s="24">
        <v>7.2222222222222223</v>
      </c>
      <c r="F22" s="20">
        <v>0.80555555555555558</v>
      </c>
      <c r="G22" s="25">
        <f>'Bike Data'!$C$4*$F22</f>
        <v>227.97222222222223</v>
      </c>
      <c r="H22" s="22">
        <f>0.5*'Bike Data'!$C$12*'Bike Data'!$C$7*'Bike Data'!$C$6*'WLTP Calcs'!E22^2</f>
        <v>10.73462962962963</v>
      </c>
      <c r="I22" s="26">
        <f>0.02 *'Bike Data'!C$4*9.81</f>
        <v>55.524600000000007</v>
      </c>
      <c r="J22" s="22">
        <f t="shared" si="1"/>
        <v>294.23145185185189</v>
      </c>
      <c r="K22" s="25">
        <f t="shared" si="2"/>
        <v>294.23145185185189</v>
      </c>
      <c r="L22" s="20">
        <f t="shared" si="3"/>
        <v>0</v>
      </c>
      <c r="M22" s="30">
        <f>(E22/1000)*(I22+H22+('Bike Data'!C$4*'Bike Data'!C$10*F22))</f>
        <v>2.6228139400720165</v>
      </c>
      <c r="N22" s="25">
        <f t="shared" si="4"/>
        <v>2.6228139400720165</v>
      </c>
      <c r="O22" s="30">
        <f t="shared" si="5"/>
        <v>0</v>
      </c>
      <c r="P22" s="26"/>
      <c r="Q22" s="22">
        <f>((M22+M23)/2) * (B23 - B22)</f>
        <v>1.9799308604520323</v>
      </c>
      <c r="R22" s="25">
        <f t="shared" si="6"/>
        <v>1.9799308604520323</v>
      </c>
      <c r="S22" s="22">
        <f>SUM($R$3:R22)</f>
        <v>12.457840106786909</v>
      </c>
      <c r="T22" s="25">
        <f t="shared" si="0"/>
        <v>0</v>
      </c>
      <c r="U22" s="22">
        <f>SUM($T$3:T22)</f>
        <v>0</v>
      </c>
      <c r="V22" s="25"/>
      <c r="W22" s="20">
        <f>U22*'KERS Calcs'!$F$4</f>
        <v>0</v>
      </c>
      <c r="X22" s="25">
        <f>O22*'KERS Calcs'!$F$30</f>
        <v>0</v>
      </c>
      <c r="Y22" s="73">
        <f>T22*'KERS Calcs'!$F$30</f>
        <v>0</v>
      </c>
      <c r="Z22" s="26">
        <f>SUM($Y$3:Y22)</f>
        <v>0</v>
      </c>
    </row>
    <row r="23" spans="1:26" x14ac:dyDescent="0.2">
      <c r="A23" s="23" t="s">
        <v>18</v>
      </c>
      <c r="B23" s="19">
        <v>20</v>
      </c>
      <c r="C23" s="23">
        <v>20</v>
      </c>
      <c r="D23" s="19">
        <v>27.5</v>
      </c>
      <c r="E23" s="24">
        <v>7.6388888888888893</v>
      </c>
      <c r="F23" s="20">
        <v>0.29166666666666685</v>
      </c>
      <c r="G23" s="25">
        <f>'Bike Data'!$C$4*$F23</f>
        <v>82.541666666666714</v>
      </c>
      <c r="H23" s="22">
        <f>0.5*'Bike Data'!$C$12*'Bike Data'!$C$7*'Bike Data'!$C$6*'WLTP Calcs'!E23^2</f>
        <v>12.008969907407408</v>
      </c>
      <c r="I23" s="26">
        <f>0.02 *'Bike Data'!C$4*9.81</f>
        <v>55.524600000000007</v>
      </c>
      <c r="J23" s="22">
        <f t="shared" si="1"/>
        <v>150.07523657407413</v>
      </c>
      <c r="K23" s="25">
        <f t="shared" si="2"/>
        <v>150.07523657407413</v>
      </c>
      <c r="L23" s="20">
        <f t="shared" si="3"/>
        <v>0</v>
      </c>
      <c r="M23" s="30">
        <f>(E23/1000)*(I23+H23+('Bike Data'!C$4*'Bike Data'!C$10*F23))</f>
        <v>1.337047780832048</v>
      </c>
      <c r="N23" s="25">
        <f t="shared" si="4"/>
        <v>1.337047780832048</v>
      </c>
      <c r="O23" s="30">
        <f t="shared" si="5"/>
        <v>0</v>
      </c>
      <c r="P23" s="26"/>
      <c r="Q23" s="22">
        <f>((M23+M24)/2) * (B24 - B23)</f>
        <v>1.0939851574620634</v>
      </c>
      <c r="R23" s="25">
        <f t="shared" si="6"/>
        <v>1.0939851574620634</v>
      </c>
      <c r="S23" s="22">
        <f>SUM($R$3:R23)</f>
        <v>13.551825264248972</v>
      </c>
      <c r="T23" s="25">
        <f t="shared" si="0"/>
        <v>0</v>
      </c>
      <c r="U23" s="22">
        <f>SUM($T$3:T23)</f>
        <v>0</v>
      </c>
      <c r="V23" s="25"/>
      <c r="W23" s="20">
        <f>U23*'KERS Calcs'!$F$4</f>
        <v>0</v>
      </c>
      <c r="X23" s="25">
        <f>O23*'KERS Calcs'!$F$30</f>
        <v>0</v>
      </c>
      <c r="Y23" s="73">
        <f>T23*'KERS Calcs'!$F$30</f>
        <v>0</v>
      </c>
      <c r="Z23" s="26">
        <f>SUM($Y$3:Y23)</f>
        <v>0</v>
      </c>
    </row>
    <row r="24" spans="1:26" x14ac:dyDescent="0.2">
      <c r="A24" s="23" t="s">
        <v>18</v>
      </c>
      <c r="B24" s="19">
        <v>21</v>
      </c>
      <c r="C24" s="23">
        <v>21</v>
      </c>
      <c r="D24" s="19">
        <v>28.1</v>
      </c>
      <c r="E24" s="24">
        <v>7.8055555555555562</v>
      </c>
      <c r="F24" s="20">
        <v>0.1111111111111112</v>
      </c>
      <c r="G24" s="25">
        <f>'Bike Data'!$C$4*$F24</f>
        <v>31.444444444444471</v>
      </c>
      <c r="H24" s="22">
        <f>0.5*'Bike Data'!$C$12*'Bike Data'!$C$7*'Bike Data'!$C$6*'WLTP Calcs'!E24^2</f>
        <v>12.538714351851855</v>
      </c>
      <c r="I24" s="26">
        <f>0.02 *'Bike Data'!C$4*9.81</f>
        <v>55.524600000000007</v>
      </c>
      <c r="J24" s="22">
        <f t="shared" si="1"/>
        <v>99.507758796296329</v>
      </c>
      <c r="K24" s="25">
        <f t="shared" si="2"/>
        <v>99.507758796296329</v>
      </c>
      <c r="L24" s="20">
        <f t="shared" si="3"/>
        <v>0</v>
      </c>
      <c r="M24" s="30">
        <f>(E24/1000)*(I24+H24+('Bike Data'!C$4*'Bike Data'!C$10*F24))</f>
        <v>0.85092253409207852</v>
      </c>
      <c r="N24" s="25">
        <f t="shared" si="4"/>
        <v>0.85092253409207852</v>
      </c>
      <c r="O24" s="30">
        <f t="shared" si="5"/>
        <v>0</v>
      </c>
      <c r="P24" s="26"/>
      <c r="Q24" s="22">
        <f>((M24+M25)/2) * (B25 - B24)</f>
        <v>0.83453442516396614</v>
      </c>
      <c r="R24" s="25">
        <f t="shared" si="6"/>
        <v>0.83453442516396614</v>
      </c>
      <c r="S24" s="22">
        <f>SUM($R$3:R24)</f>
        <v>14.386359689412938</v>
      </c>
      <c r="T24" s="25">
        <f t="shared" si="0"/>
        <v>0</v>
      </c>
      <c r="U24" s="22">
        <f>SUM($T$3:T24)</f>
        <v>0</v>
      </c>
      <c r="V24" s="25"/>
      <c r="W24" s="20">
        <f>U24*'KERS Calcs'!$F$4</f>
        <v>0</v>
      </c>
      <c r="X24" s="25">
        <f>O24*'KERS Calcs'!$F$30</f>
        <v>0</v>
      </c>
      <c r="Y24" s="73">
        <f>T24*'KERS Calcs'!$F$30</f>
        <v>0</v>
      </c>
      <c r="Z24" s="26">
        <f>SUM($Y$3:Y24)</f>
        <v>0</v>
      </c>
    </row>
    <row r="25" spans="1:26" x14ac:dyDescent="0.2">
      <c r="A25" s="23" t="s">
        <v>18</v>
      </c>
      <c r="B25" s="19">
        <v>22</v>
      </c>
      <c r="C25" s="23">
        <v>22</v>
      </c>
      <c r="D25" s="19">
        <v>28.3</v>
      </c>
      <c r="E25" s="24">
        <v>7.8611111111111116</v>
      </c>
      <c r="F25" s="20">
        <v>9.7222222222222127E-2</v>
      </c>
      <c r="G25" s="25">
        <f>'Bike Data'!$C$4*$F25</f>
        <v>27.513888888888861</v>
      </c>
      <c r="H25" s="22">
        <f>0.5*'Bike Data'!$C$12*'Bike Data'!$C$7*'Bike Data'!$C$6*'WLTP Calcs'!E25^2</f>
        <v>12.717836574074077</v>
      </c>
      <c r="I25" s="26">
        <f>0.02 *'Bike Data'!C$4*9.81</f>
        <v>55.524600000000007</v>
      </c>
      <c r="J25" s="22">
        <f t="shared" si="1"/>
        <v>95.756325462962948</v>
      </c>
      <c r="K25" s="25">
        <f t="shared" si="2"/>
        <v>95.756325462962948</v>
      </c>
      <c r="L25" s="20">
        <f t="shared" si="3"/>
        <v>0</v>
      </c>
      <c r="M25" s="30">
        <f>(E25/1000)*(I25+H25+('Bike Data'!C$4*'Bike Data'!C$10*F25))</f>
        <v>0.81814631623585377</v>
      </c>
      <c r="N25" s="25">
        <f t="shared" si="4"/>
        <v>0.81814631623585377</v>
      </c>
      <c r="O25" s="30">
        <f t="shared" si="5"/>
        <v>0</v>
      </c>
      <c r="P25" s="26"/>
      <c r="Q25" s="22">
        <f>((M25+M26)/2) * (B26 - B25)</f>
        <v>0.84766304700681594</v>
      </c>
      <c r="R25" s="25">
        <f t="shared" si="6"/>
        <v>0.84766304700681594</v>
      </c>
      <c r="S25" s="22">
        <f>SUM($R$3:R25)</f>
        <v>15.234022736419753</v>
      </c>
      <c r="T25" s="25">
        <f t="shared" si="0"/>
        <v>0</v>
      </c>
      <c r="U25" s="22">
        <f>SUM($T$3:T25)</f>
        <v>0</v>
      </c>
      <c r="V25" s="25"/>
      <c r="W25" s="20">
        <f>U25*'KERS Calcs'!$F$4</f>
        <v>0</v>
      </c>
      <c r="X25" s="25">
        <f>O25*'KERS Calcs'!$F$30</f>
        <v>0</v>
      </c>
      <c r="Y25" s="73">
        <f>T25*'KERS Calcs'!$F$30</f>
        <v>0</v>
      </c>
      <c r="Z25" s="26">
        <f>SUM($Y$3:Y25)</f>
        <v>0</v>
      </c>
    </row>
    <row r="26" spans="1:26" x14ac:dyDescent="0.2">
      <c r="A26" s="23" t="s">
        <v>18</v>
      </c>
      <c r="B26" s="19">
        <v>23</v>
      </c>
      <c r="C26" s="23">
        <v>23</v>
      </c>
      <c r="D26" s="19">
        <v>28.8</v>
      </c>
      <c r="E26" s="24">
        <v>8</v>
      </c>
      <c r="F26" s="20">
        <v>0.1111111111111112</v>
      </c>
      <c r="G26" s="25">
        <f>'Bike Data'!$C$4*$F26</f>
        <v>31.444444444444471</v>
      </c>
      <c r="H26" s="22">
        <f>0.5*'Bike Data'!$C$12*'Bike Data'!$C$7*'Bike Data'!$C$6*'WLTP Calcs'!E26^2</f>
        <v>13.171200000000001</v>
      </c>
      <c r="I26" s="26">
        <f>0.02 *'Bike Data'!C$4*9.81</f>
        <v>55.524600000000007</v>
      </c>
      <c r="J26" s="22">
        <f t="shared" si="1"/>
        <v>100.14024444444448</v>
      </c>
      <c r="K26" s="25">
        <f t="shared" si="2"/>
        <v>100.14024444444448</v>
      </c>
      <c r="L26" s="20">
        <f t="shared" si="3"/>
        <v>0</v>
      </c>
      <c r="M26" s="30">
        <f>(E26/1000)*(I26+H26+('Bike Data'!C$4*'Bike Data'!C$10*F26))</f>
        <v>0.87717977777777811</v>
      </c>
      <c r="N26" s="25">
        <f t="shared" si="4"/>
        <v>0.87717977777777811</v>
      </c>
      <c r="O26" s="30">
        <f t="shared" si="5"/>
        <v>0</v>
      </c>
      <c r="P26" s="26"/>
      <c r="Q26" s="22">
        <f>((M26+M27)/2) * (B27 - B26)</f>
        <v>1.1311327448495372</v>
      </c>
      <c r="R26" s="25">
        <f t="shared" si="6"/>
        <v>1.1311327448495372</v>
      </c>
      <c r="S26" s="22">
        <f>SUM($R$3:R26)</f>
        <v>16.365155481269291</v>
      </c>
      <c r="T26" s="25">
        <f t="shared" si="0"/>
        <v>0</v>
      </c>
      <c r="U26" s="22">
        <f>SUM($T$3:T26)</f>
        <v>0</v>
      </c>
      <c r="V26" s="25"/>
      <c r="W26" s="20">
        <f>U26*'KERS Calcs'!$F$4</f>
        <v>0</v>
      </c>
      <c r="X26" s="25">
        <f>O26*'KERS Calcs'!$F$30</f>
        <v>0</v>
      </c>
      <c r="Y26" s="73">
        <f>T26*'KERS Calcs'!$F$30</f>
        <v>0</v>
      </c>
      <c r="Z26" s="26">
        <f>SUM($Y$3:Y26)</f>
        <v>0</v>
      </c>
    </row>
    <row r="27" spans="1:26" x14ac:dyDescent="0.2">
      <c r="A27" s="23" t="s">
        <v>18</v>
      </c>
      <c r="B27" s="19">
        <v>24</v>
      </c>
      <c r="C27" s="23">
        <v>24</v>
      </c>
      <c r="D27" s="19">
        <v>29.1</v>
      </c>
      <c r="E27" s="24">
        <v>8.0833333333333339</v>
      </c>
      <c r="F27" s="20">
        <v>0.27777777777777779</v>
      </c>
      <c r="G27" s="25">
        <f>'Bike Data'!$C$4*$F27</f>
        <v>78.611111111111114</v>
      </c>
      <c r="H27" s="22">
        <f>0.5*'Bike Data'!$C$12*'Bike Data'!$C$7*'Bike Data'!$C$6*'WLTP Calcs'!E27^2</f>
        <v>13.447029166666669</v>
      </c>
      <c r="I27" s="26">
        <f>0.02 *'Bike Data'!C$4*9.81</f>
        <v>55.524600000000007</v>
      </c>
      <c r="J27" s="22">
        <f t="shared" si="1"/>
        <v>147.58274027777779</v>
      </c>
      <c r="K27" s="25">
        <f t="shared" si="2"/>
        <v>147.58274027777779</v>
      </c>
      <c r="L27" s="20">
        <f t="shared" si="3"/>
        <v>0</v>
      </c>
      <c r="M27" s="30">
        <f>(E27/1000)*(I27+H27+('Bike Data'!C$4*'Bike Data'!C$10*F27))</f>
        <v>1.3850857119212965</v>
      </c>
      <c r="N27" s="25">
        <f t="shared" si="4"/>
        <v>1.3850857119212965</v>
      </c>
      <c r="O27" s="30">
        <f t="shared" si="5"/>
        <v>0</v>
      </c>
      <c r="P27" s="26"/>
      <c r="Q27" s="22">
        <f>((M27+M28)/2) * (B28 - B27)</f>
        <v>1.607642959098508</v>
      </c>
      <c r="R27" s="25">
        <f t="shared" si="6"/>
        <v>1.607642959098508</v>
      </c>
      <c r="S27" s="22">
        <f>SUM($R$3:R27)</f>
        <v>17.9727984403678</v>
      </c>
      <c r="T27" s="25">
        <f t="shared" si="0"/>
        <v>0</v>
      </c>
      <c r="U27" s="22">
        <f>SUM($T$3:T27)</f>
        <v>0</v>
      </c>
      <c r="V27" s="25"/>
      <c r="W27" s="20">
        <f>U27*'KERS Calcs'!$F$4</f>
        <v>0</v>
      </c>
      <c r="X27" s="25">
        <f>O27*'KERS Calcs'!$F$30</f>
        <v>0</v>
      </c>
      <c r="Y27" s="73">
        <f>T27*'KERS Calcs'!$F$30</f>
        <v>0</v>
      </c>
      <c r="Z27" s="26">
        <f>SUM($Y$3:Y27)</f>
        <v>0</v>
      </c>
    </row>
    <row r="28" spans="1:26" x14ac:dyDescent="0.2">
      <c r="A28" s="23" t="s">
        <v>18</v>
      </c>
      <c r="B28" s="19">
        <v>25</v>
      </c>
      <c r="C28" s="23">
        <v>25</v>
      </c>
      <c r="D28" s="19">
        <v>30.8</v>
      </c>
      <c r="E28" s="24">
        <v>8.5555555555555554</v>
      </c>
      <c r="F28" s="20">
        <v>0.38888888888888851</v>
      </c>
      <c r="G28" s="25">
        <f>'Bike Data'!$C$4*$F28</f>
        <v>110.05555555555544</v>
      </c>
      <c r="H28" s="22">
        <f>0.5*'Bike Data'!$C$12*'Bike Data'!$C$7*'Bike Data'!$C$6*'WLTP Calcs'!E28^2</f>
        <v>15.064051851851852</v>
      </c>
      <c r="I28" s="26">
        <f>0.02 *'Bike Data'!C$4*9.81</f>
        <v>55.524600000000007</v>
      </c>
      <c r="J28" s="22">
        <f t="shared" si="1"/>
        <v>180.64420740740729</v>
      </c>
      <c r="K28" s="25">
        <f t="shared" si="2"/>
        <v>180.64420740740729</v>
      </c>
      <c r="L28" s="20">
        <f t="shared" si="3"/>
        <v>0</v>
      </c>
      <c r="M28" s="30">
        <f>(E28/1000)*(I28+H28+('Bike Data'!C$4*'Bike Data'!C$10*F28))</f>
        <v>1.8302002062757192</v>
      </c>
      <c r="N28" s="25">
        <f t="shared" si="4"/>
        <v>1.8302002062757192</v>
      </c>
      <c r="O28" s="30">
        <f t="shared" si="5"/>
        <v>0</v>
      </c>
      <c r="P28" s="26"/>
      <c r="Q28" s="22">
        <f>((M28+M29)/2) * (B29 - B28)</f>
        <v>1.9811339390528546</v>
      </c>
      <c r="R28" s="25">
        <f t="shared" si="6"/>
        <v>1.9811339390528546</v>
      </c>
      <c r="S28" s="22">
        <f>SUM($R$3:R28)</f>
        <v>19.953932379420653</v>
      </c>
      <c r="T28" s="25">
        <f t="shared" si="0"/>
        <v>0</v>
      </c>
      <c r="U28" s="22">
        <f>SUM($T$3:T28)</f>
        <v>0</v>
      </c>
      <c r="V28" s="25"/>
      <c r="W28" s="20">
        <f>U28*'KERS Calcs'!$F$4</f>
        <v>0</v>
      </c>
      <c r="X28" s="25">
        <f>O28*'KERS Calcs'!$F$30</f>
        <v>0</v>
      </c>
      <c r="Y28" s="73">
        <f>T28*'KERS Calcs'!$F$30</f>
        <v>0</v>
      </c>
      <c r="Z28" s="26">
        <f>SUM($Y$3:Y28)</f>
        <v>0</v>
      </c>
    </row>
    <row r="29" spans="1:26" x14ac:dyDescent="0.2">
      <c r="A29" s="23" t="s">
        <v>18</v>
      </c>
      <c r="B29" s="19">
        <v>26</v>
      </c>
      <c r="C29" s="23">
        <v>26</v>
      </c>
      <c r="D29" s="19">
        <v>31.9</v>
      </c>
      <c r="E29" s="24">
        <v>8.8611111111111107</v>
      </c>
      <c r="F29" s="20">
        <v>0.45833333333333343</v>
      </c>
      <c r="G29" s="25">
        <f>'Bike Data'!$C$4*$F29</f>
        <v>129.70833333333337</v>
      </c>
      <c r="H29" s="22">
        <f>0.5*'Bike Data'!$C$12*'Bike Data'!$C$7*'Bike Data'!$C$6*'WLTP Calcs'!E29^2</f>
        <v>16.159269907407406</v>
      </c>
      <c r="I29" s="26">
        <f>0.02 *'Bike Data'!C$4*9.81</f>
        <v>55.524600000000007</v>
      </c>
      <c r="J29" s="22">
        <f t="shared" si="1"/>
        <v>201.3922032407408</v>
      </c>
      <c r="K29" s="25">
        <f t="shared" si="2"/>
        <v>201.3922032407408</v>
      </c>
      <c r="L29" s="20">
        <f t="shared" si="3"/>
        <v>0</v>
      </c>
      <c r="M29" s="30">
        <f>(E29/1000)*(I29+H29+('Bike Data'!C$4*'Bike Data'!C$10*F29))</f>
        <v>2.13206767182999</v>
      </c>
      <c r="N29" s="25">
        <f t="shared" si="4"/>
        <v>2.13206767182999</v>
      </c>
      <c r="O29" s="30">
        <f t="shared" si="5"/>
        <v>0</v>
      </c>
      <c r="P29" s="26"/>
      <c r="Q29" s="22">
        <f>((M29+M30)/2) * (B30 - B29)</f>
        <v>2.5559228255594144</v>
      </c>
      <c r="R29" s="25">
        <f t="shared" si="6"/>
        <v>2.5559228255594144</v>
      </c>
      <c r="S29" s="22">
        <f>SUM($R$3:R29)</f>
        <v>22.509855204980067</v>
      </c>
      <c r="T29" s="25">
        <f t="shared" si="0"/>
        <v>0</v>
      </c>
      <c r="U29" s="22">
        <f>SUM($T$3:T29)</f>
        <v>0</v>
      </c>
      <c r="V29" s="25"/>
      <c r="W29" s="20">
        <f>U29*'KERS Calcs'!$F$4</f>
        <v>0</v>
      </c>
      <c r="X29" s="25">
        <f>O29*'KERS Calcs'!$F$30</f>
        <v>0</v>
      </c>
      <c r="Y29" s="73">
        <f>T29*'KERS Calcs'!$F$30</f>
        <v>0</v>
      </c>
      <c r="Z29" s="26">
        <f>SUM($Y$3:Y29)</f>
        <v>0</v>
      </c>
    </row>
    <row r="30" spans="1:26" x14ac:dyDescent="0.2">
      <c r="A30" s="23" t="s">
        <v>18</v>
      </c>
      <c r="B30" s="19">
        <v>27</v>
      </c>
      <c r="C30" s="23">
        <v>27</v>
      </c>
      <c r="D30" s="19">
        <v>34.1</v>
      </c>
      <c r="E30" s="24">
        <v>9.4722222222222232</v>
      </c>
      <c r="F30" s="20">
        <v>0.65277777777777812</v>
      </c>
      <c r="G30" s="25">
        <f>'Bike Data'!$C$4*$F30</f>
        <v>184.7361111111112</v>
      </c>
      <c r="H30" s="22">
        <f>0.5*'Bike Data'!$C$12*'Bike Data'!$C$7*'Bike Data'!$C$6*'WLTP Calcs'!E30^2</f>
        <v>18.464992129629632</v>
      </c>
      <c r="I30" s="26">
        <f>0.02 *'Bike Data'!C$4*9.81</f>
        <v>55.524600000000007</v>
      </c>
      <c r="J30" s="22">
        <f t="shared" si="1"/>
        <v>258.72570324074081</v>
      </c>
      <c r="K30" s="25">
        <f t="shared" si="2"/>
        <v>258.72570324074081</v>
      </c>
      <c r="L30" s="20">
        <f t="shared" si="3"/>
        <v>0</v>
      </c>
      <c r="M30" s="30">
        <f>(E30/1000)*(I30+H30+('Bike Data'!C$4*'Bike Data'!C$10*F30))</f>
        <v>2.9797779792888393</v>
      </c>
      <c r="N30" s="25">
        <f t="shared" si="4"/>
        <v>2.9797779792888393</v>
      </c>
      <c r="O30" s="30">
        <f t="shared" si="5"/>
        <v>0</v>
      </c>
      <c r="P30" s="26"/>
      <c r="Q30" s="22">
        <f>((M30+M31)/2) * (B31 - B30)</f>
        <v>3.1813390189268271</v>
      </c>
      <c r="R30" s="25">
        <f t="shared" si="6"/>
        <v>3.1813390189268271</v>
      </c>
      <c r="S30" s="22">
        <f>SUM($R$3:R30)</f>
        <v>25.691194223906894</v>
      </c>
      <c r="T30" s="25">
        <f t="shared" si="0"/>
        <v>0</v>
      </c>
      <c r="U30" s="22">
        <f>SUM($T$3:T30)</f>
        <v>0</v>
      </c>
      <c r="V30" s="25"/>
      <c r="W30" s="20">
        <f>U30*'KERS Calcs'!$F$4</f>
        <v>0</v>
      </c>
      <c r="X30" s="25">
        <f>O30*'KERS Calcs'!$F$30</f>
        <v>0</v>
      </c>
      <c r="Y30" s="73">
        <f>T30*'KERS Calcs'!$F$30</f>
        <v>0</v>
      </c>
      <c r="Z30" s="26">
        <f>SUM($Y$3:Y30)</f>
        <v>0</v>
      </c>
    </row>
    <row r="31" spans="1:26" x14ac:dyDescent="0.2">
      <c r="A31" s="23" t="s">
        <v>18</v>
      </c>
      <c r="B31" s="19">
        <v>28</v>
      </c>
      <c r="C31" s="23">
        <v>28</v>
      </c>
      <c r="D31" s="19">
        <v>36.6</v>
      </c>
      <c r="E31" s="24">
        <v>10.166666666666668</v>
      </c>
      <c r="F31" s="20">
        <v>0.69444444444444442</v>
      </c>
      <c r="G31" s="25">
        <f>'Bike Data'!$C$4*$F31</f>
        <v>196.52777777777777</v>
      </c>
      <c r="H31" s="22">
        <f>0.5*'Bike Data'!$C$12*'Bike Data'!$C$7*'Bike Data'!$C$6*'WLTP Calcs'!E31^2</f>
        <v>21.27171666666667</v>
      </c>
      <c r="I31" s="26">
        <f>0.02 *'Bike Data'!C$4*9.81</f>
        <v>55.524600000000007</v>
      </c>
      <c r="J31" s="22">
        <f t="shared" si="1"/>
        <v>273.32409444444443</v>
      </c>
      <c r="K31" s="25">
        <f t="shared" si="2"/>
        <v>273.32409444444443</v>
      </c>
      <c r="L31" s="20">
        <f t="shared" si="3"/>
        <v>0</v>
      </c>
      <c r="M31" s="30">
        <f>(E31/1000)*(I31+H31+('Bike Data'!C$4*'Bike Data'!C$10*F31))</f>
        <v>3.382900058564815</v>
      </c>
      <c r="N31" s="25">
        <f t="shared" si="4"/>
        <v>3.382900058564815</v>
      </c>
      <c r="O31" s="30">
        <f t="shared" si="5"/>
        <v>0</v>
      </c>
      <c r="P31" s="26"/>
      <c r="Q31" s="22">
        <f>((M31+M32)/2) * (B32 - B31)</f>
        <v>3.4313599022537282</v>
      </c>
      <c r="R31" s="25">
        <f t="shared" si="6"/>
        <v>3.4313599022537282</v>
      </c>
      <c r="S31" s="22">
        <f>SUM($R$3:R31)</f>
        <v>29.122554126160622</v>
      </c>
      <c r="T31" s="25">
        <f t="shared" si="0"/>
        <v>0</v>
      </c>
      <c r="U31" s="22">
        <f>SUM($T$3:T31)</f>
        <v>0</v>
      </c>
      <c r="V31" s="25"/>
      <c r="W31" s="20">
        <f>U31*'KERS Calcs'!$F$4</f>
        <v>0</v>
      </c>
      <c r="X31" s="25">
        <f>O31*'KERS Calcs'!$F$30</f>
        <v>0</v>
      </c>
      <c r="Y31" s="73">
        <f>T31*'KERS Calcs'!$F$30</f>
        <v>0</v>
      </c>
      <c r="Z31" s="26">
        <f>SUM($Y$3:Y31)</f>
        <v>0</v>
      </c>
    </row>
    <row r="32" spans="1:26" x14ac:dyDescent="0.2">
      <c r="A32" s="23" t="s">
        <v>18</v>
      </c>
      <c r="B32" s="19">
        <v>29</v>
      </c>
      <c r="C32" s="23">
        <v>29</v>
      </c>
      <c r="D32" s="19">
        <v>39.1</v>
      </c>
      <c r="E32" s="24">
        <v>10.861111111111112</v>
      </c>
      <c r="F32" s="20">
        <v>0.65277777777777712</v>
      </c>
      <c r="G32" s="25">
        <f>'Bike Data'!$C$4*$F32</f>
        <v>184.73611111111092</v>
      </c>
      <c r="H32" s="22">
        <f>0.5*'Bike Data'!$C$12*'Bike Data'!$C$7*'Bike Data'!$C$6*'WLTP Calcs'!E32^2</f>
        <v>24.276936574074082</v>
      </c>
      <c r="I32" s="26">
        <f>0.02 *'Bike Data'!C$4*9.81</f>
        <v>55.524600000000007</v>
      </c>
      <c r="J32" s="22">
        <f t="shared" si="1"/>
        <v>264.53764768518499</v>
      </c>
      <c r="K32" s="25">
        <f t="shared" si="2"/>
        <v>264.53764768518499</v>
      </c>
      <c r="L32" s="20">
        <f t="shared" si="3"/>
        <v>0</v>
      </c>
      <c r="M32" s="30">
        <f>(E32/1000)*(I32+H32+('Bike Data'!C$4*'Bike Data'!C$10*F32))</f>
        <v>3.4798197459426419</v>
      </c>
      <c r="N32" s="25">
        <f t="shared" si="4"/>
        <v>3.4798197459426419</v>
      </c>
      <c r="O32" s="30">
        <f t="shared" si="5"/>
        <v>0</v>
      </c>
      <c r="P32" s="26"/>
      <c r="Q32" s="22">
        <f>((M32+M33)/2) * (B33 - B32)</f>
        <v>3.2121110824749213</v>
      </c>
      <c r="R32" s="25">
        <f t="shared" si="6"/>
        <v>3.2121110824749213</v>
      </c>
      <c r="S32" s="22">
        <f>SUM($R$3:R32)</f>
        <v>32.334665208635542</v>
      </c>
      <c r="T32" s="25">
        <f t="shared" si="0"/>
        <v>0</v>
      </c>
      <c r="U32" s="22">
        <f>SUM($T$3:T32)</f>
        <v>0</v>
      </c>
      <c r="V32" s="25"/>
      <c r="W32" s="20">
        <f>U32*'KERS Calcs'!$F$4</f>
        <v>0</v>
      </c>
      <c r="X32" s="25">
        <f>O32*'KERS Calcs'!$F$30</f>
        <v>0</v>
      </c>
      <c r="Y32" s="73">
        <f>T32*'KERS Calcs'!$F$30</f>
        <v>0</v>
      </c>
      <c r="Z32" s="26">
        <f>SUM($Y$3:Y32)</f>
        <v>0</v>
      </c>
    </row>
    <row r="33" spans="1:26" x14ac:dyDescent="0.2">
      <c r="A33" s="23" t="s">
        <v>18</v>
      </c>
      <c r="B33" s="19">
        <v>30</v>
      </c>
      <c r="C33" s="23">
        <v>30</v>
      </c>
      <c r="D33" s="19">
        <v>41.3</v>
      </c>
      <c r="E33" s="24">
        <v>11.472222222222221</v>
      </c>
      <c r="F33" s="20">
        <v>0.47222222222222199</v>
      </c>
      <c r="G33" s="25">
        <f>'Bike Data'!$C$4*$F33</f>
        <v>133.63888888888883</v>
      </c>
      <c r="H33" s="22">
        <f>0.5*'Bike Data'!$C$12*'Bike Data'!$C$7*'Bike Data'!$C$6*'WLTP Calcs'!E33^2</f>
        <v>27.085725462962962</v>
      </c>
      <c r="I33" s="26">
        <f>0.02 *'Bike Data'!C$4*9.81</f>
        <v>55.524600000000007</v>
      </c>
      <c r="J33" s="22">
        <f t="shared" si="1"/>
        <v>216.24921435185178</v>
      </c>
      <c r="K33" s="25">
        <f t="shared" si="2"/>
        <v>216.24921435185178</v>
      </c>
      <c r="L33" s="20">
        <f t="shared" si="3"/>
        <v>0</v>
      </c>
      <c r="M33" s="30">
        <f>(E33/1000)*(I33+H33+('Bike Data'!C$4*'Bike Data'!C$10*F33))</f>
        <v>2.9444024190072007</v>
      </c>
      <c r="N33" s="25">
        <f t="shared" si="4"/>
        <v>2.9444024190072007</v>
      </c>
      <c r="O33" s="30">
        <f t="shared" si="5"/>
        <v>0</v>
      </c>
      <c r="P33" s="26"/>
      <c r="Q33" s="22">
        <f>((M33+M34)/2) * (B34 - B33)</f>
        <v>2.5735790382394543</v>
      </c>
      <c r="R33" s="25">
        <f t="shared" si="6"/>
        <v>2.5735790382394543</v>
      </c>
      <c r="S33" s="22">
        <f>SUM($R$3:R33)</f>
        <v>34.908244246874993</v>
      </c>
      <c r="T33" s="25">
        <f t="shared" si="0"/>
        <v>0</v>
      </c>
      <c r="U33" s="22">
        <f>SUM($T$3:T33)</f>
        <v>0</v>
      </c>
      <c r="V33" s="25"/>
      <c r="W33" s="20">
        <f>U33*'KERS Calcs'!$F$4</f>
        <v>0</v>
      </c>
      <c r="X33" s="25">
        <f>O33*'KERS Calcs'!$F$30</f>
        <v>0</v>
      </c>
      <c r="Y33" s="73">
        <f>T33*'KERS Calcs'!$F$30</f>
        <v>0</v>
      </c>
      <c r="Z33" s="26">
        <f>SUM($Y$3:Y33)</f>
        <v>0</v>
      </c>
    </row>
    <row r="34" spans="1:26" x14ac:dyDescent="0.2">
      <c r="A34" s="23" t="s">
        <v>18</v>
      </c>
      <c r="B34" s="19">
        <v>31</v>
      </c>
      <c r="C34" s="23">
        <v>31</v>
      </c>
      <c r="D34" s="19">
        <v>42.5</v>
      </c>
      <c r="E34" s="24">
        <v>11.805555555555555</v>
      </c>
      <c r="F34" s="20">
        <v>0.27777777777777779</v>
      </c>
      <c r="G34" s="25">
        <f>'Bike Data'!$C$4*$F34</f>
        <v>78.611111111111114</v>
      </c>
      <c r="H34" s="22">
        <f>0.5*'Bike Data'!$C$12*'Bike Data'!$C$7*'Bike Data'!$C$6*'WLTP Calcs'!E34^2</f>
        <v>28.682581018518519</v>
      </c>
      <c r="I34" s="26">
        <f>0.02 *'Bike Data'!C$4*9.81</f>
        <v>55.524600000000007</v>
      </c>
      <c r="J34" s="22">
        <f t="shared" si="1"/>
        <v>162.81829212962964</v>
      </c>
      <c r="K34" s="25">
        <f t="shared" si="2"/>
        <v>162.81829212962964</v>
      </c>
      <c r="L34" s="20">
        <f t="shared" si="3"/>
        <v>0</v>
      </c>
      <c r="M34" s="30">
        <f>(E34/1000)*(I34+H34+('Bike Data'!C$4*'Bike Data'!C$10*F34))</f>
        <v>2.202755657471708</v>
      </c>
      <c r="N34" s="25">
        <f t="shared" si="4"/>
        <v>2.202755657471708</v>
      </c>
      <c r="O34" s="30">
        <f t="shared" si="5"/>
        <v>0</v>
      </c>
      <c r="P34" s="26"/>
      <c r="Q34" s="22">
        <f>((M34+M35)/2) * (B35 - B34)</f>
        <v>2.0453333757523144</v>
      </c>
      <c r="R34" s="25">
        <f t="shared" si="6"/>
        <v>2.0453333757523144</v>
      </c>
      <c r="S34" s="22">
        <f>SUM($R$3:R34)</f>
        <v>36.953577622627307</v>
      </c>
      <c r="T34" s="25">
        <f t="shared" si="0"/>
        <v>0</v>
      </c>
      <c r="U34" s="22">
        <f>SUM($T$3:T34)</f>
        <v>0</v>
      </c>
      <c r="V34" s="25"/>
      <c r="W34" s="20">
        <f>U34*'KERS Calcs'!$F$4</f>
        <v>0</v>
      </c>
      <c r="X34" s="25">
        <f>O34*'KERS Calcs'!$F$30</f>
        <v>0</v>
      </c>
      <c r="Y34" s="73">
        <f>T34*'KERS Calcs'!$F$30</f>
        <v>0</v>
      </c>
      <c r="Z34" s="26">
        <f>SUM($Y$3:Y34)</f>
        <v>0</v>
      </c>
    </row>
    <row r="35" spans="1:26" x14ac:dyDescent="0.2">
      <c r="A35" s="23" t="s">
        <v>18</v>
      </c>
      <c r="B35" s="19">
        <v>32</v>
      </c>
      <c r="C35" s="23">
        <v>32</v>
      </c>
      <c r="D35" s="19">
        <v>43.3</v>
      </c>
      <c r="E35" s="24">
        <v>12.027777777777777</v>
      </c>
      <c r="F35" s="20">
        <v>0.19444444444444425</v>
      </c>
      <c r="G35" s="25">
        <f>'Bike Data'!$C$4*$F35</f>
        <v>55.027777777777722</v>
      </c>
      <c r="H35" s="22">
        <f>0.5*'Bike Data'!$C$12*'Bike Data'!$C$7*'Bike Data'!$C$6*'WLTP Calcs'!E35^2</f>
        <v>29.772558796296291</v>
      </c>
      <c r="I35" s="26">
        <f>0.02 *'Bike Data'!C$4*9.81</f>
        <v>55.524600000000007</v>
      </c>
      <c r="J35" s="22">
        <f t="shared" si="1"/>
        <v>140.324936574074</v>
      </c>
      <c r="K35" s="25">
        <f t="shared" si="2"/>
        <v>140.324936574074</v>
      </c>
      <c r="L35" s="20">
        <f t="shared" si="3"/>
        <v>0</v>
      </c>
      <c r="M35" s="30">
        <f>(E35/1000)*(I35+H35+('Bike Data'!C$4*'Bike Data'!C$10*F35))</f>
        <v>1.8879110940329207</v>
      </c>
      <c r="N35" s="25">
        <f t="shared" si="4"/>
        <v>1.8879110940329207</v>
      </c>
      <c r="O35" s="30">
        <f t="shared" si="5"/>
        <v>0</v>
      </c>
      <c r="P35" s="26"/>
      <c r="Q35" s="22">
        <f>((M35+M36)/2) * (B36 - B35)</f>
        <v>1.8124227249646347</v>
      </c>
      <c r="R35" s="25">
        <f t="shared" si="6"/>
        <v>1.8124227249646347</v>
      </c>
      <c r="S35" s="22">
        <f>SUM($R$3:R35)</f>
        <v>38.766000347591941</v>
      </c>
      <c r="T35" s="25">
        <f t="shared" si="0"/>
        <v>0</v>
      </c>
      <c r="U35" s="22">
        <f>SUM($T$3:T35)</f>
        <v>0</v>
      </c>
      <c r="V35" s="25"/>
      <c r="W35" s="20">
        <f>U35*'KERS Calcs'!$F$4</f>
        <v>0</v>
      </c>
      <c r="X35" s="25">
        <f>O35*'KERS Calcs'!$F$30</f>
        <v>0</v>
      </c>
      <c r="Y35" s="73">
        <f>T35*'KERS Calcs'!$F$30</f>
        <v>0</v>
      </c>
      <c r="Z35" s="26">
        <f>SUM($Y$3:Y35)</f>
        <v>0</v>
      </c>
    </row>
    <row r="36" spans="1:26" x14ac:dyDescent="0.2">
      <c r="A36" s="23" t="s">
        <v>18</v>
      </c>
      <c r="B36" s="19">
        <v>33</v>
      </c>
      <c r="C36" s="23">
        <v>33</v>
      </c>
      <c r="D36" s="19">
        <v>43.9</v>
      </c>
      <c r="E36" s="24">
        <v>12.194444444444445</v>
      </c>
      <c r="F36" s="20">
        <v>0.15277777777777798</v>
      </c>
      <c r="G36" s="25">
        <f>'Bike Data'!$C$4*$F36</f>
        <v>43.236111111111171</v>
      </c>
      <c r="H36" s="22">
        <f>0.5*'Bike Data'!$C$12*'Bike Data'!$C$7*'Bike Data'!$C$6*'WLTP Calcs'!E36^2</f>
        <v>30.603381018518519</v>
      </c>
      <c r="I36" s="26">
        <f>0.02 *'Bike Data'!C$4*9.81</f>
        <v>55.524600000000007</v>
      </c>
      <c r="J36" s="22">
        <f t="shared" si="1"/>
        <v>129.36409212962968</v>
      </c>
      <c r="K36" s="25">
        <f t="shared" si="2"/>
        <v>129.36409212962968</v>
      </c>
      <c r="L36" s="20">
        <f t="shared" si="3"/>
        <v>0</v>
      </c>
      <c r="M36" s="30">
        <f>(E36/1000)*(I36+H36+('Bike Data'!C$4*'Bike Data'!C$10*F36))</f>
        <v>1.736934355896349</v>
      </c>
      <c r="N36" s="25">
        <f t="shared" si="4"/>
        <v>1.736934355896349</v>
      </c>
      <c r="O36" s="30">
        <f t="shared" si="5"/>
        <v>0</v>
      </c>
      <c r="P36" s="26"/>
      <c r="Q36" s="22">
        <f>((M36+M37)/2) * (B37 - B36)</f>
        <v>1.5933145730870639</v>
      </c>
      <c r="R36" s="25">
        <f t="shared" si="6"/>
        <v>1.5933145730870639</v>
      </c>
      <c r="S36" s="22">
        <f>SUM($R$3:R36)</f>
        <v>40.359314920679005</v>
      </c>
      <c r="T36" s="25">
        <f t="shared" si="0"/>
        <v>0</v>
      </c>
      <c r="U36" s="22">
        <f>SUM($T$3:T36)</f>
        <v>0</v>
      </c>
      <c r="V36" s="25"/>
      <c r="W36" s="20">
        <f>U36*'KERS Calcs'!$F$4</f>
        <v>0</v>
      </c>
      <c r="X36" s="25">
        <f>O36*'KERS Calcs'!$F$30</f>
        <v>0</v>
      </c>
      <c r="Y36" s="73">
        <f>T36*'KERS Calcs'!$F$30</f>
        <v>0</v>
      </c>
      <c r="Z36" s="26">
        <f>SUM($Y$3:Y36)</f>
        <v>0</v>
      </c>
    </row>
    <row r="37" spans="1:26" x14ac:dyDescent="0.2">
      <c r="A37" s="23" t="s">
        <v>18</v>
      </c>
      <c r="B37" s="19">
        <v>34</v>
      </c>
      <c r="C37" s="23">
        <v>34</v>
      </c>
      <c r="D37" s="19">
        <v>44.4</v>
      </c>
      <c r="E37" s="24">
        <v>12.333333333333334</v>
      </c>
      <c r="F37" s="20">
        <v>8.3333333333333523E-2</v>
      </c>
      <c r="G37" s="25">
        <f>'Bike Data'!$C$4*$F37</f>
        <v>23.583333333333385</v>
      </c>
      <c r="H37" s="22">
        <f>0.5*'Bike Data'!$C$12*'Bike Data'!$C$7*'Bike Data'!$C$6*'WLTP Calcs'!E37^2</f>
        <v>31.30446666666667</v>
      </c>
      <c r="I37" s="26">
        <f>0.02 *'Bike Data'!C$4*9.81</f>
        <v>55.524600000000007</v>
      </c>
      <c r="J37" s="22">
        <f t="shared" si="1"/>
        <v>110.41240000000006</v>
      </c>
      <c r="K37" s="25">
        <f t="shared" si="2"/>
        <v>110.41240000000006</v>
      </c>
      <c r="L37" s="20">
        <f t="shared" si="3"/>
        <v>0</v>
      </c>
      <c r="M37" s="30">
        <f>(E37/1000)*(I37+H37+('Bike Data'!C$4*'Bike Data'!C$10*F37))</f>
        <v>1.4496947902777786</v>
      </c>
      <c r="N37" s="25">
        <f t="shared" si="4"/>
        <v>1.4496947902777786</v>
      </c>
      <c r="O37" s="30">
        <f t="shared" si="5"/>
        <v>0</v>
      </c>
      <c r="P37" s="26"/>
      <c r="Q37" s="22">
        <f>((M37+M38)/2) * (B38 - B37)</f>
        <v>1.1990957526491788</v>
      </c>
      <c r="R37" s="25">
        <f t="shared" si="6"/>
        <v>1.1990957526491788</v>
      </c>
      <c r="S37" s="22">
        <f>SUM($R$3:R37)</f>
        <v>41.558410673328183</v>
      </c>
      <c r="T37" s="25">
        <f t="shared" si="0"/>
        <v>0</v>
      </c>
      <c r="U37" s="22">
        <f>SUM($T$3:T37)</f>
        <v>0</v>
      </c>
      <c r="V37" s="25"/>
      <c r="W37" s="20">
        <f>U37*'KERS Calcs'!$F$4</f>
        <v>0</v>
      </c>
      <c r="X37" s="25">
        <f>O37*'KERS Calcs'!$F$30</f>
        <v>0</v>
      </c>
      <c r="Y37" s="73">
        <f>T37*'KERS Calcs'!$F$30</f>
        <v>0</v>
      </c>
      <c r="Z37" s="26">
        <f>SUM($Y$3:Y37)</f>
        <v>0</v>
      </c>
    </row>
    <row r="38" spans="1:26" x14ac:dyDescent="0.2">
      <c r="A38" s="23" t="s">
        <v>18</v>
      </c>
      <c r="B38" s="19">
        <v>35</v>
      </c>
      <c r="C38" s="23">
        <v>35</v>
      </c>
      <c r="D38" s="19">
        <v>44.5</v>
      </c>
      <c r="E38" s="24">
        <v>12.361111111111112</v>
      </c>
      <c r="F38" s="20">
        <v>-2.7777777777777186E-2</v>
      </c>
      <c r="G38" s="25">
        <f>'Bike Data'!$C$4*$F38</f>
        <v>-7.8611111111109437</v>
      </c>
      <c r="H38" s="22">
        <f>0.5*'Bike Data'!$C$12*'Bike Data'!$C$7*'Bike Data'!$C$6*'WLTP Calcs'!E38^2</f>
        <v>31.445636574074086</v>
      </c>
      <c r="I38" s="26">
        <f>0.02 *'Bike Data'!C$4*9.81</f>
        <v>55.524600000000007</v>
      </c>
      <c r="J38" s="22">
        <f t="shared" si="1"/>
        <v>79.109125462963149</v>
      </c>
      <c r="K38" s="25">
        <f t="shared" si="2"/>
        <v>79.109125462963149</v>
      </c>
      <c r="L38" s="20">
        <f t="shared" si="3"/>
        <v>0</v>
      </c>
      <c r="M38" s="30">
        <f>(E38/1000)*(I38+H38+('Bike Data'!C$4*'Bike Data'!C$10*F38))</f>
        <v>0.9484967150205792</v>
      </c>
      <c r="N38" s="25">
        <f t="shared" si="4"/>
        <v>0.9484967150205792</v>
      </c>
      <c r="O38" s="30">
        <f t="shared" si="5"/>
        <v>0</v>
      </c>
      <c r="P38" s="26"/>
      <c r="Q38" s="22">
        <f>((M38+M39)/2) * (B39 - B38)</f>
        <v>0.43990997377829466</v>
      </c>
      <c r="R38" s="25">
        <f t="shared" si="6"/>
        <v>0.43990997377829466</v>
      </c>
      <c r="S38" s="22">
        <f>SUM($R$3:R38)</f>
        <v>41.998320647106475</v>
      </c>
      <c r="T38" s="25">
        <f t="shared" si="0"/>
        <v>0</v>
      </c>
      <c r="U38" s="22">
        <f>SUM($T$3:T38)</f>
        <v>0</v>
      </c>
      <c r="V38" s="25"/>
      <c r="W38" s="20">
        <f>U38*'KERS Calcs'!$F$4</f>
        <v>0</v>
      </c>
      <c r="X38" s="25">
        <f>O38*'KERS Calcs'!$F$30</f>
        <v>0</v>
      </c>
      <c r="Y38" s="73">
        <f>T38*'KERS Calcs'!$F$30</f>
        <v>0</v>
      </c>
      <c r="Z38" s="26">
        <f>SUM($Y$3:Y38)</f>
        <v>0</v>
      </c>
    </row>
    <row r="39" spans="1:26" x14ac:dyDescent="0.2">
      <c r="A39" s="23" t="s">
        <v>18</v>
      </c>
      <c r="B39" s="19">
        <v>36</v>
      </c>
      <c r="C39" s="23">
        <v>36</v>
      </c>
      <c r="D39" s="19">
        <v>44.2</v>
      </c>
      <c r="E39" s="24">
        <v>12.277777777777779</v>
      </c>
      <c r="F39" s="20">
        <v>-0.24999999999999961</v>
      </c>
      <c r="G39" s="25">
        <f>'Bike Data'!$C$4*$F39</f>
        <v>-70.749999999999886</v>
      </c>
      <c r="H39" s="22">
        <f>0.5*'Bike Data'!$C$12*'Bike Data'!$C$7*'Bike Data'!$C$6*'WLTP Calcs'!E39^2</f>
        <v>31.023079629629635</v>
      </c>
      <c r="I39" s="26">
        <f>0.02 *'Bike Data'!C$4*9.81</f>
        <v>55.524600000000007</v>
      </c>
      <c r="J39" s="22">
        <f t="shared" si="1"/>
        <v>15.797679629629755</v>
      </c>
      <c r="K39" s="25">
        <f t="shared" si="2"/>
        <v>15.797679629629755</v>
      </c>
      <c r="L39" s="20">
        <f t="shared" si="3"/>
        <v>0</v>
      </c>
      <c r="M39" s="30">
        <f>(E39/1000)*(I39+H39+('Bike Data'!C$4*'Bike Data'!C$10*F39))</f>
        <v>-6.8676767463989832E-2</v>
      </c>
      <c r="N39" s="25">
        <f t="shared" si="4"/>
        <v>0</v>
      </c>
      <c r="O39" s="30">
        <f t="shared" si="5"/>
        <v>6.8676767463989832E-2</v>
      </c>
      <c r="P39" s="26">
        <f>SUM(O39:O56)</f>
        <v>16.818860032645318</v>
      </c>
      <c r="Q39" s="22">
        <f>((M39+M40)/2) * (B40 - B39)</f>
        <v>-0.83874392482317406</v>
      </c>
      <c r="R39" s="25">
        <f t="shared" si="6"/>
        <v>0</v>
      </c>
      <c r="S39" s="22">
        <f>SUM($R$3:R39)</f>
        <v>41.998320647106475</v>
      </c>
      <c r="T39" s="25">
        <f t="shared" si="0"/>
        <v>0.83874392482317406</v>
      </c>
      <c r="U39" s="22">
        <f>SUM($T$3:T39)</f>
        <v>0.83874392482317406</v>
      </c>
      <c r="V39" s="25">
        <f>SUM(T39:T56)</f>
        <v>16.616090170617927</v>
      </c>
      <c r="W39" s="20">
        <f>U39*'KERS Calcs'!$F$4</f>
        <v>0.73809465384439321</v>
      </c>
      <c r="X39" s="25">
        <f>O39*'KERS Calcs'!$F$30</f>
        <v>3.693439795756797E-2</v>
      </c>
      <c r="Y39" s="73">
        <f>T39*'KERS Calcs'!$F$30</f>
        <v>0.45107687865703544</v>
      </c>
      <c r="Z39" s="26">
        <f>SUM($Y$3:Y39)</f>
        <v>0.45107687865703544</v>
      </c>
    </row>
    <row r="40" spans="1:26" x14ac:dyDescent="0.2">
      <c r="A40" s="23" t="s">
        <v>18</v>
      </c>
      <c r="B40" s="19">
        <v>37</v>
      </c>
      <c r="C40" s="23">
        <v>37</v>
      </c>
      <c r="D40" s="19">
        <v>42.7</v>
      </c>
      <c r="E40" s="24">
        <v>11.861111111111112</v>
      </c>
      <c r="F40" s="20">
        <v>-0.59722222222222276</v>
      </c>
      <c r="G40" s="25">
        <f>'Bike Data'!$C$4*$F40</f>
        <v>-169.01388888888906</v>
      </c>
      <c r="H40" s="22">
        <f>0.5*'Bike Data'!$C$12*'Bike Data'!$C$7*'Bike Data'!$C$6*'WLTP Calcs'!E40^2</f>
        <v>28.953169907407418</v>
      </c>
      <c r="I40" s="26">
        <f>0.02 *'Bike Data'!C$4*9.81</f>
        <v>55.524600000000007</v>
      </c>
      <c r="J40" s="22">
        <f t="shared" si="1"/>
        <v>-84.536118981481636</v>
      </c>
      <c r="K40" s="25">
        <f t="shared" si="2"/>
        <v>0</v>
      </c>
      <c r="L40" s="20">
        <f t="shared" si="3"/>
        <v>84.536118981481636</v>
      </c>
      <c r="M40" s="30">
        <f>(E40/1000)*(I40+H40+('Bike Data'!C$4*'Bike Data'!C$10*F40))</f>
        <v>-1.6088110821823582</v>
      </c>
      <c r="N40" s="25">
        <f t="shared" si="4"/>
        <v>0</v>
      </c>
      <c r="O40" s="30">
        <f t="shared" si="5"/>
        <v>1.6088110821823582</v>
      </c>
      <c r="Q40" s="22">
        <f>((M40+M41)/2) * (B41 - B40)</f>
        <v>-1.9735616331918742</v>
      </c>
      <c r="R40" s="25">
        <f t="shared" si="6"/>
        <v>0</v>
      </c>
      <c r="S40" s="22">
        <f>SUM($R$3:R40)</f>
        <v>41.998320647106475</v>
      </c>
      <c r="T40" s="25">
        <f t="shared" si="0"/>
        <v>1.9735616331918742</v>
      </c>
      <c r="U40" s="22">
        <f>SUM($T$3:T40)</f>
        <v>2.8123055580150482</v>
      </c>
      <c r="V40" s="25"/>
      <c r="W40" s="20">
        <f>U40*'KERS Calcs'!$F$4</f>
        <v>2.4748288910532423</v>
      </c>
      <c r="X40" s="25">
        <f>O40*'KERS Calcs'!$F$30</f>
        <v>0.86521935935650296</v>
      </c>
      <c r="Y40" s="73">
        <f>T40*'KERS Calcs'!$F$30</f>
        <v>1.0613823778516807</v>
      </c>
      <c r="Z40" s="26">
        <f>SUM($Y$3:Y40)</f>
        <v>1.512459256508716</v>
      </c>
    </row>
    <row r="41" spans="1:26" x14ac:dyDescent="0.2">
      <c r="A41" s="23" t="s">
        <v>18</v>
      </c>
      <c r="B41" s="19">
        <v>38</v>
      </c>
      <c r="C41" s="23">
        <v>38</v>
      </c>
      <c r="D41" s="19">
        <v>39.9</v>
      </c>
      <c r="E41" s="24">
        <v>11.083333333333334</v>
      </c>
      <c r="F41" s="20">
        <v>-0.79166666666666707</v>
      </c>
      <c r="G41" s="25">
        <f>'Bike Data'!$C$4*$F41</f>
        <v>-224.04166666666677</v>
      </c>
      <c r="H41" s="22">
        <f>0.5*'Bike Data'!$C$12*'Bike Data'!$C$7*'Bike Data'!$C$6*'WLTP Calcs'!E41^2</f>
        <v>25.280529166666671</v>
      </c>
      <c r="I41" s="26">
        <f>0.02 *'Bike Data'!C$4*9.81</f>
        <v>55.524600000000007</v>
      </c>
      <c r="J41" s="22">
        <f t="shared" si="1"/>
        <v>-143.23653750000011</v>
      </c>
      <c r="K41" s="25">
        <f t="shared" si="2"/>
        <v>0</v>
      </c>
      <c r="L41" s="20">
        <f t="shared" si="3"/>
        <v>143.23653750000011</v>
      </c>
      <c r="M41" s="30">
        <f>(E41/1000)*(I41+H41+('Bike Data'!C$4*'Bike Data'!C$10*F41))</f>
        <v>-2.3383121842013903</v>
      </c>
      <c r="N41" s="25">
        <f t="shared" si="4"/>
        <v>0</v>
      </c>
      <c r="O41" s="30">
        <f t="shared" si="5"/>
        <v>2.3383121842013903</v>
      </c>
      <c r="P41" s="26"/>
      <c r="Q41" s="22">
        <f>((M41+M42)/2) * (B42 - B41)</f>
        <v>-2.1663113106899434</v>
      </c>
      <c r="R41" s="25">
        <f t="shared" si="6"/>
        <v>0</v>
      </c>
      <c r="S41" s="22">
        <f>SUM($R$3:R41)</f>
        <v>41.998320647106475</v>
      </c>
      <c r="T41" s="25">
        <f t="shared" si="0"/>
        <v>2.1663113106899434</v>
      </c>
      <c r="U41" s="22">
        <f>SUM($T$3:T41)</f>
        <v>4.9786168687049912</v>
      </c>
      <c r="V41" s="25"/>
      <c r="W41" s="20">
        <f>U41*'KERS Calcs'!$F$4</f>
        <v>4.3811828444603922</v>
      </c>
      <c r="X41" s="25">
        <f>O41*'KERS Calcs'!$F$30</f>
        <v>1.2575453963468584</v>
      </c>
      <c r="Y41" s="73">
        <f>T41*'KERS Calcs'!$F$30</f>
        <v>1.16504324538799</v>
      </c>
      <c r="Z41" s="26">
        <f>SUM($Y$3:Y41)</f>
        <v>2.677502501896706</v>
      </c>
    </row>
    <row r="42" spans="1:26" x14ac:dyDescent="0.2">
      <c r="A42" s="23" t="s">
        <v>18</v>
      </c>
      <c r="B42" s="19">
        <v>39</v>
      </c>
      <c r="C42" s="23">
        <v>39</v>
      </c>
      <c r="D42" s="19">
        <v>37</v>
      </c>
      <c r="E42" s="24">
        <v>10.277777777777779</v>
      </c>
      <c r="F42" s="20">
        <v>-0.73611111111111072</v>
      </c>
      <c r="G42" s="25">
        <f>'Bike Data'!$C$4*$F42</f>
        <v>-208.31944444444434</v>
      </c>
      <c r="H42" s="22">
        <f>0.5*'Bike Data'!$C$12*'Bike Data'!$C$7*'Bike Data'!$C$6*'WLTP Calcs'!E42^2</f>
        <v>21.73921296296297</v>
      </c>
      <c r="I42" s="26">
        <f>0.02 *'Bike Data'!C$4*9.81</f>
        <v>55.524600000000007</v>
      </c>
      <c r="J42" s="22">
        <f t="shared" si="1"/>
        <v>-131.05563148148138</v>
      </c>
      <c r="K42" s="25">
        <f t="shared" si="2"/>
        <v>0</v>
      </c>
      <c r="L42" s="20">
        <f t="shared" si="3"/>
        <v>131.05563148148138</v>
      </c>
      <c r="M42" s="30">
        <f>(E42/1000)*(I42+H42+('Bike Data'!C$4*'Bike Data'!C$10*F42))</f>
        <v>-1.9943104371784965</v>
      </c>
      <c r="N42" s="25">
        <f t="shared" si="4"/>
        <v>0</v>
      </c>
      <c r="O42" s="30">
        <f t="shared" si="5"/>
        <v>1.9943104371784965</v>
      </c>
      <c r="P42" s="26"/>
      <c r="Q42" s="22">
        <f>((M42+M43)/2) * (B43 - B42)</f>
        <v>-1.7951466331275718</v>
      </c>
      <c r="R42" s="25">
        <f t="shared" si="6"/>
        <v>0</v>
      </c>
      <c r="S42" s="22">
        <f>SUM($R$3:R42)</f>
        <v>41.998320647106475</v>
      </c>
      <c r="T42" s="25">
        <f t="shared" si="0"/>
        <v>1.7951466331275718</v>
      </c>
      <c r="U42" s="22">
        <f>SUM($T$3:T42)</f>
        <v>6.7737635018325628</v>
      </c>
      <c r="V42" s="25"/>
      <c r="W42" s="20">
        <f>U42*'KERS Calcs'!$F$4</f>
        <v>5.9609118816126552</v>
      </c>
      <c r="X42" s="25">
        <f>O42*'KERS Calcs'!$F$30</f>
        <v>1.0725410944291216</v>
      </c>
      <c r="Y42" s="73">
        <f>T42*'KERS Calcs'!$F$30</f>
        <v>0.96543070660521879</v>
      </c>
      <c r="Z42" s="26">
        <f>SUM($Y$3:Y42)</f>
        <v>3.6429332085019248</v>
      </c>
    </row>
    <row r="43" spans="1:26" x14ac:dyDescent="0.2">
      <c r="A43" s="23" t="s">
        <v>18</v>
      </c>
      <c r="B43" s="19">
        <v>40</v>
      </c>
      <c r="C43" s="23">
        <v>40</v>
      </c>
      <c r="D43" s="19">
        <v>34.6</v>
      </c>
      <c r="E43" s="24">
        <v>9.6111111111111125</v>
      </c>
      <c r="F43" s="20">
        <v>-0.65277777777777812</v>
      </c>
      <c r="G43" s="25">
        <f>'Bike Data'!$C$4*$F43</f>
        <v>-184.7361111111112</v>
      </c>
      <c r="H43" s="22">
        <f>0.5*'Bike Data'!$C$12*'Bike Data'!$C$7*'Bike Data'!$C$6*'WLTP Calcs'!E43^2</f>
        <v>19.010457407407415</v>
      </c>
      <c r="I43" s="26">
        <f>0.02 *'Bike Data'!C$4*9.81</f>
        <v>55.524600000000007</v>
      </c>
      <c r="J43" s="22">
        <f t="shared" si="1"/>
        <v>-110.20105370370378</v>
      </c>
      <c r="K43" s="25">
        <f t="shared" si="2"/>
        <v>0</v>
      </c>
      <c r="L43" s="20">
        <f t="shared" si="3"/>
        <v>110.20105370370378</v>
      </c>
      <c r="M43" s="30">
        <f>(E43/1000)*(I43+H43+('Bike Data'!C$4*'Bike Data'!C$10*F43))</f>
        <v>-1.5959828290766471</v>
      </c>
      <c r="N43" s="25">
        <f t="shared" si="4"/>
        <v>0</v>
      </c>
      <c r="O43" s="30">
        <f t="shared" si="5"/>
        <v>1.5959828290766471</v>
      </c>
      <c r="P43" s="26"/>
      <c r="Q43" s="22">
        <f>((M43+M44)/2) * (B44 - B43)</f>
        <v>-1.7605764854166672</v>
      </c>
      <c r="R43" s="25">
        <f t="shared" si="6"/>
        <v>0</v>
      </c>
      <c r="S43" s="22">
        <f>SUM($R$3:R43)</f>
        <v>41.998320647106475</v>
      </c>
      <c r="T43" s="25">
        <f t="shared" si="0"/>
        <v>1.7605764854166672</v>
      </c>
      <c r="U43" s="22">
        <f>SUM($T$3:T43)</f>
        <v>8.5343399872492292</v>
      </c>
      <c r="V43" s="25"/>
      <c r="W43" s="20">
        <f>U43*'KERS Calcs'!$F$4</f>
        <v>7.5102191887793213</v>
      </c>
      <c r="X43" s="25">
        <f>O43*'KERS Calcs'!$F$30</f>
        <v>0.85832031878131598</v>
      </c>
      <c r="Y43" s="73">
        <f>T43*'KERS Calcs'!$F$30</f>
        <v>0.94683886484918456</v>
      </c>
      <c r="Z43" s="26">
        <f>SUM($Y$3:Y43)</f>
        <v>4.5897720733511091</v>
      </c>
    </row>
    <row r="44" spans="1:26" x14ac:dyDescent="0.2">
      <c r="A44" s="23" t="s">
        <v>18</v>
      </c>
      <c r="B44" s="19">
        <v>41</v>
      </c>
      <c r="C44" s="23">
        <v>41</v>
      </c>
      <c r="D44" s="19">
        <v>32.299999999999997</v>
      </c>
      <c r="E44" s="24">
        <v>8.9722222222222214</v>
      </c>
      <c r="F44" s="20">
        <v>-0.7777777777777779</v>
      </c>
      <c r="G44" s="25">
        <f>'Bike Data'!$C$4*$F44</f>
        <v>-220.11111111111114</v>
      </c>
      <c r="H44" s="22">
        <f>0.5*'Bike Data'!$C$12*'Bike Data'!$C$7*'Bike Data'!$C$6*'WLTP Calcs'!E44^2</f>
        <v>16.567058796296294</v>
      </c>
      <c r="I44" s="26">
        <f>0.02 *'Bike Data'!C$4*9.81</f>
        <v>55.524600000000007</v>
      </c>
      <c r="J44" s="22">
        <f t="shared" si="1"/>
        <v>-148.01945231481483</v>
      </c>
      <c r="K44" s="25">
        <f t="shared" si="2"/>
        <v>0</v>
      </c>
      <c r="L44" s="20">
        <f t="shared" si="3"/>
        <v>148.01945231481483</v>
      </c>
      <c r="M44" s="30">
        <f>(E44/1000)*(I44+H44+('Bike Data'!C$4*'Bike Data'!C$10*F44))</f>
        <v>-1.9251701417566875</v>
      </c>
      <c r="N44" s="25">
        <f t="shared" si="4"/>
        <v>0</v>
      </c>
      <c r="O44" s="30">
        <f t="shared" si="5"/>
        <v>1.9251701417566875</v>
      </c>
      <c r="P44" s="26"/>
      <c r="Q44" s="22">
        <f>((M44+M45)/2) * (B45 - B44)</f>
        <v>-2.1696523990676431</v>
      </c>
      <c r="R44" s="25">
        <f t="shared" si="6"/>
        <v>0</v>
      </c>
      <c r="S44" s="22">
        <f>SUM($R$3:R44)</f>
        <v>41.998320647106475</v>
      </c>
      <c r="T44" s="25">
        <f t="shared" si="0"/>
        <v>2.1696523990676431</v>
      </c>
      <c r="U44" s="22">
        <f>SUM($T$3:T44)</f>
        <v>10.703992386316873</v>
      </c>
      <c r="V44" s="25"/>
      <c r="W44" s="20">
        <f>U44*'KERS Calcs'!$F$4</f>
        <v>9.4195132999588491</v>
      </c>
      <c r="X44" s="25">
        <f>O44*'KERS Calcs'!$F$30</f>
        <v>1.0353574109170534</v>
      </c>
      <c r="Y44" s="73">
        <f>T44*'KERS Calcs'!$F$30</f>
        <v>1.1668400842945106</v>
      </c>
      <c r="Z44" s="26">
        <f>SUM($Y$3:Y44)</f>
        <v>5.7566121576456197</v>
      </c>
    </row>
    <row r="45" spans="1:26" x14ac:dyDescent="0.2">
      <c r="A45" s="23" t="s">
        <v>18</v>
      </c>
      <c r="B45" s="19">
        <v>42</v>
      </c>
      <c r="C45" s="23">
        <v>42</v>
      </c>
      <c r="D45" s="19">
        <v>29</v>
      </c>
      <c r="E45" s="24">
        <v>8.0555555555555554</v>
      </c>
      <c r="F45" s="20">
        <v>-0.99999999999999933</v>
      </c>
      <c r="G45" s="25">
        <f>'Bike Data'!$C$4*$F45</f>
        <v>-282.99999999999983</v>
      </c>
      <c r="H45" s="22">
        <f>0.5*'Bike Data'!$C$12*'Bike Data'!$C$7*'Bike Data'!$C$6*'WLTP Calcs'!E45^2</f>
        <v>13.354768518518519</v>
      </c>
      <c r="I45" s="26">
        <f>0.02 *'Bike Data'!C$4*9.81</f>
        <v>55.524600000000007</v>
      </c>
      <c r="J45" s="22">
        <f t="shared" si="1"/>
        <v>-214.12063148148127</v>
      </c>
      <c r="K45" s="25">
        <f t="shared" si="2"/>
        <v>0</v>
      </c>
      <c r="L45" s="20">
        <f t="shared" si="3"/>
        <v>214.12063148148127</v>
      </c>
      <c r="M45" s="30">
        <f>(E45/1000)*(I45+H45+('Bike Data'!C$4*'Bike Data'!C$10*F45))</f>
        <v>-2.4141346563785984</v>
      </c>
      <c r="N45" s="25">
        <f t="shared" si="4"/>
        <v>0</v>
      </c>
      <c r="O45" s="30">
        <f t="shared" si="5"/>
        <v>2.4141346563785984</v>
      </c>
      <c r="P45" s="26"/>
      <c r="Q45" s="22">
        <f>((M45+M46)/2) * (B46 - B45)</f>
        <v>-2.19210388922968</v>
      </c>
      <c r="R45" s="25">
        <f t="shared" si="6"/>
        <v>0</v>
      </c>
      <c r="S45" s="22">
        <f>SUM($R$3:R45)</f>
        <v>41.998320647106475</v>
      </c>
      <c r="T45" s="25">
        <f t="shared" si="0"/>
        <v>2.19210388922968</v>
      </c>
      <c r="U45" s="22">
        <f>SUM($T$3:T45)</f>
        <v>12.896096275546553</v>
      </c>
      <c r="V45" s="25"/>
      <c r="W45" s="20">
        <f>U45*'KERS Calcs'!$F$4</f>
        <v>11.348564722480967</v>
      </c>
      <c r="X45" s="25">
        <f>O45*'KERS Calcs'!$F$30</f>
        <v>1.2983227576719678</v>
      </c>
      <c r="Y45" s="73">
        <f>T45*'KERS Calcs'!$F$30</f>
        <v>1.1789145063007576</v>
      </c>
      <c r="Z45" s="26">
        <f>SUM($Y$3:Y45)</f>
        <v>6.9355266639463773</v>
      </c>
    </row>
    <row r="46" spans="1:26" x14ac:dyDescent="0.2">
      <c r="A46" s="23" t="s">
        <v>18</v>
      </c>
      <c r="B46" s="19">
        <v>43</v>
      </c>
      <c r="C46" s="23">
        <v>43</v>
      </c>
      <c r="D46" s="19">
        <v>25.1</v>
      </c>
      <c r="E46" s="24">
        <v>6.9722222222222232</v>
      </c>
      <c r="F46" s="20">
        <v>-0.94444444444444453</v>
      </c>
      <c r="G46" s="25">
        <f>'Bike Data'!$C$4*$F46</f>
        <v>-267.27777777777783</v>
      </c>
      <c r="H46" s="22">
        <f>0.5*'Bike Data'!$C$12*'Bike Data'!$C$7*'Bike Data'!$C$6*'WLTP Calcs'!E46^2</f>
        <v>10.004325462962965</v>
      </c>
      <c r="I46" s="26">
        <f>0.02 *'Bike Data'!C$4*9.81</f>
        <v>55.524600000000007</v>
      </c>
      <c r="J46" s="22">
        <f t="shared" si="1"/>
        <v>-201.74885231481483</v>
      </c>
      <c r="K46" s="25">
        <f t="shared" si="2"/>
        <v>0</v>
      </c>
      <c r="L46" s="20">
        <f t="shared" si="3"/>
        <v>201.74885231481483</v>
      </c>
      <c r="M46" s="30">
        <f>(E46/1000)*(I46+H46+('Bike Data'!C$4*'Bike Data'!C$10*F46))</f>
        <v>-1.9700731220807617</v>
      </c>
      <c r="N46" s="25">
        <f t="shared" si="4"/>
        <v>0</v>
      </c>
      <c r="O46" s="30">
        <f t="shared" si="5"/>
        <v>1.9700731220807617</v>
      </c>
      <c r="P46" s="26"/>
      <c r="Q46" s="22">
        <f>((M46+M47)/2) * (B47 - B46)</f>
        <v>-1.4526103787487146</v>
      </c>
      <c r="R46" s="25">
        <f t="shared" si="6"/>
        <v>0</v>
      </c>
      <c r="S46" s="22">
        <f>SUM($R$3:R46)</f>
        <v>41.998320647106475</v>
      </c>
      <c r="T46" s="25">
        <f t="shared" si="0"/>
        <v>1.4526103787487146</v>
      </c>
      <c r="U46" s="22">
        <f>SUM($T$3:T46)</f>
        <v>14.348706654295267</v>
      </c>
      <c r="V46" s="25"/>
      <c r="W46" s="20">
        <f>U46*'KERS Calcs'!$F$4</f>
        <v>12.626861855779834</v>
      </c>
      <c r="X46" s="25">
        <f>O46*'KERS Calcs'!$F$30</f>
        <v>1.0595062549295471</v>
      </c>
      <c r="Y46" s="73">
        <f>T46*'KERS Calcs'!$F$30</f>
        <v>0.78121454732315732</v>
      </c>
      <c r="Z46" s="26">
        <f>SUM($Y$3:Y46)</f>
        <v>7.7167412112695342</v>
      </c>
    </row>
    <row r="47" spans="1:26" x14ac:dyDescent="0.2">
      <c r="A47" s="23" t="s">
        <v>18</v>
      </c>
      <c r="B47" s="19">
        <v>44</v>
      </c>
      <c r="C47" s="23">
        <v>44</v>
      </c>
      <c r="D47" s="19">
        <v>22.2</v>
      </c>
      <c r="E47" s="24">
        <v>6.166666666666667</v>
      </c>
      <c r="F47" s="20">
        <v>-0.5833333333333337</v>
      </c>
      <c r="G47" s="25">
        <f>'Bike Data'!$C$4*$F47</f>
        <v>-165.08333333333343</v>
      </c>
      <c r="H47" s="22">
        <f>0.5*'Bike Data'!$C$12*'Bike Data'!$C$7*'Bike Data'!$C$6*'WLTP Calcs'!E47^2</f>
        <v>7.8261166666666675</v>
      </c>
      <c r="I47" s="26">
        <f>0.02 *'Bike Data'!C$4*9.81</f>
        <v>55.524600000000007</v>
      </c>
      <c r="J47" s="22">
        <f t="shared" si="1"/>
        <v>-101.73261666666674</v>
      </c>
      <c r="K47" s="25">
        <f t="shared" si="2"/>
        <v>0</v>
      </c>
      <c r="L47" s="20">
        <f t="shared" si="3"/>
        <v>101.73261666666674</v>
      </c>
      <c r="M47" s="30">
        <f>(E47/1000)*(I47+H47+('Bike Data'!C$4*'Bike Data'!C$10*F47))</f>
        <v>-0.93514763541666746</v>
      </c>
      <c r="N47" s="25">
        <f t="shared" si="4"/>
        <v>0</v>
      </c>
      <c r="O47" s="30">
        <f t="shared" si="5"/>
        <v>0.93514763541666746</v>
      </c>
      <c r="P47" s="26"/>
      <c r="Q47" s="22">
        <f>((M47+M48)/2) * (B48 - B47)</f>
        <v>-0.55372907923096759</v>
      </c>
      <c r="R47" s="25">
        <f t="shared" si="6"/>
        <v>0</v>
      </c>
      <c r="S47" s="22">
        <f>SUM($R$3:R47)</f>
        <v>41.998320647106475</v>
      </c>
      <c r="T47" s="25">
        <f t="shared" si="0"/>
        <v>0.55372907923096759</v>
      </c>
      <c r="U47" s="22">
        <f>SUM($T$3:T47)</f>
        <v>14.902435733526234</v>
      </c>
      <c r="V47" s="25"/>
      <c r="W47" s="20">
        <f>U47*'KERS Calcs'!$F$4</f>
        <v>13.114143445503085</v>
      </c>
      <c r="X47" s="25">
        <f>O47*'KERS Calcs'!$F$30</f>
        <v>0.50292283971676754</v>
      </c>
      <c r="Y47" s="73">
        <f>T47*'KERS Calcs'!$F$30</f>
        <v>0.29779576017053971</v>
      </c>
      <c r="Z47" s="26">
        <f>SUM($Y$3:Y47)</f>
        <v>8.0145369714400747</v>
      </c>
    </row>
    <row r="48" spans="1:26" x14ac:dyDescent="0.2">
      <c r="A48" s="23" t="s">
        <v>18</v>
      </c>
      <c r="B48" s="19">
        <v>45</v>
      </c>
      <c r="C48" s="23">
        <v>45</v>
      </c>
      <c r="D48" s="19">
        <v>20.9</v>
      </c>
      <c r="E48" s="24">
        <v>5.8055555555555554</v>
      </c>
      <c r="F48" s="20">
        <v>-0.25000000000000011</v>
      </c>
      <c r="G48" s="25">
        <f>'Bike Data'!$C$4*$F48</f>
        <v>-70.750000000000028</v>
      </c>
      <c r="H48" s="22">
        <f>0.5*'Bike Data'!$C$12*'Bike Data'!$C$7*'Bike Data'!$C$6*'WLTP Calcs'!E48^2</f>
        <v>6.9363810185185191</v>
      </c>
      <c r="I48" s="26">
        <f>0.02 *'Bike Data'!C$4*9.81</f>
        <v>55.524600000000007</v>
      </c>
      <c r="J48" s="22">
        <f t="shared" si="1"/>
        <v>-8.2890189814815045</v>
      </c>
      <c r="K48" s="25">
        <f t="shared" si="2"/>
        <v>0</v>
      </c>
      <c r="L48" s="20">
        <f t="shared" si="3"/>
        <v>8.2890189814815045</v>
      </c>
      <c r="M48" s="30">
        <f>(E48/1000)*(I48+H48+('Bike Data'!C$4*'Bike Data'!C$10*F48))</f>
        <v>-0.17231052304526767</v>
      </c>
      <c r="N48" s="25">
        <f t="shared" si="4"/>
        <v>0</v>
      </c>
      <c r="O48" s="30">
        <f t="shared" si="5"/>
        <v>0.17231052304526767</v>
      </c>
      <c r="P48" s="26"/>
      <c r="Q48" s="22">
        <f>((M48+M49)/2) * (B49 - B48)</f>
        <v>-0.11316361406892991</v>
      </c>
      <c r="R48" s="25">
        <f t="shared" si="6"/>
        <v>0</v>
      </c>
      <c r="S48" s="22">
        <f>SUM($R$3:R48)</f>
        <v>41.998320647106475</v>
      </c>
      <c r="T48" s="25">
        <f t="shared" si="0"/>
        <v>0.11316361406892991</v>
      </c>
      <c r="U48" s="22">
        <f>SUM($T$3:T48)</f>
        <v>15.015599347595163</v>
      </c>
      <c r="V48" s="25"/>
      <c r="W48" s="20">
        <f>U48*'KERS Calcs'!$F$4</f>
        <v>13.213727425883743</v>
      </c>
      <c r="X48" s="25">
        <f>O48*'KERS Calcs'!$F$30</f>
        <v>9.2668680624311814E-2</v>
      </c>
      <c r="Y48" s="73">
        <f>T48*'KERS Calcs'!$F$30</f>
        <v>6.0859445059496337E-2</v>
      </c>
      <c r="Z48" s="26">
        <f>SUM($Y$3:Y48)</f>
        <v>8.0753964164995704</v>
      </c>
    </row>
    <row r="49" spans="1:26" x14ac:dyDescent="0.2">
      <c r="A49" s="23" t="s">
        <v>18</v>
      </c>
      <c r="B49" s="19">
        <v>46</v>
      </c>
      <c r="C49" s="23">
        <v>46</v>
      </c>
      <c r="D49" s="19">
        <v>20.399999999999999</v>
      </c>
      <c r="E49" s="24">
        <v>5.666666666666667</v>
      </c>
      <c r="F49" s="20">
        <v>-0.19444444444444425</v>
      </c>
      <c r="G49" s="25">
        <f>'Bike Data'!$C$4*$F49</f>
        <v>-55.027777777777722</v>
      </c>
      <c r="H49" s="22">
        <f>0.5*'Bike Data'!$C$12*'Bike Data'!$C$7*'Bike Data'!$C$6*'WLTP Calcs'!E49^2</f>
        <v>6.6084666666666676</v>
      </c>
      <c r="I49" s="26">
        <f>0.02 *'Bike Data'!C$4*9.81</f>
        <v>55.524600000000007</v>
      </c>
      <c r="J49" s="22">
        <f t="shared" si="1"/>
        <v>7.1052888888889498</v>
      </c>
      <c r="K49" s="25">
        <f t="shared" si="2"/>
        <v>7.1052888888889498</v>
      </c>
      <c r="L49" s="20">
        <f t="shared" si="3"/>
        <v>0</v>
      </c>
      <c r="M49" s="30">
        <f>(E49/1000)*(I49+H49+('Bike Data'!C$4*'Bike Data'!C$10*F49))</f>
        <v>-5.4016705092592168E-2</v>
      </c>
      <c r="N49" s="25">
        <f t="shared" si="4"/>
        <v>0</v>
      </c>
      <c r="O49" s="30">
        <f t="shared" si="5"/>
        <v>5.4016705092592168E-2</v>
      </c>
      <c r="P49" s="26"/>
      <c r="Q49" s="22">
        <f>((M49+M50)/2) * (B50 - B49)</f>
        <v>-0.13755263755787012</v>
      </c>
      <c r="R49" s="25">
        <f t="shared" si="6"/>
        <v>0</v>
      </c>
      <c r="S49" s="22">
        <f>SUM($R$3:R49)</f>
        <v>41.998320647106475</v>
      </c>
      <c r="T49" s="25">
        <f t="shared" si="0"/>
        <v>0.13755263755787012</v>
      </c>
      <c r="U49" s="22">
        <f>SUM($T$3:T49)</f>
        <v>15.153151985153034</v>
      </c>
      <c r="V49" s="25"/>
      <c r="W49" s="20">
        <f>U49*'KERS Calcs'!$F$4</f>
        <v>13.334773746934671</v>
      </c>
      <c r="X49" s="25">
        <f>O49*'KERS Calcs'!$F$30</f>
        <v>2.9050209494680866E-2</v>
      </c>
      <c r="Y49" s="73">
        <f>T49*'KERS Calcs'!$F$30</f>
        <v>7.3975873403467465E-2</v>
      </c>
      <c r="Z49" s="26">
        <f>SUM($Y$3:Y49)</f>
        <v>8.1493722899030381</v>
      </c>
    </row>
    <row r="50" spans="1:26" x14ac:dyDescent="0.2">
      <c r="A50" s="23" t="s">
        <v>18</v>
      </c>
      <c r="B50" s="19">
        <v>47</v>
      </c>
      <c r="C50" s="23">
        <v>47</v>
      </c>
      <c r="D50" s="19">
        <v>19.5</v>
      </c>
      <c r="E50" s="24">
        <v>5.416666666666667</v>
      </c>
      <c r="F50" s="20">
        <v>-0.27777777777777779</v>
      </c>
      <c r="G50" s="25">
        <f>'Bike Data'!$C$4*$F50</f>
        <v>-78.611111111111114</v>
      </c>
      <c r="H50" s="22">
        <f>0.5*'Bike Data'!$C$12*'Bike Data'!$C$7*'Bike Data'!$C$6*'WLTP Calcs'!E50^2</f>
        <v>6.0382291666666683</v>
      </c>
      <c r="I50" s="26">
        <f>0.02 *'Bike Data'!C$4*9.81</f>
        <v>55.524600000000007</v>
      </c>
      <c r="J50" s="22">
        <f t="shared" si="1"/>
        <v>-17.04828194444444</v>
      </c>
      <c r="K50" s="25">
        <f t="shared" si="2"/>
        <v>0</v>
      </c>
      <c r="L50" s="20">
        <f t="shared" si="3"/>
        <v>17.04828194444444</v>
      </c>
      <c r="M50" s="30">
        <f>(E50/1000)*(I50+H50+('Bike Data'!C$4*'Bike Data'!C$10*F50))</f>
        <v>-0.22108857002314808</v>
      </c>
      <c r="N50" s="25">
        <f t="shared" si="4"/>
        <v>0</v>
      </c>
      <c r="O50" s="30">
        <f t="shared" si="5"/>
        <v>0.22108857002314808</v>
      </c>
      <c r="P50" s="26"/>
      <c r="Q50" s="22">
        <f>((M50+M51)/2) * (B51 - B50)</f>
        <v>-0.17729921939943399</v>
      </c>
      <c r="R50" s="25">
        <f t="shared" si="6"/>
        <v>0</v>
      </c>
      <c r="S50" s="22">
        <f>SUM($R$3:R50)</f>
        <v>41.998320647106475</v>
      </c>
      <c r="T50" s="25">
        <f t="shared" si="0"/>
        <v>0.17729921939943399</v>
      </c>
      <c r="U50" s="22">
        <f>SUM($T$3:T50)</f>
        <v>15.330451204552467</v>
      </c>
      <c r="V50" s="25"/>
      <c r="W50" s="20">
        <f>U50*'KERS Calcs'!$F$4</f>
        <v>13.490797060006171</v>
      </c>
      <c r="X50" s="25">
        <f>O50*'KERS Calcs'!$F$30</f>
        <v>0.11890153731225407</v>
      </c>
      <c r="Y50" s="73">
        <f>T50*'KERS Calcs'!$F$30</f>
        <v>9.5351603878247149E-2</v>
      </c>
      <c r="Z50" s="26">
        <f>SUM($Y$3:Y50)</f>
        <v>8.2447238937812859</v>
      </c>
    </row>
    <row r="51" spans="1:26" x14ac:dyDescent="0.2">
      <c r="A51" s="23" t="s">
        <v>18</v>
      </c>
      <c r="B51" s="19">
        <v>48</v>
      </c>
      <c r="C51" s="23">
        <v>48</v>
      </c>
      <c r="D51" s="19">
        <v>18.399999999999999</v>
      </c>
      <c r="E51" s="24">
        <v>5.1111111111111107</v>
      </c>
      <c r="F51" s="20">
        <v>-0.23611111111111099</v>
      </c>
      <c r="G51" s="25">
        <f>'Bike Data'!$C$4*$F51</f>
        <v>-66.819444444444414</v>
      </c>
      <c r="H51" s="22">
        <f>0.5*'Bike Data'!$C$12*'Bike Data'!$C$7*'Bike Data'!$C$6*'WLTP Calcs'!E51^2</f>
        <v>5.3762074074074064</v>
      </c>
      <c r="I51" s="26">
        <f>0.02 *'Bike Data'!C$4*9.81</f>
        <v>55.524600000000007</v>
      </c>
      <c r="J51" s="22">
        <f t="shared" si="1"/>
        <v>-5.9186370370370014</v>
      </c>
      <c r="K51" s="25">
        <f t="shared" si="2"/>
        <v>0</v>
      </c>
      <c r="L51" s="20">
        <f t="shared" si="3"/>
        <v>5.9186370370370014</v>
      </c>
      <c r="M51" s="30">
        <f>(E51/1000)*(I51+H51+('Bike Data'!C$4*'Bike Data'!C$10*F51))</f>
        <v>-0.13350986877571988</v>
      </c>
      <c r="N51" s="25">
        <f t="shared" si="4"/>
        <v>0</v>
      </c>
      <c r="O51" s="30">
        <f t="shared" si="5"/>
        <v>0.13350986877571988</v>
      </c>
      <c r="P51" s="26"/>
      <c r="Q51" s="22">
        <f>((M51+M52)/2) * (B52 - B51)</f>
        <v>7.0214862782926185E-3</v>
      </c>
      <c r="R51" s="25">
        <f t="shared" si="6"/>
        <v>7.0214862782926185E-3</v>
      </c>
      <c r="S51" s="22">
        <f>SUM($R$3:R51)</f>
        <v>42.005342133384765</v>
      </c>
      <c r="T51" s="25">
        <f t="shared" si="0"/>
        <v>0</v>
      </c>
      <c r="U51" s="22">
        <f>SUM($T$3:T51)</f>
        <v>15.330451204552467</v>
      </c>
      <c r="V51" s="25"/>
      <c r="W51" s="20">
        <f>U51*'KERS Calcs'!$F$4</f>
        <v>13.490797060006171</v>
      </c>
      <c r="X51" s="25">
        <f>O51*'KERS Calcs'!$F$30</f>
        <v>7.1801670444240198E-2</v>
      </c>
      <c r="Y51" s="73">
        <f>T51*'KERS Calcs'!$F$30</f>
        <v>0</v>
      </c>
      <c r="Z51" s="26">
        <f>SUM($Y$3:Y51)</f>
        <v>8.2447238937812859</v>
      </c>
    </row>
    <row r="52" spans="1:26" x14ac:dyDescent="0.2">
      <c r="A52" s="23" t="s">
        <v>18</v>
      </c>
      <c r="B52" s="19">
        <v>49</v>
      </c>
      <c r="C52" s="23">
        <v>49</v>
      </c>
      <c r="D52" s="19">
        <v>17.8</v>
      </c>
      <c r="E52" s="24">
        <v>4.9444444444444446</v>
      </c>
      <c r="F52" s="20">
        <v>-8.3333333333333037E-2</v>
      </c>
      <c r="G52" s="25">
        <f>'Bike Data'!$C$4*$F52</f>
        <v>-23.58333333333325</v>
      </c>
      <c r="H52" s="22">
        <f>0.5*'Bike Data'!$C$12*'Bike Data'!$C$7*'Bike Data'!$C$6*'WLTP Calcs'!E52^2</f>
        <v>5.0313018518518522</v>
      </c>
      <c r="I52" s="26">
        <f>0.02 *'Bike Data'!C$4*9.81</f>
        <v>55.524600000000007</v>
      </c>
      <c r="J52" s="22">
        <f t="shared" si="1"/>
        <v>36.972568518518607</v>
      </c>
      <c r="K52" s="25">
        <f t="shared" si="2"/>
        <v>36.972568518518607</v>
      </c>
      <c r="L52" s="20">
        <f t="shared" si="3"/>
        <v>0</v>
      </c>
      <c r="M52" s="30">
        <f>(E52/1000)*(I52+H52+('Bike Data'!C$4*'Bike Data'!C$10*F52))</f>
        <v>0.14755284133230512</v>
      </c>
      <c r="N52" s="25">
        <f t="shared" si="4"/>
        <v>0.14755284133230512</v>
      </c>
      <c r="O52" s="30">
        <f t="shared" si="5"/>
        <v>0</v>
      </c>
      <c r="P52" s="26"/>
      <c r="Q52" s="22">
        <f>((M52+M53)/2) * (B53 - B52)</f>
        <v>0.17286324985853913</v>
      </c>
      <c r="R52" s="25">
        <f t="shared" si="6"/>
        <v>0.17286324985853913</v>
      </c>
      <c r="S52" s="22">
        <f>SUM($R$3:R52)</f>
        <v>42.178205383243302</v>
      </c>
      <c r="T52" s="25">
        <f t="shared" si="0"/>
        <v>0</v>
      </c>
      <c r="U52" s="22">
        <f>SUM($T$3:T52)</f>
        <v>15.330451204552467</v>
      </c>
      <c r="V52" s="25"/>
      <c r="W52" s="20">
        <f>U52*'KERS Calcs'!$F$4</f>
        <v>13.490797060006171</v>
      </c>
      <c r="X52" s="25">
        <f>O52*'KERS Calcs'!$F$30</f>
        <v>0</v>
      </c>
      <c r="Y52" s="73">
        <f>T52*'KERS Calcs'!$F$30</f>
        <v>0</v>
      </c>
      <c r="Z52" s="26">
        <f>SUM($Y$3:Y52)</f>
        <v>8.2447238937812859</v>
      </c>
    </row>
    <row r="53" spans="1:26" x14ac:dyDescent="0.2">
      <c r="A53" s="23" t="s">
        <v>18</v>
      </c>
      <c r="B53" s="19">
        <v>50</v>
      </c>
      <c r="C53" s="23">
        <v>50</v>
      </c>
      <c r="D53" s="19">
        <v>17.8</v>
      </c>
      <c r="E53" s="24">
        <v>4.9444444444444446</v>
      </c>
      <c r="F53" s="20">
        <v>-5.5555555555555851E-2</v>
      </c>
      <c r="G53" s="25">
        <f>'Bike Data'!$C$4*$F53</f>
        <v>-15.722222222222305</v>
      </c>
      <c r="H53" s="22">
        <f>0.5*'Bike Data'!$C$12*'Bike Data'!$C$7*'Bike Data'!$C$6*'WLTP Calcs'!E53^2</f>
        <v>5.0313018518518522</v>
      </c>
      <c r="I53" s="26">
        <f>0.02 *'Bike Data'!C$4*9.81</f>
        <v>55.524600000000007</v>
      </c>
      <c r="J53" s="22">
        <f t="shared" si="1"/>
        <v>44.833679629629557</v>
      </c>
      <c r="K53" s="25">
        <f t="shared" si="2"/>
        <v>44.833679629629557</v>
      </c>
      <c r="L53" s="20">
        <f t="shared" si="3"/>
        <v>0</v>
      </c>
      <c r="M53" s="30">
        <f>(E53/1000)*(I53+H53+('Bike Data'!C$4*'Bike Data'!C$10*F53))</f>
        <v>0.19817365838477316</v>
      </c>
      <c r="N53" s="25">
        <f t="shared" si="4"/>
        <v>0.19817365838477316</v>
      </c>
      <c r="O53" s="30">
        <f t="shared" si="5"/>
        <v>0</v>
      </c>
      <c r="P53" s="26"/>
      <c r="Q53" s="22">
        <f>((M53+M54)/2) * (B54 - B53)</f>
        <v>-1.4897242856224666E-2</v>
      </c>
      <c r="R53" s="25">
        <f t="shared" si="6"/>
        <v>0</v>
      </c>
      <c r="S53" s="22">
        <f>SUM($R$3:R53)</f>
        <v>42.178205383243302</v>
      </c>
      <c r="T53" s="25">
        <f t="shared" si="0"/>
        <v>1.4897242856224666E-2</v>
      </c>
      <c r="U53" s="22">
        <f>SUM($T$3:T53)</f>
        <v>15.345348447408693</v>
      </c>
      <c r="V53" s="25"/>
      <c r="W53" s="20">
        <f>U53*'KERS Calcs'!$F$4</f>
        <v>13.50390663371965</v>
      </c>
      <c r="X53" s="25">
        <f>O53*'KERS Calcs'!$F$30</f>
        <v>0</v>
      </c>
      <c r="Y53" s="73">
        <f>T53*'KERS Calcs'!$F$30</f>
        <v>8.0117442395762524E-3</v>
      </c>
      <c r="Z53" s="26">
        <f>SUM($Y$3:Y53)</f>
        <v>8.2527356380208623</v>
      </c>
    </row>
    <row r="54" spans="1:26" x14ac:dyDescent="0.2">
      <c r="A54" s="23" t="s">
        <v>18</v>
      </c>
      <c r="B54" s="19">
        <v>51</v>
      </c>
      <c r="C54" s="23">
        <v>51</v>
      </c>
      <c r="D54" s="19">
        <v>17.399999999999999</v>
      </c>
      <c r="E54" s="24">
        <v>4.833333333333333</v>
      </c>
      <c r="F54" s="20">
        <v>-0.29166666666666685</v>
      </c>
      <c r="G54" s="25">
        <f>'Bike Data'!$C$4*$F54</f>
        <v>-82.541666666666714</v>
      </c>
      <c r="H54" s="22">
        <f>0.5*'Bike Data'!$C$12*'Bike Data'!$C$7*'Bike Data'!$C$6*'WLTP Calcs'!E54^2</f>
        <v>4.807716666666666</v>
      </c>
      <c r="I54" s="26">
        <f>0.02 *'Bike Data'!C$4*9.81</f>
        <v>55.524600000000007</v>
      </c>
      <c r="J54" s="22">
        <f t="shared" si="1"/>
        <v>-22.209350000000043</v>
      </c>
      <c r="K54" s="25">
        <f t="shared" si="2"/>
        <v>0</v>
      </c>
      <c r="L54" s="20">
        <f t="shared" si="3"/>
        <v>22.209350000000043</v>
      </c>
      <c r="M54" s="30">
        <f>(E54/1000)*(I54+H54+('Bike Data'!C$4*'Bike Data'!C$10*F54))</f>
        <v>-0.22796814409722249</v>
      </c>
      <c r="N54" s="25">
        <f t="shared" si="4"/>
        <v>0</v>
      </c>
      <c r="O54" s="30">
        <f t="shared" si="5"/>
        <v>0.22796814409722249</v>
      </c>
      <c r="P54" s="26"/>
      <c r="Q54" s="22">
        <f>((M54+M55)/2) * (B55 - B54)</f>
        <v>-0.46434803761895571</v>
      </c>
      <c r="R54" s="25">
        <f t="shared" si="6"/>
        <v>0</v>
      </c>
      <c r="S54" s="22">
        <f>SUM($R$3:R54)</f>
        <v>42.178205383243302</v>
      </c>
      <c r="T54" s="25">
        <f t="shared" si="0"/>
        <v>0.46434803761895571</v>
      </c>
      <c r="U54" s="22">
        <f>SUM($T$3:T54)</f>
        <v>15.809696485027649</v>
      </c>
      <c r="V54" s="25"/>
      <c r="W54" s="20">
        <f>U54*'KERS Calcs'!$F$4</f>
        <v>13.912532906824332</v>
      </c>
      <c r="X54" s="25">
        <f>O54*'KERS Calcs'!$F$30</f>
        <v>0.12260137549645025</v>
      </c>
      <c r="Y54" s="73">
        <f>T54*'KERS Calcs'!$F$30</f>
        <v>0.24972659380374809</v>
      </c>
      <c r="Z54" s="26">
        <f>SUM($Y$3:Y54)</f>
        <v>8.5024622318246106</v>
      </c>
    </row>
    <row r="55" spans="1:26" x14ac:dyDescent="0.2">
      <c r="A55" s="23" t="s">
        <v>18</v>
      </c>
      <c r="B55" s="19">
        <v>52</v>
      </c>
      <c r="C55" s="23">
        <v>52</v>
      </c>
      <c r="D55" s="19">
        <v>15.7</v>
      </c>
      <c r="E55" s="24">
        <v>4.3611111111111107</v>
      </c>
      <c r="F55" s="20">
        <v>-0.5972222222222221</v>
      </c>
      <c r="G55" s="25">
        <f>'Bike Data'!$C$4*$F55</f>
        <v>-169.01388888888886</v>
      </c>
      <c r="H55" s="22">
        <f>0.5*'Bike Data'!$C$12*'Bike Data'!$C$7*'Bike Data'!$C$6*'WLTP Calcs'!E55^2</f>
        <v>3.9141699074074072</v>
      </c>
      <c r="I55" s="26">
        <f>0.02 *'Bike Data'!C$4*9.81</f>
        <v>55.524600000000007</v>
      </c>
      <c r="J55" s="22">
        <f t="shared" si="1"/>
        <v>-109.57511898148145</v>
      </c>
      <c r="K55" s="25">
        <f t="shared" si="2"/>
        <v>0</v>
      </c>
      <c r="L55" s="20">
        <f t="shared" si="3"/>
        <v>109.57511898148145</v>
      </c>
      <c r="M55" s="30">
        <f>(E55/1000)*(I55+H55+('Bike Data'!C$4*'Bike Data'!C$10*F55))</f>
        <v>-0.70072793114068899</v>
      </c>
      <c r="N55" s="25">
        <f t="shared" si="4"/>
        <v>0</v>
      </c>
      <c r="O55" s="30">
        <f t="shared" si="5"/>
        <v>0.70072793114068899</v>
      </c>
      <c r="P55" s="26"/>
      <c r="Q55" s="22">
        <f>((M55+M56)/2) * (B56 - B55)</f>
        <v>-0.57967368293788557</v>
      </c>
      <c r="R55" s="25">
        <f t="shared" si="6"/>
        <v>0</v>
      </c>
      <c r="S55" s="22">
        <f>SUM($R$3:R55)</f>
        <v>42.178205383243302</v>
      </c>
      <c r="T55" s="25">
        <f t="shared" si="0"/>
        <v>0.57967368293788557</v>
      </c>
      <c r="U55" s="22">
        <f>SUM($T$3:T55)</f>
        <v>16.389370167965534</v>
      </c>
      <c r="V55" s="25"/>
      <c r="W55" s="20">
        <f>U55*'KERS Calcs'!$F$4</f>
        <v>14.422645747809669</v>
      </c>
      <c r="X55" s="25">
        <f>O55*'KERS Calcs'!$F$30</f>
        <v>0.37685181211104596</v>
      </c>
      <c r="Y55" s="73">
        <f>T55*'KERS Calcs'!$F$30</f>
        <v>0.31174878028997316</v>
      </c>
      <c r="Z55" s="26">
        <f>SUM($Y$3:Y55)</f>
        <v>8.8142110121145834</v>
      </c>
    </row>
    <row r="56" spans="1:26" x14ac:dyDescent="0.2">
      <c r="A56" s="23" t="s">
        <v>18</v>
      </c>
      <c r="B56" s="19">
        <v>53</v>
      </c>
      <c r="C56" s="23">
        <v>53</v>
      </c>
      <c r="D56" s="19">
        <v>13.1</v>
      </c>
      <c r="E56" s="24">
        <v>3.6388888888888888</v>
      </c>
      <c r="F56" s="20">
        <v>-0.49999999999999994</v>
      </c>
      <c r="G56" s="25">
        <f>'Bike Data'!$C$4*$F56</f>
        <v>-141.49999999999997</v>
      </c>
      <c r="H56" s="22">
        <f>0.5*'Bike Data'!$C$12*'Bike Data'!$C$7*'Bike Data'!$C$6*'WLTP Calcs'!E56^2</f>
        <v>2.725103240740741</v>
      </c>
      <c r="I56" s="26">
        <f>0.02 *'Bike Data'!C$4*9.81</f>
        <v>55.524600000000007</v>
      </c>
      <c r="J56" s="22">
        <f t="shared" si="1"/>
        <v>-83.250296759259228</v>
      </c>
      <c r="K56" s="25">
        <f t="shared" si="2"/>
        <v>0</v>
      </c>
      <c r="L56" s="20">
        <f t="shared" si="3"/>
        <v>83.250296759259228</v>
      </c>
      <c r="M56" s="30">
        <f>(E56/1000)*(I56+H56+('Bike Data'!C$4*'Bike Data'!C$10*F56))</f>
        <v>-0.4586194347350821</v>
      </c>
      <c r="N56" s="25">
        <f t="shared" si="4"/>
        <v>0</v>
      </c>
      <c r="O56" s="30">
        <f t="shared" si="5"/>
        <v>0.4586194347350821</v>
      </c>
      <c r="P56" s="26"/>
      <c r="Q56" s="22">
        <f>((M56+M57)/2) * (B57 - B56)</f>
        <v>-0.22672000265239184</v>
      </c>
      <c r="R56" s="25">
        <f t="shared" si="6"/>
        <v>0</v>
      </c>
      <c r="S56" s="22">
        <f>SUM($R$3:R56)</f>
        <v>42.178205383243302</v>
      </c>
      <c r="T56" s="25">
        <f t="shared" si="0"/>
        <v>0.22672000265239184</v>
      </c>
      <c r="U56" s="22">
        <f>SUM($T$3:T56)</f>
        <v>16.616090170617927</v>
      </c>
      <c r="V56" s="25"/>
      <c r="W56" s="20">
        <f>U56*'KERS Calcs'!$F$4</f>
        <v>14.622159350143775</v>
      </c>
      <c r="X56" s="25">
        <f>O56*'KERS Calcs'!$F$30</f>
        <v>0.24664574846890031</v>
      </c>
      <c r="Y56" s="73">
        <f>T56*'KERS Calcs'!$F$30</f>
        <v>0.12193012443829757</v>
      </c>
      <c r="Z56" s="26">
        <f>SUM($Y$3:Y56)</f>
        <v>8.9361411365528802</v>
      </c>
    </row>
    <row r="57" spans="1:26" x14ac:dyDescent="0.2">
      <c r="A57" s="23" t="s">
        <v>18</v>
      </c>
      <c r="B57" s="19">
        <v>54</v>
      </c>
      <c r="C57" s="23">
        <v>54</v>
      </c>
      <c r="D57" s="19">
        <v>12.1</v>
      </c>
      <c r="E57" s="24">
        <v>3.3611111111111112</v>
      </c>
      <c r="F57" s="20">
        <v>-0.15277777777777773</v>
      </c>
      <c r="G57" s="25">
        <f>'Bike Data'!$C$4*$F57</f>
        <v>-43.2361111111111</v>
      </c>
      <c r="H57" s="22">
        <f>0.5*'Bike Data'!$C$12*'Bike Data'!$C$7*'Bike Data'!$C$6*'WLTP Calcs'!E57^2</f>
        <v>2.3249365740740742</v>
      </c>
      <c r="I57" s="26">
        <f>0.02 *'Bike Data'!C$4*9.81</f>
        <v>55.524600000000007</v>
      </c>
      <c r="J57" s="22">
        <f t="shared" si="1"/>
        <v>14.613425462962979</v>
      </c>
      <c r="K57" s="25">
        <f t="shared" si="2"/>
        <v>14.613425462962979</v>
      </c>
      <c r="L57" s="20">
        <f t="shared" si="3"/>
        <v>0</v>
      </c>
      <c r="M57" s="30">
        <f>(E57/1000)*(I57+H57+('Bike Data'!C$4*'Bike Data'!C$10*F57))</f>
        <v>5.1794294302984325E-3</v>
      </c>
      <c r="N57" s="25">
        <f t="shared" si="4"/>
        <v>5.1794294302984325E-3</v>
      </c>
      <c r="O57" s="30">
        <f t="shared" si="5"/>
        <v>0</v>
      </c>
      <c r="P57" s="26"/>
      <c r="Q57" s="22">
        <f>((M57+M58)/2) * (B58 - B57)</f>
        <v>9.0410227446630756E-2</v>
      </c>
      <c r="R57" s="25">
        <f t="shared" si="6"/>
        <v>9.0410227446630756E-2</v>
      </c>
      <c r="S57" s="22">
        <f>SUM($R$3:R57)</f>
        <v>42.268615610689935</v>
      </c>
      <c r="T57" s="25">
        <f t="shared" si="0"/>
        <v>0</v>
      </c>
      <c r="U57" s="22">
        <f>SUM($T$3:T57)</f>
        <v>16.616090170617927</v>
      </c>
      <c r="V57" s="25"/>
      <c r="W57" s="20">
        <f>U57*'KERS Calcs'!$F$4</f>
        <v>14.622159350143775</v>
      </c>
      <c r="X57" s="25">
        <f>O57*'KERS Calcs'!$F$30</f>
        <v>0</v>
      </c>
      <c r="Y57" s="73">
        <f>T57*'KERS Calcs'!$F$30</f>
        <v>0</v>
      </c>
      <c r="Z57" s="26">
        <f>SUM($Y$3:Y57)</f>
        <v>8.9361411365528802</v>
      </c>
    </row>
    <row r="58" spans="1:26" x14ac:dyDescent="0.2">
      <c r="A58" s="23" t="s">
        <v>18</v>
      </c>
      <c r="B58" s="19">
        <v>55</v>
      </c>
      <c r="C58" s="23">
        <v>55</v>
      </c>
      <c r="D58" s="19">
        <v>12</v>
      </c>
      <c r="E58" s="24">
        <v>3.3333333333333335</v>
      </c>
      <c r="F58" s="20">
        <v>-1.388888888888884E-2</v>
      </c>
      <c r="G58" s="25">
        <f>'Bike Data'!$C$4*$F58</f>
        <v>-3.9305555555555416</v>
      </c>
      <c r="H58" s="22">
        <f>0.5*'Bike Data'!$C$12*'Bike Data'!$C$7*'Bike Data'!$C$6*'WLTP Calcs'!E58^2</f>
        <v>2.2866666666666671</v>
      </c>
      <c r="I58" s="26">
        <f>0.02 *'Bike Data'!C$4*9.81</f>
        <v>55.524600000000007</v>
      </c>
      <c r="J58" s="22">
        <f t="shared" si="1"/>
        <v>53.880711111111133</v>
      </c>
      <c r="K58" s="25">
        <f t="shared" si="2"/>
        <v>53.880711111111133</v>
      </c>
      <c r="L58" s="20">
        <f t="shared" si="3"/>
        <v>0</v>
      </c>
      <c r="M58" s="30">
        <f>(E58/1000)*(I58+H58+('Bike Data'!C$4*'Bike Data'!C$10*F58))</f>
        <v>0.17564102546296309</v>
      </c>
      <c r="N58" s="25">
        <f t="shared" si="4"/>
        <v>0.17564102546296309</v>
      </c>
      <c r="O58" s="30">
        <f t="shared" si="5"/>
        <v>0</v>
      </c>
      <c r="P58" s="26"/>
      <c r="Q58" s="22">
        <f>((M58+M59)/2) * (B59 - B58)</f>
        <v>0.1841726238425927</v>
      </c>
      <c r="R58" s="25">
        <f t="shared" si="6"/>
        <v>0.1841726238425927</v>
      </c>
      <c r="S58" s="22">
        <f>SUM($R$3:R58)</f>
        <v>42.452788234532527</v>
      </c>
      <c r="T58" s="25">
        <f t="shared" si="0"/>
        <v>0</v>
      </c>
      <c r="U58" s="22">
        <f>SUM($T$3:T58)</f>
        <v>16.616090170617927</v>
      </c>
      <c r="V58" s="25"/>
      <c r="W58" s="20">
        <f>U58*'KERS Calcs'!$F$4</f>
        <v>14.622159350143775</v>
      </c>
      <c r="X58" s="25">
        <f>O58*'KERS Calcs'!$F$30</f>
        <v>0</v>
      </c>
      <c r="Y58" s="73">
        <f>T58*'KERS Calcs'!$F$30</f>
        <v>0</v>
      </c>
      <c r="Z58" s="26">
        <f>SUM($Y$3:Y58)</f>
        <v>8.9361411365528802</v>
      </c>
    </row>
    <row r="59" spans="1:26" x14ac:dyDescent="0.2">
      <c r="A59" s="23" t="s">
        <v>18</v>
      </c>
      <c r="B59" s="19">
        <v>56</v>
      </c>
      <c r="C59" s="23">
        <v>56</v>
      </c>
      <c r="D59" s="19">
        <v>12</v>
      </c>
      <c r="E59" s="24">
        <v>3.3333333333333335</v>
      </c>
      <c r="F59" s="20">
        <v>0</v>
      </c>
      <c r="G59" s="25">
        <f>'Bike Data'!$C$4*$F59</f>
        <v>0</v>
      </c>
      <c r="H59" s="22">
        <f>0.5*'Bike Data'!$C$12*'Bike Data'!$C$7*'Bike Data'!$C$6*'WLTP Calcs'!E59^2</f>
        <v>2.2866666666666671</v>
      </c>
      <c r="I59" s="26">
        <f>0.02 *'Bike Data'!C$4*9.81</f>
        <v>55.524600000000007</v>
      </c>
      <c r="J59" s="22">
        <f t="shared" si="1"/>
        <v>57.811266666666675</v>
      </c>
      <c r="K59" s="25">
        <f t="shared" si="2"/>
        <v>57.811266666666675</v>
      </c>
      <c r="L59" s="20">
        <f t="shared" si="3"/>
        <v>0</v>
      </c>
      <c r="M59" s="30">
        <f>(E59/1000)*(I59+H59+('Bike Data'!C$4*'Bike Data'!C$10*F59))</f>
        <v>0.19270422222222228</v>
      </c>
      <c r="N59" s="25">
        <f t="shared" si="4"/>
        <v>0.19270422222222228</v>
      </c>
      <c r="O59" s="30">
        <f t="shared" si="5"/>
        <v>0</v>
      </c>
      <c r="P59" s="26"/>
      <c r="Q59" s="22">
        <f>((M59+M60)/2) * (B60 - B59)</f>
        <v>0.21829901736111121</v>
      </c>
      <c r="R59" s="25">
        <f t="shared" si="6"/>
        <v>0.21829901736111121</v>
      </c>
      <c r="S59" s="22">
        <f>SUM($R$3:R59)</f>
        <v>42.671087251893638</v>
      </c>
      <c r="T59" s="25">
        <f t="shared" si="0"/>
        <v>0</v>
      </c>
      <c r="U59" s="22">
        <f>SUM($T$3:T59)</f>
        <v>16.616090170617927</v>
      </c>
      <c r="V59" s="25"/>
      <c r="W59" s="20">
        <f>U59*'KERS Calcs'!$F$4</f>
        <v>14.622159350143775</v>
      </c>
      <c r="X59" s="25">
        <f>O59*'KERS Calcs'!$F$30</f>
        <v>0</v>
      </c>
      <c r="Y59" s="73">
        <f>T59*'KERS Calcs'!$F$30</f>
        <v>0</v>
      </c>
      <c r="Z59" s="26">
        <f>SUM($Y$3:Y59)</f>
        <v>8.9361411365528802</v>
      </c>
    </row>
    <row r="60" spans="1:26" x14ac:dyDescent="0.2">
      <c r="A60" s="23" t="s">
        <v>18</v>
      </c>
      <c r="B60" s="19">
        <v>57</v>
      </c>
      <c r="C60" s="23">
        <v>57</v>
      </c>
      <c r="D60" s="19">
        <v>12</v>
      </c>
      <c r="E60" s="24">
        <v>3.3333333333333335</v>
      </c>
      <c r="F60" s="20">
        <v>4.1666666666666761E-2</v>
      </c>
      <c r="G60" s="25">
        <f>'Bike Data'!$C$4*$F60</f>
        <v>11.791666666666693</v>
      </c>
      <c r="H60" s="22">
        <f>0.5*'Bike Data'!$C$12*'Bike Data'!$C$7*'Bike Data'!$C$6*'WLTP Calcs'!E60^2</f>
        <v>2.2866666666666671</v>
      </c>
      <c r="I60" s="26">
        <f>0.02 *'Bike Data'!C$4*9.81</f>
        <v>55.524600000000007</v>
      </c>
      <c r="J60" s="22">
        <f t="shared" si="1"/>
        <v>69.602933333333368</v>
      </c>
      <c r="K60" s="25">
        <f t="shared" si="2"/>
        <v>69.602933333333368</v>
      </c>
      <c r="L60" s="20">
        <f t="shared" si="3"/>
        <v>0</v>
      </c>
      <c r="M60" s="30">
        <f>(E60/1000)*(I60+H60+('Bike Data'!C$4*'Bike Data'!C$10*F60))</f>
        <v>0.24389381250000014</v>
      </c>
      <c r="N60" s="25">
        <f t="shared" si="4"/>
        <v>0.24389381250000014</v>
      </c>
      <c r="O60" s="30">
        <f t="shared" si="5"/>
        <v>0</v>
      </c>
      <c r="P60" s="26"/>
      <c r="Q60" s="22">
        <f>((M60+M61)/2) * (B61 - B60)</f>
        <v>0.27337491111111112</v>
      </c>
      <c r="R60" s="25">
        <f t="shared" si="6"/>
        <v>0.27337491111111112</v>
      </c>
      <c r="S60" s="22">
        <f>SUM($R$3:R60)</f>
        <v>42.944462163004751</v>
      </c>
      <c r="T60" s="25">
        <f t="shared" si="0"/>
        <v>0</v>
      </c>
      <c r="U60" s="22">
        <f>SUM($T$3:T60)</f>
        <v>16.616090170617927</v>
      </c>
      <c r="V60" s="25"/>
      <c r="W60" s="20">
        <f>U60*'KERS Calcs'!$F$4</f>
        <v>14.622159350143775</v>
      </c>
      <c r="X60" s="25">
        <f>O60*'KERS Calcs'!$F$30</f>
        <v>0</v>
      </c>
      <c r="Y60" s="73">
        <f>T60*'KERS Calcs'!$F$30</f>
        <v>0</v>
      </c>
      <c r="Z60" s="26">
        <f>SUM($Y$3:Y60)</f>
        <v>8.9361411365528802</v>
      </c>
    </row>
    <row r="61" spans="1:26" x14ac:dyDescent="0.2">
      <c r="A61" s="23" t="s">
        <v>18</v>
      </c>
      <c r="B61" s="19">
        <v>58</v>
      </c>
      <c r="C61" s="23">
        <v>58</v>
      </c>
      <c r="D61" s="19">
        <v>12.3</v>
      </c>
      <c r="E61" s="24">
        <v>3.416666666666667</v>
      </c>
      <c r="F61" s="20">
        <v>8.3333333333333287E-2</v>
      </c>
      <c r="G61" s="25">
        <f>'Bike Data'!$C$4*$F61</f>
        <v>23.583333333333321</v>
      </c>
      <c r="H61" s="22">
        <f>0.5*'Bike Data'!$C$12*'Bike Data'!$C$7*'Bike Data'!$C$6*'WLTP Calcs'!E61^2</f>
        <v>2.4024291666666673</v>
      </c>
      <c r="I61" s="26">
        <f>0.02 *'Bike Data'!C$4*9.81</f>
        <v>55.524600000000007</v>
      </c>
      <c r="J61" s="22">
        <f t="shared" si="1"/>
        <v>81.510362499999999</v>
      </c>
      <c r="K61" s="25">
        <f t="shared" si="2"/>
        <v>81.510362499999999</v>
      </c>
      <c r="L61" s="20">
        <f t="shared" si="3"/>
        <v>0</v>
      </c>
      <c r="M61" s="30">
        <f>(E61/1000)*(I61+H61+('Bike Data'!C$4*'Bike Data'!C$10*F61))</f>
        <v>0.30285600972222215</v>
      </c>
      <c r="N61" s="25">
        <f t="shared" si="4"/>
        <v>0.30285600972222215</v>
      </c>
      <c r="O61" s="30">
        <f t="shared" si="5"/>
        <v>0</v>
      </c>
      <c r="P61" s="26"/>
      <c r="Q61" s="22">
        <f>((M61+M62)/2) * (B62 - B61)</f>
        <v>0.46800417152777762</v>
      </c>
      <c r="R61" s="25">
        <f t="shared" si="6"/>
        <v>0.46800417152777762</v>
      </c>
      <c r="S61" s="22">
        <f>SUM($R$3:R61)</f>
        <v>43.412466334532532</v>
      </c>
      <c r="T61" s="25">
        <f t="shared" si="0"/>
        <v>0</v>
      </c>
      <c r="U61" s="22">
        <f>SUM($T$3:T61)</f>
        <v>16.616090170617927</v>
      </c>
      <c r="V61" s="25"/>
      <c r="W61" s="20">
        <f>U61*'KERS Calcs'!$F$4</f>
        <v>14.622159350143775</v>
      </c>
      <c r="X61" s="25">
        <f>O61*'KERS Calcs'!$F$30</f>
        <v>0</v>
      </c>
      <c r="Y61" s="73">
        <f>T61*'KERS Calcs'!$F$30</f>
        <v>0</v>
      </c>
      <c r="Z61" s="26">
        <f>SUM($Y$3:Y61)</f>
        <v>8.9361411365528802</v>
      </c>
    </row>
    <row r="62" spans="1:26" x14ac:dyDescent="0.2">
      <c r="A62" s="23" t="s">
        <v>18</v>
      </c>
      <c r="B62" s="19">
        <v>59</v>
      </c>
      <c r="C62" s="23">
        <v>59</v>
      </c>
      <c r="D62" s="19">
        <v>12.6</v>
      </c>
      <c r="E62" s="24">
        <v>3.5</v>
      </c>
      <c r="F62" s="20">
        <v>0.33333333333333315</v>
      </c>
      <c r="G62" s="25">
        <f>'Bike Data'!$C$4*$F62</f>
        <v>94.333333333333286</v>
      </c>
      <c r="H62" s="22">
        <f>0.5*'Bike Data'!$C$12*'Bike Data'!$C$7*'Bike Data'!$C$6*'WLTP Calcs'!E62^2</f>
        <v>2.5210500000000002</v>
      </c>
      <c r="I62" s="26">
        <f>0.02 *'Bike Data'!C$4*9.81</f>
        <v>55.524600000000007</v>
      </c>
      <c r="J62" s="22">
        <f t="shared" si="1"/>
        <v>152.37898333333328</v>
      </c>
      <c r="K62" s="25">
        <f t="shared" si="2"/>
        <v>152.37898333333328</v>
      </c>
      <c r="L62" s="20">
        <f t="shared" si="3"/>
        <v>0</v>
      </c>
      <c r="M62" s="30">
        <f>(E62/1000)*(I62+H62+('Bike Data'!C$4*'Bike Data'!C$10*F62))</f>
        <v>0.63315233333333309</v>
      </c>
      <c r="N62" s="25">
        <f t="shared" si="4"/>
        <v>0.63315233333333309</v>
      </c>
      <c r="O62" s="30">
        <f t="shared" si="5"/>
        <v>0</v>
      </c>
      <c r="P62" s="26"/>
      <c r="Q62" s="22">
        <f>((M62+M63)/2) * (B63 - B62)</f>
        <v>0.71912734262152767</v>
      </c>
      <c r="R62" s="25">
        <f t="shared" si="6"/>
        <v>0.71912734262152767</v>
      </c>
      <c r="S62" s="22">
        <f>SUM($R$3:R62)</f>
        <v>44.131593677154058</v>
      </c>
      <c r="T62" s="25">
        <f t="shared" si="0"/>
        <v>0</v>
      </c>
      <c r="U62" s="22">
        <f>SUM($T$3:T62)</f>
        <v>16.616090170617927</v>
      </c>
      <c r="V62" s="25"/>
      <c r="W62" s="20">
        <f>U62*'KERS Calcs'!$F$4</f>
        <v>14.622159350143775</v>
      </c>
      <c r="X62" s="25">
        <f>O62*'KERS Calcs'!$F$30</f>
        <v>0</v>
      </c>
      <c r="Y62" s="73">
        <f>T62*'KERS Calcs'!$F$30</f>
        <v>0</v>
      </c>
      <c r="Z62" s="26">
        <f>SUM($Y$3:Y62)</f>
        <v>8.9361411365528802</v>
      </c>
    </row>
    <row r="63" spans="1:26" x14ac:dyDescent="0.2">
      <c r="A63" s="23" t="s">
        <v>18</v>
      </c>
      <c r="B63" s="19">
        <v>60</v>
      </c>
      <c r="C63" s="23">
        <v>60</v>
      </c>
      <c r="D63" s="19">
        <v>14.7</v>
      </c>
      <c r="E63" s="24">
        <v>4.083333333333333</v>
      </c>
      <c r="F63" s="20">
        <v>0.37500000000000011</v>
      </c>
      <c r="G63" s="25">
        <f>'Bike Data'!$C$4*$F63</f>
        <v>106.12500000000003</v>
      </c>
      <c r="H63" s="22">
        <f>0.5*'Bike Data'!$C$12*'Bike Data'!$C$7*'Bike Data'!$C$6*'WLTP Calcs'!E63^2</f>
        <v>3.4314291666666659</v>
      </c>
      <c r="I63" s="26">
        <f>0.02 *'Bike Data'!C$4*9.81</f>
        <v>55.524600000000007</v>
      </c>
      <c r="J63" s="22">
        <f t="shared" si="1"/>
        <v>165.0810291666667</v>
      </c>
      <c r="K63" s="25">
        <f t="shared" si="2"/>
        <v>165.0810291666667</v>
      </c>
      <c r="L63" s="20">
        <f t="shared" si="3"/>
        <v>0</v>
      </c>
      <c r="M63" s="30">
        <f>(E63/1000)*(I63+H63+('Bike Data'!C$4*'Bike Data'!C$10*F63))</f>
        <v>0.80510235190972224</v>
      </c>
      <c r="N63" s="25">
        <f t="shared" si="4"/>
        <v>0.80510235190972224</v>
      </c>
      <c r="O63" s="30">
        <f t="shared" si="5"/>
        <v>0</v>
      </c>
      <c r="P63" s="26"/>
      <c r="Q63" s="22">
        <f>((M63+M64)/2) * (B64 - B63)</f>
        <v>0.65897358897569469</v>
      </c>
      <c r="R63" s="25">
        <f t="shared" si="6"/>
        <v>0.65897358897569469</v>
      </c>
      <c r="S63" s="22">
        <f>SUM($R$3:R63)</f>
        <v>44.790567266129756</v>
      </c>
      <c r="T63" s="25">
        <f t="shared" si="0"/>
        <v>0</v>
      </c>
      <c r="U63" s="22">
        <f>SUM($T$3:T63)</f>
        <v>16.616090170617927</v>
      </c>
      <c r="V63" s="25"/>
      <c r="W63" s="20">
        <f>U63*'KERS Calcs'!$F$4</f>
        <v>14.622159350143775</v>
      </c>
      <c r="X63" s="25">
        <f>O63*'KERS Calcs'!$F$30</f>
        <v>0</v>
      </c>
      <c r="Y63" s="73">
        <f>T63*'KERS Calcs'!$F$30</f>
        <v>0</v>
      </c>
      <c r="Z63" s="26">
        <f>SUM($Y$3:Y63)</f>
        <v>8.9361411365528802</v>
      </c>
    </row>
    <row r="64" spans="1:26" x14ac:dyDescent="0.2">
      <c r="A64" s="23" t="s">
        <v>18</v>
      </c>
      <c r="B64" s="19">
        <v>61</v>
      </c>
      <c r="C64" s="23">
        <v>61</v>
      </c>
      <c r="D64" s="19">
        <v>15.3</v>
      </c>
      <c r="E64" s="24">
        <v>4.25</v>
      </c>
      <c r="F64" s="20">
        <v>0.16666666666666682</v>
      </c>
      <c r="G64" s="25">
        <f>'Bike Data'!$C$4*$F64</f>
        <v>47.166666666666714</v>
      </c>
      <c r="H64" s="22">
        <f>0.5*'Bike Data'!$C$12*'Bike Data'!$C$7*'Bike Data'!$C$6*'WLTP Calcs'!E64^2</f>
        <v>3.7172625000000004</v>
      </c>
      <c r="I64" s="26">
        <f>0.02 *'Bike Data'!C$4*9.81</f>
        <v>55.524600000000007</v>
      </c>
      <c r="J64" s="22">
        <f t="shared" si="1"/>
        <v>106.40852916666672</v>
      </c>
      <c r="K64" s="25">
        <f t="shared" si="2"/>
        <v>106.40852916666672</v>
      </c>
      <c r="L64" s="20">
        <f t="shared" si="3"/>
        <v>0</v>
      </c>
      <c r="M64" s="30">
        <f>(E64/1000)*(I64+H64+('Bike Data'!C$4*'Bike Data'!C$10*F64))</f>
        <v>0.51284482604166703</v>
      </c>
      <c r="N64" s="25">
        <f t="shared" si="4"/>
        <v>0.51284482604166703</v>
      </c>
      <c r="O64" s="30">
        <f t="shared" si="5"/>
        <v>0</v>
      </c>
      <c r="P64" s="26"/>
      <c r="Q64" s="22">
        <f>((M64+M65)/2) * (B65 - B64)</f>
        <v>0.48964396727430559</v>
      </c>
      <c r="R64" s="25">
        <f t="shared" si="6"/>
        <v>0.48964396727430559</v>
      </c>
      <c r="S64" s="22">
        <f>SUM($R$3:R64)</f>
        <v>45.28021123340406</v>
      </c>
      <c r="T64" s="25">
        <f t="shared" si="0"/>
        <v>0</v>
      </c>
      <c r="U64" s="22">
        <f>SUM($T$3:T64)</f>
        <v>16.616090170617927</v>
      </c>
      <c r="V64" s="25"/>
      <c r="W64" s="20">
        <f>U64*'KERS Calcs'!$F$4</f>
        <v>14.622159350143775</v>
      </c>
      <c r="X64" s="25">
        <f>O64*'KERS Calcs'!$F$30</f>
        <v>0</v>
      </c>
      <c r="Y64" s="73">
        <f>T64*'KERS Calcs'!$F$30</f>
        <v>0</v>
      </c>
      <c r="Z64" s="26">
        <f>SUM($Y$3:Y64)</f>
        <v>8.9361411365528802</v>
      </c>
    </row>
    <row r="65" spans="1:26" x14ac:dyDescent="0.2">
      <c r="A65" s="23" t="s">
        <v>18</v>
      </c>
      <c r="B65" s="19">
        <v>62</v>
      </c>
      <c r="C65" s="23">
        <v>62</v>
      </c>
      <c r="D65" s="19">
        <v>15.9</v>
      </c>
      <c r="E65" s="24">
        <v>4.416666666666667</v>
      </c>
      <c r="F65" s="20">
        <v>0.12499999999999981</v>
      </c>
      <c r="G65" s="25">
        <f>'Bike Data'!$C$4*$F65</f>
        <v>35.374999999999943</v>
      </c>
      <c r="H65" s="22">
        <f>0.5*'Bike Data'!$C$12*'Bike Data'!$C$7*'Bike Data'!$C$6*'WLTP Calcs'!E65^2</f>
        <v>4.0145291666666676</v>
      </c>
      <c r="I65" s="26">
        <f>0.02 *'Bike Data'!C$4*9.81</f>
        <v>55.524600000000007</v>
      </c>
      <c r="J65" s="22">
        <f t="shared" si="1"/>
        <v>94.914129166666612</v>
      </c>
      <c r="K65" s="25">
        <f t="shared" si="2"/>
        <v>94.914129166666612</v>
      </c>
      <c r="L65" s="20">
        <f t="shared" si="3"/>
        <v>0</v>
      </c>
      <c r="M65" s="30">
        <f>(E65/1000)*(I65+H65+('Bike Data'!C$4*'Bike Data'!C$10*F65))</f>
        <v>0.4664431085069442</v>
      </c>
      <c r="N65" s="25">
        <f t="shared" si="4"/>
        <v>0.4664431085069442</v>
      </c>
      <c r="O65" s="30">
        <f t="shared" si="5"/>
        <v>0</v>
      </c>
      <c r="P65" s="26"/>
      <c r="Q65" s="22">
        <f>((M65+M66)/2) * (B66 - B65)</f>
        <v>0.50574056050347227</v>
      </c>
      <c r="R65" s="25">
        <f t="shared" si="6"/>
        <v>0.50574056050347227</v>
      </c>
      <c r="S65" s="22">
        <f>SUM($R$3:R65)</f>
        <v>45.785951793907529</v>
      </c>
      <c r="T65" s="25">
        <f t="shared" si="0"/>
        <v>0</v>
      </c>
      <c r="U65" s="22">
        <f>SUM($T$3:T65)</f>
        <v>16.616090170617927</v>
      </c>
      <c r="V65" s="25"/>
      <c r="W65" s="20">
        <f>U65*'KERS Calcs'!$F$4</f>
        <v>14.622159350143775</v>
      </c>
      <c r="X65" s="25">
        <f>O65*'KERS Calcs'!$F$30</f>
        <v>0</v>
      </c>
      <c r="Y65" s="73">
        <f>T65*'KERS Calcs'!$F$30</f>
        <v>0</v>
      </c>
      <c r="Z65" s="26">
        <f>SUM($Y$3:Y65)</f>
        <v>8.9361411365528802</v>
      </c>
    </row>
    <row r="66" spans="1:26" x14ac:dyDescent="0.2">
      <c r="A66" s="23" t="s">
        <v>18</v>
      </c>
      <c r="B66" s="19">
        <v>63</v>
      </c>
      <c r="C66" s="23">
        <v>63</v>
      </c>
      <c r="D66" s="19">
        <v>16.2</v>
      </c>
      <c r="E66" s="24">
        <v>4.5</v>
      </c>
      <c r="F66" s="20">
        <v>0.16666666666666682</v>
      </c>
      <c r="G66" s="25">
        <f>'Bike Data'!$C$4*$F66</f>
        <v>47.166666666666714</v>
      </c>
      <c r="H66" s="22">
        <f>0.5*'Bike Data'!$C$12*'Bike Data'!$C$7*'Bike Data'!$C$6*'WLTP Calcs'!E66^2</f>
        <v>4.1674500000000005</v>
      </c>
      <c r="I66" s="26">
        <f>0.02 *'Bike Data'!C$4*9.81</f>
        <v>55.524600000000007</v>
      </c>
      <c r="J66" s="22">
        <f t="shared" si="1"/>
        <v>106.85871666666672</v>
      </c>
      <c r="K66" s="25">
        <f t="shared" si="2"/>
        <v>106.85871666666672</v>
      </c>
      <c r="L66" s="20">
        <f t="shared" si="3"/>
        <v>0</v>
      </c>
      <c r="M66" s="30">
        <f>(E66/1000)*(I66+H66+('Bike Data'!C$4*'Bike Data'!C$10*F66))</f>
        <v>0.54503801250000028</v>
      </c>
      <c r="N66" s="25">
        <f t="shared" si="4"/>
        <v>0.54503801250000028</v>
      </c>
      <c r="O66" s="30">
        <f t="shared" si="5"/>
        <v>0</v>
      </c>
      <c r="P66" s="26"/>
      <c r="Q66" s="22">
        <f>((M66+M67)/2) * (B67 - B66)</f>
        <v>0.60993836024305592</v>
      </c>
      <c r="R66" s="25">
        <f t="shared" si="6"/>
        <v>0.60993836024305592</v>
      </c>
      <c r="S66" s="22">
        <f>SUM($R$3:R66)</f>
        <v>46.395890154150585</v>
      </c>
      <c r="T66" s="25">
        <f t="shared" si="0"/>
        <v>0</v>
      </c>
      <c r="U66" s="22">
        <f>SUM($T$3:T66)</f>
        <v>16.616090170617927</v>
      </c>
      <c r="V66" s="25"/>
      <c r="W66" s="20">
        <f>U66*'KERS Calcs'!$F$4</f>
        <v>14.622159350143775</v>
      </c>
      <c r="X66" s="25">
        <f>O66*'KERS Calcs'!$F$30</f>
        <v>0</v>
      </c>
      <c r="Y66" s="73">
        <f>T66*'KERS Calcs'!$F$30</f>
        <v>0</v>
      </c>
      <c r="Z66" s="26">
        <f>SUM($Y$3:Y66)</f>
        <v>8.9361411365528802</v>
      </c>
    </row>
    <row r="67" spans="1:26" x14ac:dyDescent="0.2">
      <c r="A67" s="23" t="s">
        <v>18</v>
      </c>
      <c r="B67" s="19">
        <v>64</v>
      </c>
      <c r="C67" s="23">
        <v>64</v>
      </c>
      <c r="D67" s="19">
        <v>17.100000000000001</v>
      </c>
      <c r="E67" s="24">
        <v>4.7500000000000009</v>
      </c>
      <c r="F67" s="20">
        <v>0.2222222222222224</v>
      </c>
      <c r="G67" s="25">
        <f>'Bike Data'!$C$4*$F67</f>
        <v>62.888888888888943</v>
      </c>
      <c r="H67" s="22">
        <f>0.5*'Bike Data'!$C$12*'Bike Data'!$C$7*'Bike Data'!$C$6*'WLTP Calcs'!E67^2</f>
        <v>4.6433625000000021</v>
      </c>
      <c r="I67" s="26">
        <f>0.02 *'Bike Data'!C$4*9.81</f>
        <v>55.524600000000007</v>
      </c>
      <c r="J67" s="22">
        <f t="shared" si="1"/>
        <v>123.05685138888894</v>
      </c>
      <c r="K67" s="25">
        <f t="shared" si="2"/>
        <v>123.05685138888894</v>
      </c>
      <c r="L67" s="20">
        <f t="shared" si="3"/>
        <v>0</v>
      </c>
      <c r="M67" s="30">
        <f>(E67/1000)*(I67+H67+('Bike Data'!C$4*'Bike Data'!C$10*F67))</f>
        <v>0.67483870798611167</v>
      </c>
      <c r="N67" s="25">
        <f t="shared" si="4"/>
        <v>0.67483870798611167</v>
      </c>
      <c r="O67" s="30">
        <f t="shared" si="5"/>
        <v>0</v>
      </c>
      <c r="P67" s="26"/>
      <c r="Q67" s="22">
        <f>((M67+M68)/2) * (B68 - B67)</f>
        <v>0.6136790428690847</v>
      </c>
      <c r="R67" s="25">
        <f t="shared" si="6"/>
        <v>0.6136790428690847</v>
      </c>
      <c r="S67" s="22">
        <f>SUM($R$3:R67)</f>
        <v>47.009569197019673</v>
      </c>
      <c r="T67" s="25">
        <f t="shared" ref="T67:T130" si="7">ABS(IF(Q67&lt;0,Q67,))</f>
        <v>0</v>
      </c>
      <c r="U67" s="22">
        <f>SUM($T$3:T67)</f>
        <v>16.616090170617927</v>
      </c>
      <c r="V67" s="25"/>
      <c r="W67" s="20">
        <f>U67*'KERS Calcs'!$F$4</f>
        <v>14.622159350143775</v>
      </c>
      <c r="X67" s="25">
        <f>O67*'KERS Calcs'!$F$30</f>
        <v>0</v>
      </c>
      <c r="Y67" s="73">
        <f>T67*'KERS Calcs'!$F$30</f>
        <v>0</v>
      </c>
      <c r="Z67" s="26">
        <f>SUM($Y$3:Y67)</f>
        <v>8.9361411365528802</v>
      </c>
    </row>
    <row r="68" spans="1:26" x14ac:dyDescent="0.2">
      <c r="A68" s="23" t="s">
        <v>18</v>
      </c>
      <c r="B68" s="19">
        <v>65</v>
      </c>
      <c r="C68" s="23">
        <v>65</v>
      </c>
      <c r="D68" s="19">
        <v>17.8</v>
      </c>
      <c r="E68" s="24">
        <v>4.9444444444444446</v>
      </c>
      <c r="F68" s="20">
        <v>0.1388888888888889</v>
      </c>
      <c r="G68" s="25">
        <f>'Bike Data'!$C$4*$F68</f>
        <v>39.305555555555557</v>
      </c>
      <c r="H68" s="22">
        <f>0.5*'Bike Data'!$C$12*'Bike Data'!$C$7*'Bike Data'!$C$6*'WLTP Calcs'!E68^2</f>
        <v>5.0313018518518522</v>
      </c>
      <c r="I68" s="26">
        <f>0.02 *'Bike Data'!C$4*9.81</f>
        <v>55.524600000000007</v>
      </c>
      <c r="J68" s="22">
        <f t="shared" ref="J68:J131" si="8">SUM(G68:I68)</f>
        <v>99.861457407407414</v>
      </c>
      <c r="K68" s="25">
        <f t="shared" ref="K68:K131" si="9">IF(J68&gt;0,J68,)</f>
        <v>99.861457407407414</v>
      </c>
      <c r="L68" s="20">
        <f t="shared" ref="L68:L131" si="10">IF(J68&lt;0,J68,)*-1</f>
        <v>0</v>
      </c>
      <c r="M68" s="30">
        <f>(E68/1000)*(I68+H68+('Bike Data'!C$4*'Bike Data'!C$10*F68))</f>
        <v>0.55251937775205773</v>
      </c>
      <c r="N68" s="25">
        <f t="shared" ref="N68:N131" si="11">IF(M68&gt;0,M68,)</f>
        <v>0.55251937775205773</v>
      </c>
      <c r="O68" s="30">
        <f t="shared" ref="O68:O131" si="12">ABS(IF(M68&lt;0,M68,))</f>
        <v>0</v>
      </c>
      <c r="P68" s="26"/>
      <c r="Q68" s="22">
        <f>((M68+M69)/2) * (B69 - B68)</f>
        <v>0.50613139738940316</v>
      </c>
      <c r="R68" s="25">
        <f t="shared" ref="R68:R131" si="13">IF(Q68&gt;0,Q68,)</f>
        <v>0.50613139738940316</v>
      </c>
      <c r="S68" s="22">
        <f>SUM($R$3:R68)</f>
        <v>47.515700594409076</v>
      </c>
      <c r="T68" s="25">
        <f t="shared" si="7"/>
        <v>0</v>
      </c>
      <c r="U68" s="22">
        <f>SUM($T$3:T68)</f>
        <v>16.616090170617927</v>
      </c>
      <c r="V68" s="25"/>
      <c r="W68" s="20">
        <f>U68*'KERS Calcs'!$F$4</f>
        <v>14.622159350143775</v>
      </c>
      <c r="X68" s="25">
        <f>O68*'KERS Calcs'!$F$30</f>
        <v>0</v>
      </c>
      <c r="Y68" s="73">
        <f>T68*'KERS Calcs'!$F$30</f>
        <v>0</v>
      </c>
      <c r="Z68" s="26">
        <f>SUM($Y$3:Y68)</f>
        <v>8.9361411365528802</v>
      </c>
    </row>
    <row r="69" spans="1:26" x14ac:dyDescent="0.2">
      <c r="A69" s="23" t="s">
        <v>18</v>
      </c>
      <c r="B69" s="19">
        <v>66</v>
      </c>
      <c r="C69" s="23">
        <v>66</v>
      </c>
      <c r="D69" s="19">
        <v>18.100000000000001</v>
      </c>
      <c r="E69" s="24">
        <v>5.0277777777777786</v>
      </c>
      <c r="F69" s="20">
        <v>8.3333333333333037E-2</v>
      </c>
      <c r="G69" s="25">
        <f>'Bike Data'!$C$4*$F69</f>
        <v>23.58333333333325</v>
      </c>
      <c r="H69" s="22">
        <f>0.5*'Bike Data'!$C$12*'Bike Data'!$C$7*'Bike Data'!$C$6*'WLTP Calcs'!E69^2</f>
        <v>5.2023254629629649</v>
      </c>
      <c r="I69" s="26">
        <f>0.02 *'Bike Data'!C$4*9.81</f>
        <v>55.524600000000007</v>
      </c>
      <c r="J69" s="22">
        <f t="shared" si="8"/>
        <v>84.310258796296225</v>
      </c>
      <c r="K69" s="25">
        <f t="shared" si="9"/>
        <v>84.310258796296225</v>
      </c>
      <c r="L69" s="20">
        <f t="shared" si="10"/>
        <v>0</v>
      </c>
      <c r="M69" s="30">
        <f>(E69/1000)*(I69+H69+('Bike Data'!C$4*'Bike Data'!C$10*F69))</f>
        <v>0.45974341702674854</v>
      </c>
      <c r="N69" s="25">
        <f t="shared" si="11"/>
        <v>0.45974341702674854</v>
      </c>
      <c r="O69" s="30">
        <f t="shared" si="12"/>
        <v>0</v>
      </c>
      <c r="P69" s="26"/>
      <c r="Q69" s="22">
        <f>((M69+M70)/2) * (B70 - B69)</f>
        <v>0.67330635722736587</v>
      </c>
      <c r="R69" s="25">
        <f t="shared" si="13"/>
        <v>0.67330635722736587</v>
      </c>
      <c r="S69" s="22">
        <f>SUM($R$3:R69)</f>
        <v>48.189006951636443</v>
      </c>
      <c r="T69" s="25">
        <f t="shared" si="7"/>
        <v>0</v>
      </c>
      <c r="U69" s="22">
        <f>SUM($T$3:T69)</f>
        <v>16.616090170617927</v>
      </c>
      <c r="V69" s="25"/>
      <c r="W69" s="20">
        <f>U69*'KERS Calcs'!$F$4</f>
        <v>14.622159350143775</v>
      </c>
      <c r="X69" s="25">
        <f>O69*'KERS Calcs'!$F$30</f>
        <v>0</v>
      </c>
      <c r="Y69" s="73">
        <f>T69*'KERS Calcs'!$F$30</f>
        <v>0</v>
      </c>
      <c r="Z69" s="26">
        <f>SUM($Y$3:Y69)</f>
        <v>8.9361411365528802</v>
      </c>
    </row>
    <row r="70" spans="1:26" x14ac:dyDescent="0.2">
      <c r="A70" s="23" t="s">
        <v>18</v>
      </c>
      <c r="B70" s="19">
        <v>67</v>
      </c>
      <c r="C70" s="23">
        <v>67</v>
      </c>
      <c r="D70" s="19">
        <v>18.399999999999999</v>
      </c>
      <c r="E70" s="24">
        <v>5.1111111111111107</v>
      </c>
      <c r="F70" s="20">
        <v>0.30555555555555547</v>
      </c>
      <c r="G70" s="25">
        <f>'Bike Data'!$C$4*$F70</f>
        <v>86.4722222222222</v>
      </c>
      <c r="H70" s="22">
        <f>0.5*'Bike Data'!$C$12*'Bike Data'!$C$7*'Bike Data'!$C$6*'WLTP Calcs'!E70^2</f>
        <v>5.3762074074074064</v>
      </c>
      <c r="I70" s="26">
        <f>0.02 *'Bike Data'!C$4*9.81</f>
        <v>55.524600000000007</v>
      </c>
      <c r="J70" s="22">
        <f t="shared" si="8"/>
        <v>147.37302962962963</v>
      </c>
      <c r="K70" s="25">
        <f t="shared" si="9"/>
        <v>147.37302962962963</v>
      </c>
      <c r="L70" s="20">
        <f t="shared" si="10"/>
        <v>0</v>
      </c>
      <c r="M70" s="30">
        <f>(E70/1000)*(I70+H70+('Bike Data'!C$4*'Bike Data'!C$10*F70))</f>
        <v>0.88686929742798326</v>
      </c>
      <c r="N70" s="25">
        <f t="shared" si="11"/>
        <v>0.88686929742798326</v>
      </c>
      <c r="O70" s="30">
        <f t="shared" si="12"/>
        <v>0</v>
      </c>
      <c r="P70" s="26"/>
      <c r="Q70" s="22">
        <f>((M70+M71)/2) * (B71 - B70)</f>
        <v>1.3111989458140432</v>
      </c>
      <c r="R70" s="25">
        <f t="shared" si="13"/>
        <v>1.3111989458140432</v>
      </c>
      <c r="S70" s="22">
        <f>SUM($R$3:R70)</f>
        <v>49.500205897450485</v>
      </c>
      <c r="T70" s="25">
        <f t="shared" si="7"/>
        <v>0</v>
      </c>
      <c r="U70" s="22">
        <f>SUM($T$3:T70)</f>
        <v>16.616090170617927</v>
      </c>
      <c r="V70" s="25"/>
      <c r="W70" s="20">
        <f>U70*'KERS Calcs'!$F$4</f>
        <v>14.622159350143775</v>
      </c>
      <c r="X70" s="25">
        <f>O70*'KERS Calcs'!$F$30</f>
        <v>0</v>
      </c>
      <c r="Y70" s="73">
        <f>T70*'KERS Calcs'!$F$30</f>
        <v>0</v>
      </c>
      <c r="Z70" s="26">
        <f>SUM($Y$3:Y70)</f>
        <v>8.9361411365528802</v>
      </c>
    </row>
    <row r="71" spans="1:26" x14ac:dyDescent="0.2">
      <c r="A71" s="23" t="s">
        <v>18</v>
      </c>
      <c r="B71" s="19">
        <v>68</v>
      </c>
      <c r="C71" s="23">
        <v>68</v>
      </c>
      <c r="D71" s="19">
        <v>20.3</v>
      </c>
      <c r="E71" s="24">
        <v>5.6388888888888893</v>
      </c>
      <c r="F71" s="20">
        <v>0.66666666666666674</v>
      </c>
      <c r="G71" s="25">
        <f>'Bike Data'!$C$4*$F71</f>
        <v>188.66666666666669</v>
      </c>
      <c r="H71" s="22">
        <f>0.5*'Bike Data'!$C$12*'Bike Data'!$C$7*'Bike Data'!$C$6*'WLTP Calcs'!E71^2</f>
        <v>6.5438365740740752</v>
      </c>
      <c r="I71" s="26">
        <f>0.02 *'Bike Data'!C$4*9.81</f>
        <v>55.524600000000007</v>
      </c>
      <c r="J71" s="22">
        <f t="shared" si="8"/>
        <v>250.73510324074078</v>
      </c>
      <c r="K71" s="25">
        <f t="shared" si="9"/>
        <v>250.73510324074078</v>
      </c>
      <c r="L71" s="20">
        <f t="shared" si="10"/>
        <v>0</v>
      </c>
      <c r="M71" s="30">
        <f>(E71/1000)*(I71+H71+('Bike Data'!C$4*'Bike Data'!C$10*F71))</f>
        <v>1.7355285942001033</v>
      </c>
      <c r="N71" s="25">
        <f t="shared" si="11"/>
        <v>1.7355285942001033</v>
      </c>
      <c r="O71" s="30">
        <f t="shared" si="12"/>
        <v>0</v>
      </c>
      <c r="P71" s="26"/>
      <c r="Q71" s="22">
        <f>((M71+M72)/2) * (B72 - B71)</f>
        <v>2.0968716566165124</v>
      </c>
      <c r="R71" s="25">
        <f t="shared" si="13"/>
        <v>2.0968716566165124</v>
      </c>
      <c r="S71" s="22">
        <f>SUM($R$3:R71)</f>
        <v>51.597077554066999</v>
      </c>
      <c r="T71" s="25">
        <f t="shared" si="7"/>
        <v>0</v>
      </c>
      <c r="U71" s="22">
        <f>SUM($T$3:T71)</f>
        <v>16.616090170617927</v>
      </c>
      <c r="V71" s="25"/>
      <c r="W71" s="20">
        <f>U71*'KERS Calcs'!$F$4</f>
        <v>14.622159350143775</v>
      </c>
      <c r="X71" s="25">
        <f>O71*'KERS Calcs'!$F$30</f>
        <v>0</v>
      </c>
      <c r="Y71" s="73">
        <f>T71*'KERS Calcs'!$F$30</f>
        <v>0</v>
      </c>
      <c r="Z71" s="26">
        <f>SUM($Y$3:Y71)</f>
        <v>8.9361411365528802</v>
      </c>
    </row>
    <row r="72" spans="1:26" x14ac:dyDescent="0.2">
      <c r="A72" s="23" t="s">
        <v>18</v>
      </c>
      <c r="B72" s="19">
        <v>69</v>
      </c>
      <c r="C72" s="23">
        <v>69</v>
      </c>
      <c r="D72" s="19">
        <v>23.2</v>
      </c>
      <c r="E72" s="24">
        <v>6.4444444444444446</v>
      </c>
      <c r="F72" s="20">
        <v>0.86111111111111094</v>
      </c>
      <c r="G72" s="25">
        <f>'Bike Data'!$C$4*$F72</f>
        <v>243.6944444444444</v>
      </c>
      <c r="H72" s="22">
        <f>0.5*'Bike Data'!$C$12*'Bike Data'!$C$7*'Bike Data'!$C$6*'WLTP Calcs'!E72^2</f>
        <v>8.5470518518518528</v>
      </c>
      <c r="I72" s="26">
        <f>0.02 *'Bike Data'!C$4*9.81</f>
        <v>55.524600000000007</v>
      </c>
      <c r="J72" s="22">
        <f t="shared" si="8"/>
        <v>307.76609629629627</v>
      </c>
      <c r="K72" s="25">
        <f t="shared" si="9"/>
        <v>307.76609629629627</v>
      </c>
      <c r="L72" s="20">
        <f t="shared" si="10"/>
        <v>0</v>
      </c>
      <c r="M72" s="30">
        <f>(E72/1000)*(I72+H72+('Bike Data'!C$4*'Bike Data'!C$10*F72))</f>
        <v>2.4582147190329215</v>
      </c>
      <c r="N72" s="25">
        <f t="shared" si="11"/>
        <v>2.4582147190329215</v>
      </c>
      <c r="O72" s="30">
        <f t="shared" si="12"/>
        <v>0</v>
      </c>
      <c r="P72" s="26"/>
      <c r="Q72" s="22">
        <f>((M72+M73)/2) * (B73 - B72)</f>
        <v>2.7179928028677987</v>
      </c>
      <c r="R72" s="25">
        <f t="shared" si="13"/>
        <v>2.7179928028677987</v>
      </c>
      <c r="S72" s="22">
        <f>SUM($R$3:R72)</f>
        <v>54.315070356934797</v>
      </c>
      <c r="T72" s="25">
        <f t="shared" si="7"/>
        <v>0</v>
      </c>
      <c r="U72" s="22">
        <f>SUM($T$3:T72)</f>
        <v>16.616090170617927</v>
      </c>
      <c r="V72" s="25"/>
      <c r="W72" s="20">
        <f>U72*'KERS Calcs'!$F$4</f>
        <v>14.622159350143775</v>
      </c>
      <c r="X72" s="25">
        <f>O72*'KERS Calcs'!$F$30</f>
        <v>0</v>
      </c>
      <c r="Y72" s="73">
        <f>T72*'KERS Calcs'!$F$30</f>
        <v>0</v>
      </c>
      <c r="Z72" s="26">
        <f>SUM($Y$3:Y72)</f>
        <v>8.9361411365528802</v>
      </c>
    </row>
    <row r="73" spans="1:26" x14ac:dyDescent="0.2">
      <c r="A73" s="23" t="s">
        <v>18</v>
      </c>
      <c r="B73" s="19">
        <v>70</v>
      </c>
      <c r="C73" s="23">
        <v>70</v>
      </c>
      <c r="D73" s="19">
        <v>26.5</v>
      </c>
      <c r="E73" s="24">
        <v>7.3611111111111116</v>
      </c>
      <c r="F73" s="20">
        <v>0.91666666666666685</v>
      </c>
      <c r="G73" s="25">
        <f>'Bike Data'!$C$4*$F73</f>
        <v>259.41666666666674</v>
      </c>
      <c r="H73" s="22">
        <f>0.5*'Bike Data'!$C$12*'Bike Data'!$C$7*'Bike Data'!$C$6*'WLTP Calcs'!E73^2</f>
        <v>11.151469907407408</v>
      </c>
      <c r="I73" s="26">
        <f>0.02 *'Bike Data'!C$4*9.81</f>
        <v>55.524600000000007</v>
      </c>
      <c r="J73" s="22">
        <f t="shared" si="8"/>
        <v>326.09273657407419</v>
      </c>
      <c r="K73" s="25">
        <f t="shared" si="9"/>
        <v>326.09273657407419</v>
      </c>
      <c r="L73" s="20">
        <f t="shared" si="10"/>
        <v>0</v>
      </c>
      <c r="M73" s="30">
        <f>(E73/1000)*(I73+H73+('Bike Data'!C$4*'Bike Data'!C$10*F73))</f>
        <v>2.9777708867026753</v>
      </c>
      <c r="N73" s="25">
        <f t="shared" si="11"/>
        <v>2.9777708867026753</v>
      </c>
      <c r="O73" s="30">
        <f t="shared" si="12"/>
        <v>0</v>
      </c>
      <c r="P73" s="26"/>
      <c r="Q73" s="22">
        <f>((M73+M74)/2) * (B74 - B73)</f>
        <v>3.0694561156185705</v>
      </c>
      <c r="R73" s="25">
        <f t="shared" si="13"/>
        <v>3.0694561156185705</v>
      </c>
      <c r="S73" s="22">
        <f>SUM($R$3:R73)</f>
        <v>57.384526472553368</v>
      </c>
      <c r="T73" s="25">
        <f t="shared" si="7"/>
        <v>0</v>
      </c>
      <c r="U73" s="22">
        <f>SUM($T$3:T73)</f>
        <v>16.616090170617927</v>
      </c>
      <c r="V73" s="25"/>
      <c r="W73" s="20">
        <f>U73*'KERS Calcs'!$F$4</f>
        <v>14.622159350143775</v>
      </c>
      <c r="X73" s="25">
        <f>O73*'KERS Calcs'!$F$30</f>
        <v>0</v>
      </c>
      <c r="Y73" s="73">
        <f>T73*'KERS Calcs'!$F$30</f>
        <v>0</v>
      </c>
      <c r="Z73" s="26">
        <f>SUM($Y$3:Y73)</f>
        <v>8.9361411365528802</v>
      </c>
    </row>
    <row r="74" spans="1:26" x14ac:dyDescent="0.2">
      <c r="A74" s="23" t="s">
        <v>18</v>
      </c>
      <c r="B74" s="19">
        <v>71</v>
      </c>
      <c r="C74" s="23">
        <v>71</v>
      </c>
      <c r="D74" s="19">
        <v>29.8</v>
      </c>
      <c r="E74" s="24">
        <v>8.2777777777777786</v>
      </c>
      <c r="F74" s="20">
        <v>0.84722222222222243</v>
      </c>
      <c r="G74" s="25">
        <f>'Bike Data'!$C$4*$F74</f>
        <v>239.76388888888894</v>
      </c>
      <c r="H74" s="22">
        <f>0.5*'Bike Data'!$C$12*'Bike Data'!$C$7*'Bike Data'!$C$6*'WLTP Calcs'!E74^2</f>
        <v>14.1017462962963</v>
      </c>
      <c r="I74" s="26">
        <f>0.02 *'Bike Data'!C$4*9.81</f>
        <v>55.524600000000007</v>
      </c>
      <c r="J74" s="22">
        <f t="shared" si="8"/>
        <v>309.39023518518525</v>
      </c>
      <c r="K74" s="25">
        <f t="shared" si="9"/>
        <v>309.39023518518525</v>
      </c>
      <c r="L74" s="20">
        <f t="shared" si="10"/>
        <v>0</v>
      </c>
      <c r="M74" s="30">
        <f>(E74/1000)*(I74+H74+('Bike Data'!C$4*'Bike Data'!C$10*F74))</f>
        <v>3.161141344534466</v>
      </c>
      <c r="N74" s="25">
        <f t="shared" si="11"/>
        <v>3.161141344534466</v>
      </c>
      <c r="O74" s="30">
        <f t="shared" si="12"/>
        <v>0</v>
      </c>
      <c r="P74" s="26"/>
      <c r="Q74" s="22">
        <f>((M74+M75)/2) * (B75 - B74)</f>
        <v>2.9745509757523152</v>
      </c>
      <c r="R74" s="25">
        <f t="shared" si="13"/>
        <v>2.9745509757523152</v>
      </c>
      <c r="S74" s="22">
        <f>SUM($R$3:R74)</f>
        <v>60.359077448305683</v>
      </c>
      <c r="T74" s="25">
        <f t="shared" si="7"/>
        <v>0</v>
      </c>
      <c r="U74" s="22">
        <f>SUM($T$3:T74)</f>
        <v>16.616090170617927</v>
      </c>
      <c r="V74" s="25"/>
      <c r="W74" s="20">
        <f>U74*'KERS Calcs'!$F$4</f>
        <v>14.622159350143775</v>
      </c>
      <c r="X74" s="25">
        <f>O74*'KERS Calcs'!$F$30</f>
        <v>0</v>
      </c>
      <c r="Y74" s="73">
        <f>T74*'KERS Calcs'!$F$30</f>
        <v>0</v>
      </c>
      <c r="Z74" s="26">
        <f>SUM($Y$3:Y74)</f>
        <v>8.9361411365528802</v>
      </c>
    </row>
    <row r="75" spans="1:26" x14ac:dyDescent="0.2">
      <c r="A75" s="23" t="s">
        <v>18</v>
      </c>
      <c r="B75" s="19">
        <v>72</v>
      </c>
      <c r="C75" s="23">
        <v>72</v>
      </c>
      <c r="D75" s="19">
        <v>32.6</v>
      </c>
      <c r="E75" s="24">
        <v>9.0555555555555571</v>
      </c>
      <c r="F75" s="20">
        <v>0.63888888888888862</v>
      </c>
      <c r="G75" s="25">
        <f>'Bike Data'!$C$4*$F75</f>
        <v>180.80555555555549</v>
      </c>
      <c r="H75" s="22">
        <f>0.5*'Bike Data'!$C$12*'Bike Data'!$C$7*'Bike Data'!$C$6*'WLTP Calcs'!E75^2</f>
        <v>16.876235185185191</v>
      </c>
      <c r="I75" s="26">
        <f>0.02 *'Bike Data'!C$4*9.81</f>
        <v>55.524600000000007</v>
      </c>
      <c r="J75" s="22">
        <f t="shared" si="8"/>
        <v>253.20639074074069</v>
      </c>
      <c r="K75" s="25">
        <f t="shared" si="9"/>
        <v>253.20639074074069</v>
      </c>
      <c r="L75" s="20">
        <f t="shared" si="10"/>
        <v>0</v>
      </c>
      <c r="M75" s="30">
        <f>(E75/1000)*(I75+H75+('Bike Data'!C$4*'Bike Data'!C$10*F75))</f>
        <v>2.7879606069701639</v>
      </c>
      <c r="N75" s="25">
        <f t="shared" si="11"/>
        <v>2.7879606069701639</v>
      </c>
      <c r="O75" s="30">
        <f t="shared" si="12"/>
        <v>0</v>
      </c>
      <c r="P75" s="26"/>
      <c r="Q75" s="22">
        <f>((M75+M76)/2) * (B76 - B75)</f>
        <v>2.4583054594778799</v>
      </c>
      <c r="R75" s="25">
        <f t="shared" si="13"/>
        <v>2.4583054594778799</v>
      </c>
      <c r="S75" s="22">
        <f>SUM($R$3:R75)</f>
        <v>62.817382907783561</v>
      </c>
      <c r="T75" s="25">
        <f t="shared" si="7"/>
        <v>0</v>
      </c>
      <c r="U75" s="22">
        <f>SUM($T$3:T75)</f>
        <v>16.616090170617927</v>
      </c>
      <c r="V75" s="25"/>
      <c r="W75" s="20">
        <f>U75*'KERS Calcs'!$F$4</f>
        <v>14.622159350143775</v>
      </c>
      <c r="X75" s="25">
        <f>O75*'KERS Calcs'!$F$30</f>
        <v>0</v>
      </c>
      <c r="Y75" s="73">
        <f>T75*'KERS Calcs'!$F$30</f>
        <v>0</v>
      </c>
      <c r="Z75" s="26">
        <f>SUM($Y$3:Y75)</f>
        <v>8.9361411365528802</v>
      </c>
    </row>
    <row r="76" spans="1:26" x14ac:dyDescent="0.2">
      <c r="A76" s="23" t="s">
        <v>18</v>
      </c>
      <c r="B76" s="19">
        <v>73</v>
      </c>
      <c r="C76" s="23">
        <v>73</v>
      </c>
      <c r="D76" s="19">
        <v>34.4</v>
      </c>
      <c r="E76" s="24">
        <v>9.5555555555555554</v>
      </c>
      <c r="F76" s="20">
        <v>0.40277777777777757</v>
      </c>
      <c r="G76" s="25">
        <f>'Bike Data'!$C$4*$F76</f>
        <v>113.98611111111106</v>
      </c>
      <c r="H76" s="22">
        <f>0.5*'Bike Data'!$C$12*'Bike Data'!$C$7*'Bike Data'!$C$6*'WLTP Calcs'!E76^2</f>
        <v>18.791318518518516</v>
      </c>
      <c r="I76" s="26">
        <f>0.02 *'Bike Data'!C$4*9.81</f>
        <v>55.524600000000007</v>
      </c>
      <c r="J76" s="22">
        <f t="shared" si="8"/>
        <v>188.3020296296296</v>
      </c>
      <c r="K76" s="25">
        <f t="shared" si="9"/>
        <v>188.3020296296296</v>
      </c>
      <c r="L76" s="20">
        <f t="shared" si="10"/>
        <v>0</v>
      </c>
      <c r="M76" s="30">
        <f>(E76/1000)*(I76+H76+('Bike Data'!C$4*'Bike Data'!C$10*F76))</f>
        <v>2.1286503119855955</v>
      </c>
      <c r="N76" s="25">
        <f t="shared" si="11"/>
        <v>2.1286503119855955</v>
      </c>
      <c r="O76" s="30">
        <f t="shared" si="12"/>
        <v>0</v>
      </c>
      <c r="P76" s="26"/>
      <c r="Q76" s="22">
        <f>((M76+M77)/2) * (B77 - B76)</f>
        <v>1.9415502913773142</v>
      </c>
      <c r="R76" s="25">
        <f t="shared" si="13"/>
        <v>1.9415502913773142</v>
      </c>
      <c r="S76" s="22">
        <f>SUM($R$3:R76)</f>
        <v>64.758933199160879</v>
      </c>
      <c r="T76" s="25">
        <f t="shared" si="7"/>
        <v>0</v>
      </c>
      <c r="U76" s="22">
        <f>SUM($T$3:T76)</f>
        <v>16.616090170617927</v>
      </c>
      <c r="V76" s="25"/>
      <c r="W76" s="20">
        <f>U76*'KERS Calcs'!$F$4</f>
        <v>14.622159350143775</v>
      </c>
      <c r="X76" s="25">
        <f>O76*'KERS Calcs'!$F$30</f>
        <v>0</v>
      </c>
      <c r="Y76" s="73">
        <f>T76*'KERS Calcs'!$F$30</f>
        <v>0</v>
      </c>
      <c r="Z76" s="26">
        <f>SUM($Y$3:Y76)</f>
        <v>8.9361411365528802</v>
      </c>
    </row>
    <row r="77" spans="1:26" x14ac:dyDescent="0.2">
      <c r="A77" s="23" t="s">
        <v>18</v>
      </c>
      <c r="B77" s="19">
        <v>74</v>
      </c>
      <c r="C77" s="23">
        <v>74</v>
      </c>
      <c r="D77" s="19">
        <v>35.5</v>
      </c>
      <c r="E77" s="24">
        <v>9.8611111111111107</v>
      </c>
      <c r="F77" s="20">
        <v>0.27777777777777779</v>
      </c>
      <c r="G77" s="25">
        <f>'Bike Data'!$C$4*$F77</f>
        <v>78.611111111111114</v>
      </c>
      <c r="H77" s="22">
        <f>0.5*'Bike Data'!$C$12*'Bike Data'!$C$7*'Bike Data'!$C$6*'WLTP Calcs'!E77^2</f>
        <v>20.012303240740739</v>
      </c>
      <c r="I77" s="26">
        <f>0.02 *'Bike Data'!C$4*9.81</f>
        <v>55.524600000000007</v>
      </c>
      <c r="J77" s="22">
        <f t="shared" si="8"/>
        <v>154.14801435185186</v>
      </c>
      <c r="K77" s="25">
        <f t="shared" si="9"/>
        <v>154.14801435185186</v>
      </c>
      <c r="L77" s="20">
        <f t="shared" si="10"/>
        <v>0</v>
      </c>
      <c r="M77" s="30">
        <f>(E77/1000)*(I77+H77+('Bike Data'!C$4*'Bike Data'!C$10*F77))</f>
        <v>1.7544502707690326</v>
      </c>
      <c r="N77" s="25">
        <f t="shared" si="11"/>
        <v>1.7544502707690326</v>
      </c>
      <c r="O77" s="30">
        <f t="shared" si="12"/>
        <v>0</v>
      </c>
      <c r="P77" s="26"/>
      <c r="Q77" s="22">
        <f>((M77+M78)/2) * (B78 - B77)</f>
        <v>1.7560055409272113</v>
      </c>
      <c r="R77" s="25">
        <f t="shared" si="13"/>
        <v>1.7560055409272113</v>
      </c>
      <c r="S77" s="22">
        <f>SUM($R$3:R77)</f>
        <v>66.514938740088084</v>
      </c>
      <c r="T77" s="25">
        <f t="shared" si="7"/>
        <v>0</v>
      </c>
      <c r="U77" s="22">
        <f>SUM($T$3:T77)</f>
        <v>16.616090170617927</v>
      </c>
      <c r="V77" s="25"/>
      <c r="W77" s="20">
        <f>U77*'KERS Calcs'!$F$4</f>
        <v>14.622159350143775</v>
      </c>
      <c r="X77" s="25">
        <f>O77*'KERS Calcs'!$F$30</f>
        <v>0</v>
      </c>
      <c r="Y77" s="73">
        <f>T77*'KERS Calcs'!$F$30</f>
        <v>0</v>
      </c>
      <c r="Z77" s="26">
        <f>SUM($Y$3:Y77)</f>
        <v>8.9361411365528802</v>
      </c>
    </row>
    <row r="78" spans="1:26" x14ac:dyDescent="0.2">
      <c r="A78" s="23" t="s">
        <v>18</v>
      </c>
      <c r="B78" s="19">
        <v>75</v>
      </c>
      <c r="C78" s="23">
        <v>75</v>
      </c>
      <c r="D78" s="19">
        <v>36.4</v>
      </c>
      <c r="E78" s="24">
        <v>10.111111111111111</v>
      </c>
      <c r="F78" s="20">
        <v>0.26388888888888867</v>
      </c>
      <c r="G78" s="25">
        <f>'Bike Data'!$C$4*$F78</f>
        <v>74.6805555555555</v>
      </c>
      <c r="H78" s="22">
        <f>0.5*'Bike Data'!$C$12*'Bike Data'!$C$7*'Bike Data'!$C$6*'WLTP Calcs'!E78^2</f>
        <v>21.039874074074074</v>
      </c>
      <c r="I78" s="26">
        <f>0.02 *'Bike Data'!C$4*9.81</f>
        <v>55.524600000000007</v>
      </c>
      <c r="J78" s="22">
        <f t="shared" si="8"/>
        <v>151.24502962962958</v>
      </c>
      <c r="K78" s="25">
        <f t="shared" si="9"/>
        <v>151.24502962962958</v>
      </c>
      <c r="L78" s="20">
        <f t="shared" si="10"/>
        <v>0</v>
      </c>
      <c r="M78" s="30">
        <f>(E78/1000)*(I78+H78+('Bike Data'!C$4*'Bike Data'!C$10*F78))</f>
        <v>1.75756081108539</v>
      </c>
      <c r="N78" s="25">
        <f t="shared" si="11"/>
        <v>1.75756081108539</v>
      </c>
      <c r="O78" s="30">
        <f t="shared" si="12"/>
        <v>0</v>
      </c>
      <c r="P78" s="26"/>
      <c r="Q78" s="22">
        <f>((M78+M79)/2) * (B79 - B78)</f>
        <v>1.840970882503858</v>
      </c>
      <c r="R78" s="25">
        <f t="shared" si="13"/>
        <v>1.840970882503858</v>
      </c>
      <c r="S78" s="22">
        <f>SUM($R$3:R78)</f>
        <v>68.355909622591938</v>
      </c>
      <c r="T78" s="25">
        <f t="shared" si="7"/>
        <v>0</v>
      </c>
      <c r="U78" s="22">
        <f>SUM($T$3:T78)</f>
        <v>16.616090170617927</v>
      </c>
      <c r="V78" s="25"/>
      <c r="W78" s="20">
        <f>U78*'KERS Calcs'!$F$4</f>
        <v>14.622159350143775</v>
      </c>
      <c r="X78" s="25">
        <f>O78*'KERS Calcs'!$F$30</f>
        <v>0</v>
      </c>
      <c r="Y78" s="73">
        <f>T78*'KERS Calcs'!$F$30</f>
        <v>0</v>
      </c>
      <c r="Z78" s="26">
        <f>SUM($Y$3:Y78)</f>
        <v>8.9361411365528802</v>
      </c>
    </row>
    <row r="79" spans="1:26" x14ac:dyDescent="0.2">
      <c r="A79" s="23" t="s">
        <v>18</v>
      </c>
      <c r="B79" s="19">
        <v>76</v>
      </c>
      <c r="C79" s="23">
        <v>76</v>
      </c>
      <c r="D79" s="19">
        <v>37.4</v>
      </c>
      <c r="E79" s="24">
        <v>10.388888888888889</v>
      </c>
      <c r="F79" s="20">
        <v>0.29166666666666685</v>
      </c>
      <c r="G79" s="25">
        <f>'Bike Data'!$C$4*$F79</f>
        <v>82.541666666666714</v>
      </c>
      <c r="H79" s="22">
        <f>0.5*'Bike Data'!$C$12*'Bike Data'!$C$7*'Bike Data'!$C$6*'WLTP Calcs'!E79^2</f>
        <v>22.211790740740746</v>
      </c>
      <c r="I79" s="26">
        <f>0.02 *'Bike Data'!C$4*9.81</f>
        <v>55.524600000000007</v>
      </c>
      <c r="J79" s="22">
        <f t="shared" si="8"/>
        <v>160.27805740740746</v>
      </c>
      <c r="K79" s="25">
        <f t="shared" si="9"/>
        <v>160.27805740740746</v>
      </c>
      <c r="L79" s="20">
        <f t="shared" si="10"/>
        <v>0</v>
      </c>
      <c r="M79" s="30">
        <f>(E79/1000)*(I79+H79+('Bike Data'!C$4*'Bike Data'!C$10*F79))</f>
        <v>1.9243809539223258</v>
      </c>
      <c r="N79" s="25">
        <f t="shared" si="11"/>
        <v>1.9243809539223258</v>
      </c>
      <c r="O79" s="30">
        <f t="shared" si="12"/>
        <v>0</v>
      </c>
      <c r="P79" s="26"/>
      <c r="Q79" s="22">
        <f>((M79+M80)/2) * (B80 - B79)</f>
        <v>1.9050255461323302</v>
      </c>
      <c r="R79" s="25">
        <f t="shared" si="13"/>
        <v>1.9050255461323302</v>
      </c>
      <c r="S79" s="22">
        <f>SUM($R$3:R79)</f>
        <v>70.260935168724274</v>
      </c>
      <c r="T79" s="25">
        <f t="shared" si="7"/>
        <v>0</v>
      </c>
      <c r="U79" s="22">
        <f>SUM($T$3:T79)</f>
        <v>16.616090170617927</v>
      </c>
      <c r="V79" s="25"/>
      <c r="W79" s="20">
        <f>U79*'KERS Calcs'!$F$4</f>
        <v>14.622159350143775</v>
      </c>
      <c r="X79" s="25">
        <f>O79*'KERS Calcs'!$F$30</f>
        <v>0</v>
      </c>
      <c r="Y79" s="73">
        <f>T79*'KERS Calcs'!$F$30</f>
        <v>0</v>
      </c>
      <c r="Z79" s="26">
        <f>SUM($Y$3:Y79)</f>
        <v>8.9361411365528802</v>
      </c>
    </row>
    <row r="80" spans="1:26" x14ac:dyDescent="0.2">
      <c r="A80" s="23" t="s">
        <v>18</v>
      </c>
      <c r="B80" s="19">
        <v>77</v>
      </c>
      <c r="C80" s="23">
        <v>77</v>
      </c>
      <c r="D80" s="19">
        <v>38.5</v>
      </c>
      <c r="E80" s="24">
        <v>10.694444444444445</v>
      </c>
      <c r="F80" s="20">
        <v>0.26388888888888867</v>
      </c>
      <c r="G80" s="25">
        <f>'Bike Data'!$C$4*$F80</f>
        <v>74.6805555555555</v>
      </c>
      <c r="H80" s="22">
        <f>0.5*'Bike Data'!$C$12*'Bike Data'!$C$7*'Bike Data'!$C$6*'WLTP Calcs'!E80^2</f>
        <v>23.537581018518519</v>
      </c>
      <c r="I80" s="26">
        <f>0.02 *'Bike Data'!C$4*9.81</f>
        <v>55.524600000000007</v>
      </c>
      <c r="J80" s="22">
        <f t="shared" si="8"/>
        <v>153.74273657407403</v>
      </c>
      <c r="K80" s="25">
        <f t="shared" si="9"/>
        <v>153.74273657407403</v>
      </c>
      <c r="L80" s="20">
        <f t="shared" si="10"/>
        <v>0</v>
      </c>
      <c r="M80" s="30">
        <f>(E80/1000)*(I80+H80+('Bike Data'!C$4*'Bike Data'!C$10*F80))</f>
        <v>1.8856701383423344</v>
      </c>
      <c r="N80" s="25">
        <f t="shared" si="11"/>
        <v>1.8856701383423344</v>
      </c>
      <c r="O80" s="30">
        <f t="shared" si="12"/>
        <v>0</v>
      </c>
      <c r="P80" s="26"/>
      <c r="Q80" s="22">
        <f>((M80+M81)/2) * (B81 - B80)</f>
        <v>1.6591873878054266</v>
      </c>
      <c r="R80" s="25">
        <f t="shared" si="13"/>
        <v>1.6591873878054266</v>
      </c>
      <c r="S80" s="22">
        <f>SUM($R$3:R80)</f>
        <v>71.920122556529705</v>
      </c>
      <c r="T80" s="25">
        <f t="shared" si="7"/>
        <v>0</v>
      </c>
      <c r="U80" s="22">
        <f>SUM($T$3:T80)</f>
        <v>16.616090170617927</v>
      </c>
      <c r="V80" s="25"/>
      <c r="W80" s="20">
        <f>U80*'KERS Calcs'!$F$4</f>
        <v>14.622159350143775</v>
      </c>
      <c r="X80" s="25">
        <f>O80*'KERS Calcs'!$F$30</f>
        <v>0</v>
      </c>
      <c r="Y80" s="73">
        <f>T80*'KERS Calcs'!$F$30</f>
        <v>0</v>
      </c>
      <c r="Z80" s="26">
        <f>SUM($Y$3:Y80)</f>
        <v>8.9361411365528802</v>
      </c>
    </row>
    <row r="81" spans="1:26" x14ac:dyDescent="0.2">
      <c r="A81" s="23" t="s">
        <v>18</v>
      </c>
      <c r="B81" s="19">
        <v>78</v>
      </c>
      <c r="C81" s="23">
        <v>78</v>
      </c>
      <c r="D81" s="19">
        <v>39.299999999999997</v>
      </c>
      <c r="E81" s="24">
        <v>10.916666666666666</v>
      </c>
      <c r="F81" s="20">
        <v>0.1388888888888889</v>
      </c>
      <c r="G81" s="25">
        <f>'Bike Data'!$C$4*$F81</f>
        <v>39.305555555555557</v>
      </c>
      <c r="H81" s="22">
        <f>0.5*'Bike Data'!$C$12*'Bike Data'!$C$7*'Bike Data'!$C$6*'WLTP Calcs'!E81^2</f>
        <v>24.525929166666664</v>
      </c>
      <c r="I81" s="26">
        <f>0.02 *'Bike Data'!C$4*9.81</f>
        <v>55.524600000000007</v>
      </c>
      <c r="J81" s="22">
        <f t="shared" si="8"/>
        <v>119.35608472222222</v>
      </c>
      <c r="K81" s="25">
        <f t="shared" si="9"/>
        <v>119.35608472222222</v>
      </c>
      <c r="L81" s="20">
        <f t="shared" si="10"/>
        <v>0</v>
      </c>
      <c r="M81" s="30">
        <f>(E81/1000)*(I81+H81+('Bike Data'!C$4*'Bike Data'!C$10*F81))</f>
        <v>1.4327046372685186</v>
      </c>
      <c r="N81" s="25">
        <f t="shared" si="11"/>
        <v>1.4327046372685186</v>
      </c>
      <c r="O81" s="30">
        <f t="shared" si="12"/>
        <v>0</v>
      </c>
      <c r="P81" s="26"/>
      <c r="Q81" s="22">
        <f>((M81+M82)/2) * (B82 - B81)</f>
        <v>1.0726418525688024</v>
      </c>
      <c r="R81" s="25">
        <f t="shared" si="13"/>
        <v>1.0726418525688024</v>
      </c>
      <c r="S81" s="22">
        <f>SUM($R$3:R81)</f>
        <v>72.992764409098513</v>
      </c>
      <c r="T81" s="25">
        <f t="shared" si="7"/>
        <v>0</v>
      </c>
      <c r="U81" s="22">
        <f>SUM($T$3:T81)</f>
        <v>16.616090170617927</v>
      </c>
      <c r="V81" s="25"/>
      <c r="W81" s="20">
        <f>U81*'KERS Calcs'!$F$4</f>
        <v>14.622159350143775</v>
      </c>
      <c r="X81" s="25">
        <f>O81*'KERS Calcs'!$F$30</f>
        <v>0</v>
      </c>
      <c r="Y81" s="73">
        <f>T81*'KERS Calcs'!$F$30</f>
        <v>0</v>
      </c>
      <c r="Z81" s="26">
        <f>SUM($Y$3:Y81)</f>
        <v>8.9361411365528802</v>
      </c>
    </row>
    <row r="82" spans="1:26" x14ac:dyDescent="0.2">
      <c r="A82" s="23" t="s">
        <v>18</v>
      </c>
      <c r="B82" s="19">
        <v>79</v>
      </c>
      <c r="C82" s="23">
        <v>79</v>
      </c>
      <c r="D82" s="19">
        <v>39.5</v>
      </c>
      <c r="E82" s="24">
        <v>10.972222222222223</v>
      </c>
      <c r="F82" s="20">
        <v>-4.1666666666666269E-2</v>
      </c>
      <c r="G82" s="25">
        <f>'Bike Data'!$C$4*$F82</f>
        <v>-11.791666666666554</v>
      </c>
      <c r="H82" s="22">
        <f>0.5*'Bike Data'!$C$12*'Bike Data'!$C$7*'Bike Data'!$C$6*'WLTP Calcs'!E82^2</f>
        <v>24.776192129629635</v>
      </c>
      <c r="I82" s="26">
        <f>0.02 *'Bike Data'!C$4*9.81</f>
        <v>55.524600000000007</v>
      </c>
      <c r="J82" s="22">
        <f t="shared" si="8"/>
        <v>68.509125462963084</v>
      </c>
      <c r="K82" s="25">
        <f t="shared" si="9"/>
        <v>68.509125462963084</v>
      </c>
      <c r="L82" s="20">
        <f t="shared" si="10"/>
        <v>0</v>
      </c>
      <c r="M82" s="30">
        <f>(E82/1000)*(I82+H82+('Bike Data'!C$4*'Bike Data'!C$10*F82))</f>
        <v>0.7125790678690862</v>
      </c>
      <c r="N82" s="25">
        <f t="shared" si="11"/>
        <v>0.7125790678690862</v>
      </c>
      <c r="O82" s="30">
        <f t="shared" si="12"/>
        <v>0</v>
      </c>
      <c r="P82" s="26"/>
      <c r="Q82" s="22">
        <f>((M82+M83)/2) * (B83 - B82)</f>
        <v>0.51059913520769129</v>
      </c>
      <c r="R82" s="25">
        <f t="shared" si="13"/>
        <v>0.51059913520769129</v>
      </c>
      <c r="S82" s="22">
        <f>SUM($R$3:R82)</f>
        <v>73.503363544306211</v>
      </c>
      <c r="T82" s="25">
        <f t="shared" si="7"/>
        <v>0</v>
      </c>
      <c r="U82" s="22">
        <f>SUM($T$3:T82)</f>
        <v>16.616090170617927</v>
      </c>
      <c r="V82" s="25"/>
      <c r="W82" s="20">
        <f>U82*'KERS Calcs'!$F$4</f>
        <v>14.622159350143775</v>
      </c>
      <c r="X82" s="25">
        <f>O82*'KERS Calcs'!$F$30</f>
        <v>0</v>
      </c>
      <c r="Y82" s="73">
        <f>T82*'KERS Calcs'!$F$30</f>
        <v>0</v>
      </c>
      <c r="Z82" s="26">
        <f>SUM($Y$3:Y82)</f>
        <v>8.9361411365528802</v>
      </c>
    </row>
    <row r="83" spans="1:26" x14ac:dyDescent="0.2">
      <c r="A83" s="23" t="s">
        <v>18</v>
      </c>
      <c r="B83" s="19">
        <v>80</v>
      </c>
      <c r="C83" s="23">
        <v>80</v>
      </c>
      <c r="D83" s="19">
        <v>39</v>
      </c>
      <c r="E83" s="24">
        <v>10.833333333333334</v>
      </c>
      <c r="F83" s="20">
        <v>-0.1388888888888889</v>
      </c>
      <c r="G83" s="25">
        <f>'Bike Data'!$C$4*$F83</f>
        <v>-39.305555555555557</v>
      </c>
      <c r="H83" s="22">
        <f>0.5*'Bike Data'!$C$12*'Bike Data'!$C$7*'Bike Data'!$C$6*'WLTP Calcs'!E83^2</f>
        <v>24.152916666666673</v>
      </c>
      <c r="I83" s="26">
        <f>0.02 *'Bike Data'!C$4*9.81</f>
        <v>55.524600000000007</v>
      </c>
      <c r="J83" s="22">
        <f t="shared" si="8"/>
        <v>40.371961111111119</v>
      </c>
      <c r="K83" s="25">
        <f t="shared" si="9"/>
        <v>40.371961111111119</v>
      </c>
      <c r="L83" s="20">
        <f t="shared" si="10"/>
        <v>0</v>
      </c>
      <c r="M83" s="30">
        <f>(E83/1000)*(I83+H83+('Bike Data'!C$4*'Bike Data'!C$10*F83))</f>
        <v>0.30861920254629643</v>
      </c>
      <c r="N83" s="25">
        <f t="shared" si="11"/>
        <v>0.30861920254629643</v>
      </c>
      <c r="O83" s="30">
        <f t="shared" si="12"/>
        <v>0</v>
      </c>
      <c r="P83" s="26"/>
      <c r="Q83" s="22">
        <f>((M83+M84)/2) * (B84 - B83)</f>
        <v>0.11174505759709301</v>
      </c>
      <c r="R83" s="25">
        <f t="shared" si="13"/>
        <v>0.11174505759709301</v>
      </c>
      <c r="S83" s="22">
        <f>SUM($R$3:R83)</f>
        <v>73.615108601903302</v>
      </c>
      <c r="T83" s="25">
        <f t="shared" si="7"/>
        <v>0</v>
      </c>
      <c r="U83" s="22">
        <f>SUM($T$3:T83)</f>
        <v>16.616090170617927</v>
      </c>
      <c r="V83" s="25"/>
      <c r="W83" s="20">
        <f>U83*'KERS Calcs'!$F$4</f>
        <v>14.622159350143775</v>
      </c>
      <c r="X83" s="25">
        <f>O83*'KERS Calcs'!$F$30</f>
        <v>0</v>
      </c>
      <c r="Y83" s="73">
        <f>T83*'KERS Calcs'!$F$30</f>
        <v>0</v>
      </c>
      <c r="Z83" s="26">
        <f>SUM($Y$3:Y83)</f>
        <v>8.9361411365528802</v>
      </c>
    </row>
    <row r="84" spans="1:26" x14ac:dyDescent="0.2">
      <c r="A84" s="23" t="s">
        <v>18</v>
      </c>
      <c r="B84" s="19">
        <v>81</v>
      </c>
      <c r="C84" s="23">
        <v>81</v>
      </c>
      <c r="D84" s="19">
        <v>38.5</v>
      </c>
      <c r="E84" s="24">
        <v>10.694444444444445</v>
      </c>
      <c r="F84" s="20">
        <v>-0.23611111111111149</v>
      </c>
      <c r="G84" s="25">
        <f>'Bike Data'!$C$4*$F84</f>
        <v>-66.819444444444557</v>
      </c>
      <c r="H84" s="22">
        <f>0.5*'Bike Data'!$C$12*'Bike Data'!$C$7*'Bike Data'!$C$6*'WLTP Calcs'!E84^2</f>
        <v>23.537581018518519</v>
      </c>
      <c r="I84" s="26">
        <f>0.02 *'Bike Data'!C$4*9.81</f>
        <v>55.524600000000007</v>
      </c>
      <c r="J84" s="22">
        <f t="shared" si="8"/>
        <v>12.242736574073973</v>
      </c>
      <c r="K84" s="25">
        <f t="shared" si="9"/>
        <v>12.242736574073973</v>
      </c>
      <c r="L84" s="20">
        <f t="shared" si="10"/>
        <v>0</v>
      </c>
      <c r="M84" s="30">
        <f>(E84/1000)*(I84+H84+('Bike Data'!C$4*'Bike Data'!C$10*F84))</f>
        <v>-8.5129087352110416E-2</v>
      </c>
      <c r="N84" s="25">
        <f t="shared" si="11"/>
        <v>0</v>
      </c>
      <c r="O84" s="30">
        <f t="shared" si="12"/>
        <v>8.5129087352110416E-2</v>
      </c>
      <c r="P84" s="26"/>
      <c r="Q84" s="22">
        <f>((M84+M85)/2) * (B85 - B84)</f>
        <v>-3.8247149022634278E-2</v>
      </c>
      <c r="R84" s="25">
        <f t="shared" si="13"/>
        <v>0</v>
      </c>
      <c r="S84" s="22">
        <f>SUM($R$3:R84)</f>
        <v>73.615108601903302</v>
      </c>
      <c r="T84" s="25">
        <f t="shared" si="7"/>
        <v>3.8247149022634278E-2</v>
      </c>
      <c r="U84" s="22">
        <f>SUM($T$3:T84)</f>
        <v>16.654337319640561</v>
      </c>
      <c r="V84" s="25">
        <f>T84</f>
        <v>3.8247149022634278E-2</v>
      </c>
      <c r="W84" s="20">
        <f>U84*'KERS Calcs'!$F$4</f>
        <v>14.655816841283693</v>
      </c>
      <c r="X84" s="25">
        <f>O84*'KERS Calcs'!$F$30</f>
        <v>4.5782463358894208E-2</v>
      </c>
      <c r="Y84" s="73">
        <f>T84*'KERS Calcs'!$F$30</f>
        <v>2.056933479702705E-2</v>
      </c>
      <c r="Z84" s="26">
        <f>SUM($Y$3:Y84)</f>
        <v>8.9567104713499077</v>
      </c>
    </row>
    <row r="85" spans="1:26" x14ac:dyDescent="0.2">
      <c r="A85" s="23" t="s">
        <v>18</v>
      </c>
      <c r="B85" s="19">
        <v>82</v>
      </c>
      <c r="C85" s="23">
        <v>82</v>
      </c>
      <c r="D85" s="19">
        <v>37.299999999999997</v>
      </c>
      <c r="E85" s="24">
        <v>10.361111111111111</v>
      </c>
      <c r="F85" s="20">
        <v>-0.20833333333333331</v>
      </c>
      <c r="G85" s="25">
        <f>'Bike Data'!$C$4*$F85</f>
        <v>-58.958333333333329</v>
      </c>
      <c r="H85" s="22">
        <f>0.5*'Bike Data'!$C$12*'Bike Data'!$C$7*'Bike Data'!$C$6*'WLTP Calcs'!E85^2</f>
        <v>22.093169907407407</v>
      </c>
      <c r="I85" s="26">
        <f>0.02 *'Bike Data'!C$4*9.81</f>
        <v>55.524600000000007</v>
      </c>
      <c r="J85" s="22">
        <f t="shared" si="8"/>
        <v>18.659436574074086</v>
      </c>
      <c r="K85" s="25">
        <f t="shared" si="9"/>
        <v>18.659436574074086</v>
      </c>
      <c r="L85" s="20">
        <f t="shared" si="10"/>
        <v>0</v>
      </c>
      <c r="M85" s="30">
        <f>(E85/1000)*(I85+H85+('Bike Data'!C$4*'Bike Data'!C$10*F85))</f>
        <v>8.6347893068418613E-3</v>
      </c>
      <c r="N85" s="25">
        <f t="shared" si="11"/>
        <v>8.6347893068418613E-3</v>
      </c>
      <c r="O85" s="30">
        <f t="shared" si="12"/>
        <v>0</v>
      </c>
      <c r="P85" s="26"/>
      <c r="Q85" s="22">
        <f>((M85+M86)/2) * (B86 - B85)</f>
        <v>0.24353297457883399</v>
      </c>
      <c r="R85" s="25">
        <f t="shared" si="13"/>
        <v>0.24353297457883399</v>
      </c>
      <c r="S85" s="22">
        <f>SUM($R$3:R85)</f>
        <v>73.858641576482142</v>
      </c>
      <c r="T85" s="25">
        <f t="shared" si="7"/>
        <v>0</v>
      </c>
      <c r="U85" s="22">
        <f>SUM($T$3:T85)</f>
        <v>16.654337319640561</v>
      </c>
      <c r="V85" s="25"/>
      <c r="W85" s="20">
        <f>U85*'KERS Calcs'!$F$4</f>
        <v>14.655816841283693</v>
      </c>
      <c r="X85" s="25">
        <f>O85*'KERS Calcs'!$F$30</f>
        <v>0</v>
      </c>
      <c r="Y85" s="73">
        <f>T85*'KERS Calcs'!$F$30</f>
        <v>0</v>
      </c>
      <c r="Z85" s="26">
        <f>SUM($Y$3:Y85)</f>
        <v>8.9567104713499077</v>
      </c>
    </row>
    <row r="86" spans="1:26" x14ac:dyDescent="0.2">
      <c r="A86" s="23" t="s">
        <v>18</v>
      </c>
      <c r="B86" s="19">
        <v>83</v>
      </c>
      <c r="C86" s="23">
        <v>83</v>
      </c>
      <c r="D86" s="19">
        <v>37</v>
      </c>
      <c r="E86" s="24">
        <v>10.277777777777779</v>
      </c>
      <c r="F86" s="20">
        <v>-8.3333333333332538E-2</v>
      </c>
      <c r="G86" s="25">
        <f>'Bike Data'!$C$4*$F86</f>
        <v>-23.583333333333108</v>
      </c>
      <c r="H86" s="22">
        <f>0.5*'Bike Data'!$C$12*'Bike Data'!$C$7*'Bike Data'!$C$6*'WLTP Calcs'!E86^2</f>
        <v>21.73921296296297</v>
      </c>
      <c r="I86" s="26">
        <f>0.02 *'Bike Data'!C$4*9.81</f>
        <v>55.524600000000007</v>
      </c>
      <c r="J86" s="22">
        <f t="shared" si="8"/>
        <v>53.680479629629872</v>
      </c>
      <c r="K86" s="25">
        <f t="shared" si="9"/>
        <v>53.680479629629872</v>
      </c>
      <c r="L86" s="20">
        <f t="shared" si="10"/>
        <v>0</v>
      </c>
      <c r="M86" s="30">
        <f>(E86/1000)*(I86+H86+('Bike Data'!C$4*'Bike Data'!C$10*F86))</f>
        <v>0.47843115985082613</v>
      </c>
      <c r="N86" s="25">
        <f t="shared" si="11"/>
        <v>0.47843115985082613</v>
      </c>
      <c r="O86" s="30">
        <f t="shared" si="12"/>
        <v>0</v>
      </c>
      <c r="P86" s="26"/>
      <c r="Q86" s="22">
        <f>((M86+M87)/2) * (B87 - B86)</f>
        <v>0.34423958786972858</v>
      </c>
      <c r="R86" s="25">
        <f t="shared" si="13"/>
        <v>0.34423958786972858</v>
      </c>
      <c r="S86" s="22">
        <f>SUM($R$3:R86)</f>
        <v>74.202881164351865</v>
      </c>
      <c r="T86" s="25">
        <f t="shared" si="7"/>
        <v>0</v>
      </c>
      <c r="U86" s="22">
        <f>SUM($T$3:T86)</f>
        <v>16.654337319640561</v>
      </c>
      <c r="V86" s="25"/>
      <c r="W86" s="20">
        <f>U86*'KERS Calcs'!$F$4</f>
        <v>14.655816841283693</v>
      </c>
      <c r="X86" s="25">
        <f>O86*'KERS Calcs'!$F$30</f>
        <v>0</v>
      </c>
      <c r="Y86" s="73">
        <f>T86*'KERS Calcs'!$F$30</f>
        <v>0</v>
      </c>
      <c r="Z86" s="26">
        <f>SUM($Y$3:Y86)</f>
        <v>8.9567104713499077</v>
      </c>
    </row>
    <row r="87" spans="1:26" x14ac:dyDescent="0.2">
      <c r="A87" s="23" t="s">
        <v>18</v>
      </c>
      <c r="B87" s="19">
        <v>84</v>
      </c>
      <c r="C87" s="23">
        <v>84</v>
      </c>
      <c r="D87" s="19">
        <v>36.700000000000003</v>
      </c>
      <c r="E87" s="24">
        <v>10.194444444444446</v>
      </c>
      <c r="F87" s="20">
        <v>-0.15277777777777798</v>
      </c>
      <c r="G87" s="25">
        <f>'Bike Data'!$C$4*$F87</f>
        <v>-43.236111111111171</v>
      </c>
      <c r="H87" s="22">
        <f>0.5*'Bike Data'!$C$12*'Bike Data'!$C$7*'Bike Data'!$C$6*'WLTP Calcs'!E87^2</f>
        <v>21.388114351851861</v>
      </c>
      <c r="I87" s="26">
        <f>0.02 *'Bike Data'!C$4*9.81</f>
        <v>55.524600000000007</v>
      </c>
      <c r="J87" s="22">
        <f t="shared" si="8"/>
        <v>33.676603240740697</v>
      </c>
      <c r="K87" s="25">
        <f t="shared" si="9"/>
        <v>33.676603240740697</v>
      </c>
      <c r="L87" s="20">
        <f t="shared" si="10"/>
        <v>0</v>
      </c>
      <c r="M87" s="30">
        <f>(E87/1000)*(I87+H87+('Bike Data'!C$4*'Bike Data'!C$10*F87))</f>
        <v>0.21004801588863106</v>
      </c>
      <c r="N87" s="25">
        <f t="shared" si="11"/>
        <v>0.21004801588863106</v>
      </c>
      <c r="O87" s="30">
        <f t="shared" si="12"/>
        <v>0</v>
      </c>
      <c r="P87" s="26"/>
      <c r="Q87" s="22">
        <f>((M87+M88)/2) * (B88 - B87)</f>
        <v>0.12658893388310016</v>
      </c>
      <c r="R87" s="25">
        <f t="shared" si="13"/>
        <v>0.12658893388310016</v>
      </c>
      <c r="S87" s="22">
        <f>SUM($R$3:R87)</f>
        <v>74.329470098234964</v>
      </c>
      <c r="T87" s="25">
        <f t="shared" si="7"/>
        <v>0</v>
      </c>
      <c r="U87" s="22">
        <f>SUM($T$3:T87)</f>
        <v>16.654337319640561</v>
      </c>
      <c r="V87" s="25"/>
      <c r="W87" s="20">
        <f>U87*'KERS Calcs'!$F$4</f>
        <v>14.655816841283693</v>
      </c>
      <c r="X87" s="25">
        <f>O87*'KERS Calcs'!$F$30</f>
        <v>0</v>
      </c>
      <c r="Y87" s="73">
        <f>T87*'KERS Calcs'!$F$30</f>
        <v>0</v>
      </c>
      <c r="Z87" s="26">
        <f>SUM($Y$3:Y87)</f>
        <v>8.9567104713499077</v>
      </c>
    </row>
    <row r="88" spans="1:26" x14ac:dyDescent="0.2">
      <c r="A88" s="23" t="s">
        <v>18</v>
      </c>
      <c r="B88" s="19">
        <v>85</v>
      </c>
      <c r="C88" s="23">
        <v>85</v>
      </c>
      <c r="D88" s="19">
        <v>35.9</v>
      </c>
      <c r="E88" s="24">
        <v>9.9722222222222214</v>
      </c>
      <c r="F88" s="20">
        <v>-0.19444444444444522</v>
      </c>
      <c r="G88" s="25">
        <f>'Bike Data'!$C$4*$F88</f>
        <v>-55.027777777777999</v>
      </c>
      <c r="H88" s="22">
        <f>0.5*'Bike Data'!$C$12*'Bike Data'!$C$7*'Bike Data'!$C$6*'WLTP Calcs'!E88^2</f>
        <v>20.465825462962961</v>
      </c>
      <c r="I88" s="26">
        <f>0.02 *'Bike Data'!C$4*9.81</f>
        <v>55.524600000000007</v>
      </c>
      <c r="J88" s="22">
        <f t="shared" si="8"/>
        <v>20.962647685184969</v>
      </c>
      <c r="K88" s="25">
        <f t="shared" si="9"/>
        <v>20.962647685184969</v>
      </c>
      <c r="L88" s="20">
        <f t="shared" si="10"/>
        <v>0</v>
      </c>
      <c r="M88" s="30">
        <f>(E88/1000)*(I88+H88+('Bike Data'!C$4*'Bike Data'!C$10*F88))</f>
        <v>4.3129851877569292E-2</v>
      </c>
      <c r="N88" s="25">
        <f t="shared" si="11"/>
        <v>4.3129851877569292E-2</v>
      </c>
      <c r="O88" s="30">
        <f t="shared" si="12"/>
        <v>0</v>
      </c>
      <c r="P88" s="26"/>
      <c r="Q88" s="22">
        <f>((M88+M89)/2) * (B89 - B88)</f>
        <v>6.4540618360981877E-2</v>
      </c>
      <c r="R88" s="25">
        <f t="shared" si="13"/>
        <v>6.4540618360981877E-2</v>
      </c>
      <c r="S88" s="22">
        <f>SUM($R$3:R88)</f>
        <v>74.394010716595943</v>
      </c>
      <c r="T88" s="25">
        <f t="shared" si="7"/>
        <v>0</v>
      </c>
      <c r="U88" s="22">
        <f>SUM($T$3:T88)</f>
        <v>16.654337319640561</v>
      </c>
      <c r="V88" s="25"/>
      <c r="W88" s="20">
        <f>U88*'KERS Calcs'!$F$4</f>
        <v>14.655816841283693</v>
      </c>
      <c r="X88" s="25">
        <f>O88*'KERS Calcs'!$F$30</f>
        <v>0</v>
      </c>
      <c r="Y88" s="73">
        <f>T88*'KERS Calcs'!$F$30</f>
        <v>0</v>
      </c>
      <c r="Z88" s="26">
        <f>SUM($Y$3:Y88)</f>
        <v>8.9567104713499077</v>
      </c>
    </row>
    <row r="89" spans="1:26" x14ac:dyDescent="0.2">
      <c r="A89" s="23" t="s">
        <v>18</v>
      </c>
      <c r="B89" s="19">
        <v>86</v>
      </c>
      <c r="C89" s="23">
        <v>86</v>
      </c>
      <c r="D89" s="19">
        <v>35.299999999999997</v>
      </c>
      <c r="E89" s="24">
        <v>9.8055555555555554</v>
      </c>
      <c r="F89" s="20">
        <v>-0.18055555555555516</v>
      </c>
      <c r="G89" s="25">
        <f>'Bike Data'!$C$4*$F89</f>
        <v>-51.097222222222115</v>
      </c>
      <c r="H89" s="22">
        <f>0.5*'Bike Data'!$C$12*'Bike Data'!$C$7*'Bike Data'!$C$6*'WLTP Calcs'!E89^2</f>
        <v>19.787447685185185</v>
      </c>
      <c r="I89" s="26">
        <f>0.02 *'Bike Data'!C$4*9.81</f>
        <v>55.524600000000007</v>
      </c>
      <c r="J89" s="22">
        <f t="shared" si="8"/>
        <v>24.214825462963077</v>
      </c>
      <c r="K89" s="25">
        <f t="shared" si="9"/>
        <v>24.214825462963077</v>
      </c>
      <c r="L89" s="20">
        <f t="shared" si="10"/>
        <v>0</v>
      </c>
      <c r="M89" s="30">
        <f>(E89/1000)*(I89+H89+('Bike Data'!C$4*'Bike Data'!C$10*F89))</f>
        <v>8.5951384844394449E-2</v>
      </c>
      <c r="N89" s="25">
        <f t="shared" si="11"/>
        <v>8.5951384844394449E-2</v>
      </c>
      <c r="O89" s="30">
        <f t="shared" si="12"/>
        <v>0</v>
      </c>
      <c r="P89" s="26"/>
      <c r="Q89" s="22">
        <f>((M89+M90)/2) * (B90 - B89)</f>
        <v>0.13056418968943123</v>
      </c>
      <c r="R89" s="25">
        <f t="shared" si="13"/>
        <v>0.13056418968943123</v>
      </c>
      <c r="S89" s="22">
        <f>SUM($R$3:R89)</f>
        <v>74.52457490628538</v>
      </c>
      <c r="T89" s="25">
        <f t="shared" si="7"/>
        <v>0</v>
      </c>
      <c r="U89" s="22">
        <f>SUM($T$3:T89)</f>
        <v>16.654337319640561</v>
      </c>
      <c r="V89" s="25"/>
      <c r="W89" s="20">
        <f>U89*'KERS Calcs'!$F$4</f>
        <v>14.655816841283693</v>
      </c>
      <c r="X89" s="25">
        <f>O89*'KERS Calcs'!$F$30</f>
        <v>0</v>
      </c>
      <c r="Y89" s="73">
        <f>T89*'KERS Calcs'!$F$30</f>
        <v>0</v>
      </c>
      <c r="Z89" s="26">
        <f>SUM($Y$3:Y89)</f>
        <v>8.9567104713499077</v>
      </c>
    </row>
    <row r="90" spans="1:26" x14ac:dyDescent="0.2">
      <c r="A90" s="23" t="s">
        <v>18</v>
      </c>
      <c r="B90" s="19">
        <v>87</v>
      </c>
      <c r="C90" s="23">
        <v>87</v>
      </c>
      <c r="D90" s="19">
        <v>34.6</v>
      </c>
      <c r="E90" s="24">
        <v>9.6111111111111125</v>
      </c>
      <c r="F90" s="20">
        <v>-0.15277777777777699</v>
      </c>
      <c r="G90" s="25">
        <f>'Bike Data'!$C$4*$F90</f>
        <v>-43.236111111110887</v>
      </c>
      <c r="H90" s="22">
        <f>0.5*'Bike Data'!$C$12*'Bike Data'!$C$7*'Bike Data'!$C$6*'WLTP Calcs'!E90^2</f>
        <v>19.010457407407415</v>
      </c>
      <c r="I90" s="26">
        <f>0.02 *'Bike Data'!C$4*9.81</f>
        <v>55.524600000000007</v>
      </c>
      <c r="J90" s="22">
        <f t="shared" si="8"/>
        <v>31.298946296296535</v>
      </c>
      <c r="K90" s="25">
        <f t="shared" si="9"/>
        <v>31.298946296296535</v>
      </c>
      <c r="L90" s="20">
        <f t="shared" si="10"/>
        <v>0</v>
      </c>
      <c r="M90" s="30">
        <f>(E90/1000)*(I90+H90+('Bike Data'!C$4*'Bike Data'!C$10*F90))</f>
        <v>0.175176994534468</v>
      </c>
      <c r="N90" s="25">
        <f t="shared" si="11"/>
        <v>0.175176994534468</v>
      </c>
      <c r="O90" s="30">
        <f t="shared" si="12"/>
        <v>0</v>
      </c>
      <c r="P90" s="26"/>
      <c r="Q90" s="22">
        <f>((M90+M91)/2) * (B91 - B90)</f>
        <v>-0.21695226054526667</v>
      </c>
      <c r="R90" s="25">
        <f t="shared" si="13"/>
        <v>0</v>
      </c>
      <c r="S90" s="22">
        <f>SUM($R$3:R90)</f>
        <v>74.52457490628538</v>
      </c>
      <c r="T90" s="25">
        <f t="shared" si="7"/>
        <v>0.21695226054526667</v>
      </c>
      <c r="U90" s="22">
        <f>SUM($T$3:T90)</f>
        <v>16.871289580185827</v>
      </c>
      <c r="V90" s="25">
        <f>SUM(T90:T101)</f>
        <v>13.470281877899948</v>
      </c>
      <c r="W90" s="20">
        <f>U90*'KERS Calcs'!$F$4</f>
        <v>14.846734830563529</v>
      </c>
      <c r="X90" s="25">
        <f>O90*'KERS Calcs'!$F$30</f>
        <v>0</v>
      </c>
      <c r="Y90" s="73">
        <f>T90*'KERS Calcs'!$F$30</f>
        <v>0.11667702812271137</v>
      </c>
      <c r="Z90" s="26">
        <f>SUM($Y$3:Y90)</f>
        <v>9.0733874994726182</v>
      </c>
    </row>
    <row r="91" spans="1:26" x14ac:dyDescent="0.2">
      <c r="A91" s="23" t="s">
        <v>18</v>
      </c>
      <c r="B91" s="19">
        <v>88</v>
      </c>
      <c r="C91" s="23">
        <v>88</v>
      </c>
      <c r="D91" s="19">
        <v>34.200000000000003</v>
      </c>
      <c r="E91" s="24">
        <v>9.5000000000000018</v>
      </c>
      <c r="F91" s="20">
        <v>-0.37500000000000039</v>
      </c>
      <c r="G91" s="25">
        <f>'Bike Data'!$C$4*$F91</f>
        <v>-106.12500000000011</v>
      </c>
      <c r="H91" s="22">
        <f>0.5*'Bike Data'!$C$12*'Bike Data'!$C$7*'Bike Data'!$C$6*'WLTP Calcs'!E91^2</f>
        <v>18.573450000000008</v>
      </c>
      <c r="I91" s="26">
        <f>0.02 *'Bike Data'!C$4*9.81</f>
        <v>55.524600000000007</v>
      </c>
      <c r="J91" s="22">
        <f t="shared" si="8"/>
        <v>-32.026950000000099</v>
      </c>
      <c r="K91" s="25">
        <f t="shared" si="9"/>
        <v>0</v>
      </c>
      <c r="L91" s="20">
        <f t="shared" si="10"/>
        <v>32.026950000000099</v>
      </c>
      <c r="M91" s="30">
        <f>(E91/1000)*(I91+H91+('Bike Data'!C$4*'Bike Data'!C$10*F91))</f>
        <v>-0.60908151562500135</v>
      </c>
      <c r="N91" s="25">
        <f t="shared" si="11"/>
        <v>0</v>
      </c>
      <c r="O91" s="30">
        <f t="shared" si="12"/>
        <v>0.60908151562500135</v>
      </c>
      <c r="P91" s="26">
        <f>SUM(O91:O101)</f>
        <v>13.557870375167184</v>
      </c>
      <c r="Q91" s="22">
        <f>((M91+M92)/2) * (B92 - B91)</f>
        <v>-1.5518498225340802</v>
      </c>
      <c r="R91" s="25">
        <f t="shared" si="13"/>
        <v>0</v>
      </c>
      <c r="S91" s="22">
        <f>SUM($R$3:R91)</f>
        <v>74.52457490628538</v>
      </c>
      <c r="T91" s="25">
        <f t="shared" si="7"/>
        <v>1.5518498225340802</v>
      </c>
      <c r="U91" s="22">
        <f>SUM($T$3:T91)</f>
        <v>18.423139402719908</v>
      </c>
      <c r="V91" s="25"/>
      <c r="W91" s="20">
        <f>U91*'KERS Calcs'!$F$4</f>
        <v>16.212362674393518</v>
      </c>
      <c r="X91" s="25">
        <f>O91*'KERS Calcs'!$F$30</f>
        <v>0.32756432658960105</v>
      </c>
      <c r="Y91" s="73">
        <f>T91*'KERS Calcs'!$F$30</f>
        <v>0.83458556703194442</v>
      </c>
      <c r="Z91" s="26">
        <f>SUM($Y$3:Y91)</f>
        <v>9.907973066504562</v>
      </c>
    </row>
    <row r="92" spans="1:26" x14ac:dyDescent="0.2">
      <c r="A92" s="23" t="s">
        <v>18</v>
      </c>
      <c r="B92" s="19">
        <v>89</v>
      </c>
      <c r="C92" s="23">
        <v>89</v>
      </c>
      <c r="D92" s="19">
        <v>31.9</v>
      </c>
      <c r="E92" s="24">
        <v>8.8611111111111107</v>
      </c>
      <c r="F92" s="20">
        <v>-0.95833333333333359</v>
      </c>
      <c r="G92" s="25">
        <f>'Bike Data'!$C$4*$F92</f>
        <v>-271.20833333333343</v>
      </c>
      <c r="H92" s="22">
        <f>0.5*'Bike Data'!$C$12*'Bike Data'!$C$7*'Bike Data'!$C$6*'WLTP Calcs'!E92^2</f>
        <v>16.159269907407406</v>
      </c>
      <c r="I92" s="26">
        <f>0.02 *'Bike Data'!C$4*9.81</f>
        <v>55.524600000000007</v>
      </c>
      <c r="J92" s="22">
        <f t="shared" si="8"/>
        <v>-199.524463425926</v>
      </c>
      <c r="K92" s="25">
        <f t="shared" si="9"/>
        <v>0</v>
      </c>
      <c r="L92" s="20">
        <f t="shared" si="10"/>
        <v>199.524463425926</v>
      </c>
      <c r="M92" s="30">
        <f>(E92/1000)*(I92+H92+('Bike Data'!C$4*'Bike Data'!C$10*F92))</f>
        <v>-2.4946181294431589</v>
      </c>
      <c r="N92" s="25">
        <f t="shared" si="11"/>
        <v>0</v>
      </c>
      <c r="O92" s="30">
        <f t="shared" si="12"/>
        <v>2.4946181294431589</v>
      </c>
      <c r="P92" s="26"/>
      <c r="Q92" s="22">
        <f>((M92+M93)/2) * (B93 - B92)</f>
        <v>-2.9134334283500514</v>
      </c>
      <c r="R92" s="25">
        <f t="shared" si="13"/>
        <v>0</v>
      </c>
      <c r="S92" s="22">
        <f>SUM($R$3:R92)</f>
        <v>74.52457490628538</v>
      </c>
      <c r="T92" s="25">
        <f t="shared" si="7"/>
        <v>2.9134334283500514</v>
      </c>
      <c r="U92" s="22">
        <f>SUM($T$3:T92)</f>
        <v>21.336572831069958</v>
      </c>
      <c r="V92" s="25"/>
      <c r="W92" s="20">
        <f>U92*'KERS Calcs'!$F$4</f>
        <v>18.776184091341563</v>
      </c>
      <c r="X92" s="25">
        <f>O92*'KERS Calcs'!$F$30</f>
        <v>1.3416068074742877</v>
      </c>
      <c r="Y92" s="73">
        <f>T92*'KERS Calcs'!$F$30</f>
        <v>1.5668458729072356</v>
      </c>
      <c r="Z92" s="26">
        <f>SUM($Y$3:Y92)</f>
        <v>11.474818939411797</v>
      </c>
    </row>
    <row r="93" spans="1:26" x14ac:dyDescent="0.2">
      <c r="A93" s="23" t="s">
        <v>18</v>
      </c>
      <c r="B93" s="19">
        <v>90</v>
      </c>
      <c r="C93" s="23">
        <v>90</v>
      </c>
      <c r="D93" s="19">
        <v>27.3</v>
      </c>
      <c r="E93" s="24">
        <v>7.5833333333333339</v>
      </c>
      <c r="F93" s="20">
        <v>-1.3749999999999998</v>
      </c>
      <c r="G93" s="25">
        <f>'Bike Data'!$C$4*$F93</f>
        <v>-389.12499999999994</v>
      </c>
      <c r="H93" s="22">
        <f>0.5*'Bike Data'!$C$12*'Bike Data'!$C$7*'Bike Data'!$C$6*'WLTP Calcs'!E93^2</f>
        <v>11.834929166666669</v>
      </c>
      <c r="I93" s="26">
        <f>0.02 *'Bike Data'!C$4*9.81</f>
        <v>55.524600000000007</v>
      </c>
      <c r="J93" s="22">
        <f t="shared" si="8"/>
        <v>-321.76547083333327</v>
      </c>
      <c r="K93" s="25">
        <f t="shared" si="9"/>
        <v>0</v>
      </c>
      <c r="L93" s="20">
        <f t="shared" si="10"/>
        <v>321.76547083333327</v>
      </c>
      <c r="M93" s="30">
        <f>(E93/1000)*(I93+H93+('Bike Data'!C$4*'Bike Data'!C$10*F93))</f>
        <v>-3.3322487272569439</v>
      </c>
      <c r="N93" s="25">
        <f t="shared" si="11"/>
        <v>0</v>
      </c>
      <c r="O93" s="30">
        <f t="shared" si="12"/>
        <v>3.3322487272569439</v>
      </c>
      <c r="P93" s="26"/>
      <c r="Q93" s="22">
        <f>((M93+M94)/2) * (B94 - B93)</f>
        <v>-3.0840318164962701</v>
      </c>
      <c r="R93" s="25">
        <f t="shared" si="13"/>
        <v>0</v>
      </c>
      <c r="S93" s="22">
        <f>SUM($R$3:R93)</f>
        <v>74.52457490628538</v>
      </c>
      <c r="T93" s="25">
        <f t="shared" si="7"/>
        <v>3.0840318164962701</v>
      </c>
      <c r="U93" s="22">
        <f>SUM($T$3:T93)</f>
        <v>24.420604647566229</v>
      </c>
      <c r="V93" s="25"/>
      <c r="W93" s="20">
        <f>U93*'KERS Calcs'!$F$4</f>
        <v>21.490132089858282</v>
      </c>
      <c r="X93" s="25">
        <f>O93*'KERS Calcs'!$F$30</f>
        <v>1.7920849383401833</v>
      </c>
      <c r="Y93" s="73">
        <f>T93*'KERS Calcs'!$F$30</f>
        <v>1.6585937665747112</v>
      </c>
      <c r="Z93" s="26">
        <f>SUM($Y$3:Y93)</f>
        <v>13.133412705986508</v>
      </c>
    </row>
    <row r="94" spans="1:26" x14ac:dyDescent="0.2">
      <c r="A94" s="23" t="s">
        <v>18</v>
      </c>
      <c r="B94" s="19">
        <v>91</v>
      </c>
      <c r="C94" s="23">
        <v>91</v>
      </c>
      <c r="D94" s="19">
        <v>22</v>
      </c>
      <c r="E94" s="24">
        <v>6.1111111111111116</v>
      </c>
      <c r="F94" s="20">
        <v>-1.4305555555555556</v>
      </c>
      <c r="G94" s="25">
        <f>'Bike Data'!$C$4*$F94</f>
        <v>-404.84722222222223</v>
      </c>
      <c r="H94" s="22">
        <f>0.5*'Bike Data'!$C$12*'Bike Data'!$C$7*'Bike Data'!$C$6*'WLTP Calcs'!E94^2</f>
        <v>7.6857407407407425</v>
      </c>
      <c r="I94" s="26">
        <f>0.02 *'Bike Data'!C$4*9.81</f>
        <v>55.524600000000007</v>
      </c>
      <c r="J94" s="22">
        <f t="shared" si="8"/>
        <v>-341.63688148148145</v>
      </c>
      <c r="K94" s="25">
        <f t="shared" si="9"/>
        <v>0</v>
      </c>
      <c r="L94" s="20">
        <f t="shared" si="10"/>
        <v>341.63688148148145</v>
      </c>
      <c r="M94" s="30">
        <f>(E94/1000)*(I94+H94+('Bike Data'!C$4*'Bike Data'!C$10*F94))</f>
        <v>-2.8358149057355964</v>
      </c>
      <c r="N94" s="25">
        <f t="shared" si="11"/>
        <v>0</v>
      </c>
      <c r="O94" s="30">
        <f t="shared" si="12"/>
        <v>2.8358149057355964</v>
      </c>
      <c r="P94" s="26"/>
      <c r="Q94" s="22">
        <f>((M94+M95)/2) * (B95 - B94)</f>
        <v>-2.2187136820987652</v>
      </c>
      <c r="R94" s="25">
        <f t="shared" si="13"/>
        <v>0</v>
      </c>
      <c r="S94" s="22">
        <f>SUM($R$3:R94)</f>
        <v>74.52457490628538</v>
      </c>
      <c r="T94" s="25">
        <f t="shared" si="7"/>
        <v>2.2187136820987652</v>
      </c>
      <c r="U94" s="22">
        <f>SUM($T$3:T94)</f>
        <v>26.639318329664995</v>
      </c>
      <c r="V94" s="25"/>
      <c r="W94" s="20">
        <f>U94*'KERS Calcs'!$F$4</f>
        <v>23.442600130105195</v>
      </c>
      <c r="X94" s="25">
        <f>O94*'KERS Calcs'!$F$30</f>
        <v>1.5251025948092389</v>
      </c>
      <c r="Y94" s="73">
        <f>T94*'KERS Calcs'!$F$30</f>
        <v>1.1932252654655737</v>
      </c>
      <c r="Z94" s="26">
        <f>SUM($Y$3:Y94)</f>
        <v>14.326637971452081</v>
      </c>
    </row>
    <row r="95" spans="1:26" x14ac:dyDescent="0.2">
      <c r="A95" s="23" t="s">
        <v>18</v>
      </c>
      <c r="B95" s="19">
        <v>92</v>
      </c>
      <c r="C95" s="23">
        <v>92</v>
      </c>
      <c r="D95" s="19">
        <v>17</v>
      </c>
      <c r="E95" s="24">
        <v>4.7222222222222223</v>
      </c>
      <c r="F95" s="20">
        <v>-1.0833333333333335</v>
      </c>
      <c r="G95" s="25">
        <f>'Bike Data'!$C$4*$F95</f>
        <v>-306.58333333333337</v>
      </c>
      <c r="H95" s="22">
        <f>0.5*'Bike Data'!$C$12*'Bike Data'!$C$7*'Bike Data'!$C$6*'WLTP Calcs'!E95^2</f>
        <v>4.5892129629629634</v>
      </c>
      <c r="I95" s="26">
        <f>0.02 *'Bike Data'!C$4*9.81</f>
        <v>55.524600000000007</v>
      </c>
      <c r="J95" s="22">
        <f t="shared" si="8"/>
        <v>-246.46952037037039</v>
      </c>
      <c r="K95" s="25">
        <f t="shared" si="9"/>
        <v>0</v>
      </c>
      <c r="L95" s="20">
        <f t="shared" si="10"/>
        <v>246.46952037037039</v>
      </c>
      <c r="M95" s="30">
        <f>(E95/1000)*(I95+H95+('Bike Data'!C$4*'Bike Data'!C$10*F95))</f>
        <v>-1.6016124584619342</v>
      </c>
      <c r="N95" s="25">
        <f t="shared" si="11"/>
        <v>0</v>
      </c>
      <c r="O95" s="30">
        <f t="shared" si="12"/>
        <v>1.6016124584619342</v>
      </c>
      <c r="P95" s="26"/>
      <c r="Q95" s="22">
        <f>((M95+M96)/2) * (B96 - B95)</f>
        <v>-1.1897706232253087</v>
      </c>
      <c r="R95" s="25">
        <f t="shared" si="13"/>
        <v>0</v>
      </c>
      <c r="S95" s="22">
        <f>SUM($R$3:R95)</f>
        <v>74.52457490628538</v>
      </c>
      <c r="T95" s="25">
        <f t="shared" si="7"/>
        <v>1.1897706232253087</v>
      </c>
      <c r="U95" s="22">
        <f>SUM($T$3:T95)</f>
        <v>27.829088952890302</v>
      </c>
      <c r="V95" s="25"/>
      <c r="W95" s="20">
        <f>U95*'KERS Calcs'!$F$4</f>
        <v>24.489598278543465</v>
      </c>
      <c r="X95" s="25">
        <f>O95*'KERS Calcs'!$F$30</f>
        <v>0.86134793612190852</v>
      </c>
      <c r="Y95" s="73">
        <f>T95*'KERS Calcs'!$F$30</f>
        <v>0.63985920274230512</v>
      </c>
      <c r="Z95" s="26">
        <f>SUM($Y$3:Y95)</f>
        <v>14.966497174194387</v>
      </c>
    </row>
    <row r="96" spans="1:26" x14ac:dyDescent="0.2">
      <c r="A96" s="23" t="s">
        <v>18</v>
      </c>
      <c r="B96" s="19">
        <v>93</v>
      </c>
      <c r="C96" s="23">
        <v>93</v>
      </c>
      <c r="D96" s="19">
        <v>14.2</v>
      </c>
      <c r="E96" s="24">
        <v>3.9444444444444446</v>
      </c>
      <c r="F96" s="20">
        <v>-0.69444444444444442</v>
      </c>
      <c r="G96" s="25">
        <f>'Bike Data'!$C$4*$F96</f>
        <v>-196.52777777777777</v>
      </c>
      <c r="H96" s="22">
        <f>0.5*'Bike Data'!$C$12*'Bike Data'!$C$7*'Bike Data'!$C$6*'WLTP Calcs'!E96^2</f>
        <v>3.2019685185185192</v>
      </c>
      <c r="I96" s="26">
        <f>0.02 *'Bike Data'!C$4*9.81</f>
        <v>55.524600000000007</v>
      </c>
      <c r="J96" s="22">
        <f t="shared" si="8"/>
        <v>-137.80120925925922</v>
      </c>
      <c r="K96" s="25">
        <f t="shared" si="9"/>
        <v>0</v>
      </c>
      <c r="L96" s="20">
        <f t="shared" si="10"/>
        <v>137.80120925925922</v>
      </c>
      <c r="M96" s="30">
        <f>(E96/1000)*(I96+H96+('Bike Data'!C$4*'Bike Data'!C$10*F96))</f>
        <v>-0.77792878798868315</v>
      </c>
      <c r="N96" s="25">
        <f t="shared" si="11"/>
        <v>0</v>
      </c>
      <c r="O96" s="30">
        <f t="shared" si="12"/>
        <v>0.77792878798868315</v>
      </c>
      <c r="P96" s="26"/>
      <c r="Q96" s="22">
        <f>((M96+M97)/2) * (B97 - B96)</f>
        <v>-0.72772380024434158</v>
      </c>
      <c r="R96" s="25">
        <f t="shared" si="13"/>
        <v>0</v>
      </c>
      <c r="S96" s="22">
        <f>SUM($R$3:R96)</f>
        <v>74.52457490628538</v>
      </c>
      <c r="T96" s="25">
        <f t="shared" si="7"/>
        <v>0.72772380024434158</v>
      </c>
      <c r="U96" s="22">
        <f>SUM($T$3:T96)</f>
        <v>28.556812753134643</v>
      </c>
      <c r="V96" s="25"/>
      <c r="W96" s="20">
        <f>U96*'KERS Calcs'!$F$4</f>
        <v>25.129995222758485</v>
      </c>
      <c r="X96" s="25">
        <f>O96*'KERS Calcs'!$F$30</f>
        <v>0.41837046936270167</v>
      </c>
      <c r="Y96" s="73">
        <f>T96*'KERS Calcs'!$F$30</f>
        <v>0.39137020325704058</v>
      </c>
      <c r="Z96" s="26">
        <f>SUM($Y$3:Y96)</f>
        <v>15.357867377451427</v>
      </c>
    </row>
    <row r="97" spans="1:26" x14ac:dyDescent="0.2">
      <c r="A97" s="23" t="s">
        <v>18</v>
      </c>
      <c r="B97" s="19">
        <v>94</v>
      </c>
      <c r="C97" s="23">
        <v>94</v>
      </c>
      <c r="D97" s="19">
        <v>12</v>
      </c>
      <c r="E97" s="24">
        <v>3.3333333333333335</v>
      </c>
      <c r="F97" s="20">
        <v>-0.70833333333333326</v>
      </c>
      <c r="G97" s="25">
        <f>'Bike Data'!$C$4*$F97</f>
        <v>-200.45833333333331</v>
      </c>
      <c r="H97" s="22">
        <f>0.5*'Bike Data'!$C$12*'Bike Data'!$C$7*'Bike Data'!$C$6*'WLTP Calcs'!E97^2</f>
        <v>2.2866666666666671</v>
      </c>
      <c r="I97" s="26">
        <f>0.02 *'Bike Data'!C$4*9.81</f>
        <v>55.524600000000007</v>
      </c>
      <c r="J97" s="22">
        <f t="shared" si="8"/>
        <v>-142.64706666666666</v>
      </c>
      <c r="K97" s="25">
        <f t="shared" si="9"/>
        <v>0</v>
      </c>
      <c r="L97" s="20">
        <f t="shared" si="10"/>
        <v>142.64706666666666</v>
      </c>
      <c r="M97" s="30">
        <f>(E97/1000)*(I97+H97+('Bike Data'!C$4*'Bike Data'!C$10*F97))</f>
        <v>-0.6775188124999999</v>
      </c>
      <c r="N97" s="25">
        <f t="shared" si="11"/>
        <v>0</v>
      </c>
      <c r="O97" s="30">
        <f t="shared" si="12"/>
        <v>0.6775188124999999</v>
      </c>
      <c r="P97" s="26"/>
      <c r="Q97" s="22">
        <f>((M97+M98)/2) * (B98 - B97)</f>
        <v>-0.66804779445730444</v>
      </c>
      <c r="R97" s="25">
        <f t="shared" si="13"/>
        <v>0</v>
      </c>
      <c r="S97" s="22">
        <f>SUM($R$3:R97)</f>
        <v>74.52457490628538</v>
      </c>
      <c r="T97" s="25">
        <f t="shared" si="7"/>
        <v>0.66804779445730444</v>
      </c>
      <c r="U97" s="22">
        <f>SUM($T$3:T97)</f>
        <v>29.224860547591948</v>
      </c>
      <c r="V97" s="25"/>
      <c r="W97" s="20">
        <f>U97*'KERS Calcs'!$F$4</f>
        <v>25.717877281880913</v>
      </c>
      <c r="X97" s="25">
        <f>O97*'KERS Calcs'!$F$30</f>
        <v>0.36436993715137939</v>
      </c>
      <c r="Y97" s="73">
        <f>T97*'KERS Calcs'!$F$30</f>
        <v>0.35927641917769726</v>
      </c>
      <c r="Z97" s="26">
        <f>SUM($Y$3:Y97)</f>
        <v>15.717143796629124</v>
      </c>
    </row>
    <row r="98" spans="1:26" x14ac:dyDescent="0.2">
      <c r="A98" s="23" t="s">
        <v>18</v>
      </c>
      <c r="B98" s="19">
        <v>95</v>
      </c>
      <c r="C98" s="23">
        <v>95</v>
      </c>
      <c r="D98" s="19">
        <v>9.1</v>
      </c>
      <c r="E98" s="24">
        <v>2.5277777777777777</v>
      </c>
      <c r="F98" s="20">
        <v>-0.86111111111111116</v>
      </c>
      <c r="G98" s="25">
        <f>'Bike Data'!$C$4*$F98</f>
        <v>-243.69444444444446</v>
      </c>
      <c r="H98" s="22">
        <f>0.5*'Bike Data'!$C$12*'Bike Data'!$C$7*'Bike Data'!$C$6*'WLTP Calcs'!E98^2</f>
        <v>1.3149921296296296</v>
      </c>
      <c r="I98" s="26">
        <f>0.02 *'Bike Data'!C$4*9.81</f>
        <v>55.524600000000007</v>
      </c>
      <c r="J98" s="22">
        <f t="shared" si="8"/>
        <v>-186.85485231481482</v>
      </c>
      <c r="K98" s="25">
        <f t="shared" si="9"/>
        <v>0</v>
      </c>
      <c r="L98" s="20">
        <f t="shared" si="10"/>
        <v>186.85485231481482</v>
      </c>
      <c r="M98" s="30">
        <f>(E98/1000)*(I98+H98+('Bike Data'!C$4*'Bike Data'!C$10*F98))</f>
        <v>-0.65857677641460899</v>
      </c>
      <c r="N98" s="25">
        <f t="shared" si="11"/>
        <v>0</v>
      </c>
      <c r="O98" s="30">
        <f t="shared" si="12"/>
        <v>0.65857677641460899</v>
      </c>
      <c r="P98" s="26"/>
      <c r="Q98" s="22">
        <f>((M98+M99)/2) * (B99 - B98)</f>
        <v>-0.51092824148019544</v>
      </c>
      <c r="R98" s="25">
        <f t="shared" si="13"/>
        <v>0</v>
      </c>
      <c r="S98" s="22">
        <f>SUM($R$3:R98)</f>
        <v>74.52457490628538</v>
      </c>
      <c r="T98" s="25">
        <f t="shared" si="7"/>
        <v>0.51092824148019544</v>
      </c>
      <c r="U98" s="22">
        <f>SUM($T$3:T98)</f>
        <v>29.735788789072142</v>
      </c>
      <c r="V98" s="25"/>
      <c r="W98" s="20">
        <f>U98*'KERS Calcs'!$F$4</f>
        <v>26.167494134383485</v>
      </c>
      <c r="X98" s="25">
        <f>O98*'KERS Calcs'!$F$30</f>
        <v>0.35418290120401513</v>
      </c>
      <c r="Y98" s="73">
        <f>T98*'KERS Calcs'!$F$30</f>
        <v>0.27477744942617904</v>
      </c>
      <c r="Z98" s="26">
        <f>SUM($Y$3:Y98)</f>
        <v>15.991921246055302</v>
      </c>
    </row>
    <row r="99" spans="1:26" x14ac:dyDescent="0.2">
      <c r="A99" s="23" t="s">
        <v>18</v>
      </c>
      <c r="B99" s="19">
        <v>96</v>
      </c>
      <c r="C99" s="23">
        <v>96</v>
      </c>
      <c r="D99" s="19">
        <v>5.8</v>
      </c>
      <c r="E99" s="24">
        <v>1.6111111111111112</v>
      </c>
      <c r="F99" s="20">
        <v>-0.76388888888888884</v>
      </c>
      <c r="G99" s="25">
        <f>'Bike Data'!$C$4*$F99</f>
        <v>-216.18055555555554</v>
      </c>
      <c r="H99" s="22">
        <f>0.5*'Bike Data'!$C$12*'Bike Data'!$C$7*'Bike Data'!$C$6*'WLTP Calcs'!E99^2</f>
        <v>0.5341907407407408</v>
      </c>
      <c r="I99" s="26">
        <f>0.02 *'Bike Data'!C$4*9.81</f>
        <v>55.524600000000007</v>
      </c>
      <c r="J99" s="22">
        <f t="shared" si="8"/>
        <v>-160.12176481481481</v>
      </c>
      <c r="K99" s="25">
        <f t="shared" si="9"/>
        <v>0</v>
      </c>
      <c r="L99" s="20">
        <f t="shared" si="10"/>
        <v>160.12176481481481</v>
      </c>
      <c r="M99" s="30">
        <f>(E99/1000)*(I99+H99+('Bike Data'!C$4*'Bike Data'!C$10*F99))</f>
        <v>-0.36327970654578184</v>
      </c>
      <c r="N99" s="25">
        <f t="shared" si="11"/>
        <v>0</v>
      </c>
      <c r="O99" s="30">
        <f t="shared" si="12"/>
        <v>0.36327970654578184</v>
      </c>
      <c r="P99" s="26"/>
      <c r="Q99" s="22">
        <f>((M99+M100)/2) * (B100 - B99)</f>
        <v>-0.2459159157728909</v>
      </c>
      <c r="R99" s="25">
        <f t="shared" si="13"/>
        <v>0</v>
      </c>
      <c r="S99" s="22">
        <f>SUM($R$3:R99)</f>
        <v>74.52457490628538</v>
      </c>
      <c r="T99" s="25">
        <f t="shared" si="7"/>
        <v>0.2459159157728909</v>
      </c>
      <c r="U99" s="22">
        <f>SUM($T$3:T99)</f>
        <v>29.981704704845033</v>
      </c>
      <c r="V99" s="25"/>
      <c r="W99" s="20">
        <f>U99*'KERS Calcs'!$F$4</f>
        <v>26.383900140263631</v>
      </c>
      <c r="X99" s="25">
        <f>O99*'KERS Calcs'!$F$30</f>
        <v>0.19537199764834293</v>
      </c>
      <c r="Y99" s="73">
        <f>T99*'KERS Calcs'!$F$30</f>
        <v>0.13225369557497296</v>
      </c>
      <c r="Z99" s="26">
        <f>SUM($Y$3:Y99)</f>
        <v>16.124174941630276</v>
      </c>
    </row>
    <row r="100" spans="1:26" x14ac:dyDescent="0.2">
      <c r="A100" s="23" t="s">
        <v>18</v>
      </c>
      <c r="B100" s="19">
        <v>97</v>
      </c>
      <c r="C100" s="23">
        <v>97</v>
      </c>
      <c r="D100" s="19">
        <v>3.6</v>
      </c>
      <c r="E100" s="24">
        <v>1</v>
      </c>
      <c r="F100" s="20">
        <v>-0.49999999999999994</v>
      </c>
      <c r="G100" s="25">
        <f>'Bike Data'!$C$4*$F100</f>
        <v>-141.49999999999997</v>
      </c>
      <c r="H100" s="22">
        <f>0.5*'Bike Data'!$C$12*'Bike Data'!$C$7*'Bike Data'!$C$6*'WLTP Calcs'!E100^2</f>
        <v>0.20580000000000001</v>
      </c>
      <c r="I100" s="26">
        <f>0.02 *'Bike Data'!C$4*9.81</f>
        <v>55.524600000000007</v>
      </c>
      <c r="J100" s="22">
        <f t="shared" si="8"/>
        <v>-85.769599999999954</v>
      </c>
      <c r="K100" s="25">
        <f t="shared" si="9"/>
        <v>0</v>
      </c>
      <c r="L100" s="20">
        <f t="shared" si="10"/>
        <v>85.769599999999954</v>
      </c>
      <c r="M100" s="30">
        <f>(E100/1000)*(I100+H100+('Bike Data'!C$4*'Bike Data'!C$10*F100))</f>
        <v>-0.12855212499999996</v>
      </c>
      <c r="N100" s="25">
        <f t="shared" si="11"/>
        <v>0</v>
      </c>
      <c r="O100" s="30">
        <f t="shared" si="12"/>
        <v>0.12855212499999996</v>
      </c>
      <c r="P100" s="26"/>
      <c r="Q100" s="22">
        <f>((M100+M101)/2) * (B101 - B100)</f>
        <v>-0.1035952775977366</v>
      </c>
      <c r="R100" s="25">
        <f t="shared" si="13"/>
        <v>0</v>
      </c>
      <c r="S100" s="22">
        <f>SUM($R$3:R100)</f>
        <v>74.52457490628538</v>
      </c>
      <c r="T100" s="25">
        <f t="shared" si="7"/>
        <v>0.1035952775977366</v>
      </c>
      <c r="U100" s="22">
        <f>SUM($T$3:T100)</f>
        <v>30.08529998244277</v>
      </c>
      <c r="V100" s="25"/>
      <c r="W100" s="20">
        <f>U100*'KERS Calcs'!$F$4</f>
        <v>26.475063984549639</v>
      </c>
      <c r="X100" s="25">
        <f>O100*'KERS Calcs'!$F$30</f>
        <v>6.9135393501602971E-2</v>
      </c>
      <c r="Y100" s="73">
        <f>T100*'KERS Calcs'!$F$30</f>
        <v>5.5713589189033762E-2</v>
      </c>
      <c r="Z100" s="26">
        <f>SUM($Y$3:Y100)</f>
        <v>16.179888530819309</v>
      </c>
    </row>
    <row r="101" spans="1:26" x14ac:dyDescent="0.2">
      <c r="A101" s="23" t="s">
        <v>18</v>
      </c>
      <c r="B101" s="19">
        <v>98</v>
      </c>
      <c r="C101" s="23">
        <v>98</v>
      </c>
      <c r="D101" s="19">
        <v>2.2000000000000002</v>
      </c>
      <c r="E101" s="24">
        <v>0.61111111111111116</v>
      </c>
      <c r="F101" s="20">
        <v>-0.5</v>
      </c>
      <c r="G101" s="25">
        <f>'Bike Data'!$C$4*$F101</f>
        <v>-141.5</v>
      </c>
      <c r="H101" s="22">
        <f>0.5*'Bike Data'!$C$12*'Bike Data'!$C$7*'Bike Data'!$C$6*'WLTP Calcs'!E101^2</f>
        <v>7.6857407407407416E-2</v>
      </c>
      <c r="I101" s="26">
        <f>0.02 *'Bike Data'!C$4*9.81</f>
        <v>55.524600000000007</v>
      </c>
      <c r="J101" s="22">
        <f t="shared" si="8"/>
        <v>-85.898542592592591</v>
      </c>
      <c r="K101" s="25">
        <f t="shared" si="9"/>
        <v>0</v>
      </c>
      <c r="L101" s="20">
        <f t="shared" si="10"/>
        <v>85.898542592592591</v>
      </c>
      <c r="M101" s="30">
        <f>(E101/1000)*(I101+H101+('Bike Data'!C$4*'Bike Data'!C$10*F101))</f>
        <v>-7.8638430195473244E-2</v>
      </c>
      <c r="N101" s="25">
        <f t="shared" si="11"/>
        <v>0</v>
      </c>
      <c r="O101" s="30">
        <f t="shared" si="12"/>
        <v>7.8638430195473244E-2</v>
      </c>
      <c r="P101" s="26"/>
      <c r="Q101" s="22">
        <f>((M101+M102)/2) * (B102 - B101)</f>
        <v>-3.9319215097736622E-2</v>
      </c>
      <c r="R101" s="25">
        <f t="shared" si="13"/>
        <v>0</v>
      </c>
      <c r="S101" s="22">
        <f>SUM($R$3:R101)</f>
        <v>74.52457490628538</v>
      </c>
      <c r="T101" s="25">
        <f t="shared" si="7"/>
        <v>3.9319215097736622E-2</v>
      </c>
      <c r="U101" s="22">
        <f>SUM($T$3:T101)</f>
        <v>30.124619197540508</v>
      </c>
      <c r="V101" s="25"/>
      <c r="W101" s="20">
        <f>U101*'KERS Calcs'!$F$4</f>
        <v>26.509664893835648</v>
      </c>
      <c r="X101" s="25">
        <f>O101*'KERS Calcs'!$F$30</f>
        <v>4.229178487646456E-2</v>
      </c>
      <c r="Y101" s="73">
        <f>T101*'KERS Calcs'!$F$30</f>
        <v>2.114589243823228E-2</v>
      </c>
      <c r="Z101" s="26">
        <f>SUM($Y$3:Y101)</f>
        <v>16.201034423257539</v>
      </c>
    </row>
    <row r="102" spans="1:26" x14ac:dyDescent="0.2">
      <c r="A102" s="23" t="s">
        <v>18</v>
      </c>
      <c r="B102" s="19">
        <v>99</v>
      </c>
      <c r="C102" s="23">
        <v>99</v>
      </c>
      <c r="D102" s="19">
        <v>0</v>
      </c>
      <c r="E102" s="24">
        <v>0</v>
      </c>
      <c r="F102" s="20">
        <v>-0.30555555555555558</v>
      </c>
      <c r="G102" s="25">
        <f>'Bike Data'!$C$4*$F102</f>
        <v>-86.472222222222229</v>
      </c>
      <c r="H102" s="22">
        <f>0.5*'Bike Data'!$C$12*'Bike Data'!$C$7*'Bike Data'!$C$6*'WLTP Calcs'!E102^2</f>
        <v>0</v>
      </c>
      <c r="I102" s="26">
        <f>0.02 *'Bike Data'!C$4*9.81</f>
        <v>55.524600000000007</v>
      </c>
      <c r="J102" s="22">
        <f t="shared" si="8"/>
        <v>-30.947622222222222</v>
      </c>
      <c r="K102" s="25">
        <f t="shared" si="9"/>
        <v>0</v>
      </c>
      <c r="L102" s="20">
        <f t="shared" si="10"/>
        <v>30.947622222222222</v>
      </c>
      <c r="M102" s="30">
        <f>(E102/1000)*(I102+H102+('Bike Data'!C$4*'Bike Data'!C$10*F102))</f>
        <v>0</v>
      </c>
      <c r="N102" s="25">
        <f t="shared" si="11"/>
        <v>0</v>
      </c>
      <c r="O102" s="30">
        <f t="shared" si="12"/>
        <v>0</v>
      </c>
      <c r="P102" s="26"/>
      <c r="Q102" s="22">
        <f>((M102+M103)/2) * (B103 - B102)</f>
        <v>0</v>
      </c>
      <c r="R102" s="25">
        <f t="shared" si="13"/>
        <v>0</v>
      </c>
      <c r="S102" s="22">
        <f>SUM($R$3:R102)</f>
        <v>74.52457490628538</v>
      </c>
      <c r="T102" s="25">
        <f t="shared" si="7"/>
        <v>0</v>
      </c>
      <c r="U102" s="22">
        <f>SUM($T$3:T102)</f>
        <v>30.124619197540508</v>
      </c>
      <c r="V102" s="25"/>
      <c r="W102" s="20">
        <f>U102*'KERS Calcs'!$F$4</f>
        <v>26.509664893835648</v>
      </c>
      <c r="X102" s="25">
        <f>O102*'KERS Calcs'!$F$30</f>
        <v>0</v>
      </c>
      <c r="Y102" s="73">
        <f>T102*'KERS Calcs'!$F$30</f>
        <v>0</v>
      </c>
      <c r="Z102" s="26">
        <f>SUM($Y$3:Y102)</f>
        <v>16.201034423257539</v>
      </c>
    </row>
    <row r="103" spans="1:26" x14ac:dyDescent="0.2">
      <c r="A103" s="23" t="s">
        <v>18</v>
      </c>
      <c r="B103" s="19">
        <v>100</v>
      </c>
      <c r="C103" s="23">
        <v>100</v>
      </c>
      <c r="D103" s="19">
        <v>0</v>
      </c>
      <c r="E103" s="24">
        <v>0</v>
      </c>
      <c r="F103" s="20">
        <v>0</v>
      </c>
      <c r="G103" s="25">
        <f>'Bike Data'!$C$4*$F103</f>
        <v>0</v>
      </c>
      <c r="H103" s="22">
        <f>0.5*'Bike Data'!$C$12*'Bike Data'!$C$7*'Bike Data'!$C$6*'WLTP Calcs'!E103^2</f>
        <v>0</v>
      </c>
      <c r="I103" s="26">
        <f>0.02 *'Bike Data'!C$4*9.81</f>
        <v>55.524600000000007</v>
      </c>
      <c r="J103" s="22">
        <f t="shared" si="8"/>
        <v>55.524600000000007</v>
      </c>
      <c r="K103" s="25">
        <f t="shared" si="9"/>
        <v>55.524600000000007</v>
      </c>
      <c r="L103" s="20">
        <f t="shared" si="10"/>
        <v>0</v>
      </c>
      <c r="M103" s="30">
        <f>(E103/1000)*(I103+H103+('Bike Data'!C$4*'Bike Data'!C$10*F103))</f>
        <v>0</v>
      </c>
      <c r="N103" s="25">
        <f t="shared" si="11"/>
        <v>0</v>
      </c>
      <c r="O103" s="30">
        <f t="shared" si="12"/>
        <v>0</v>
      </c>
      <c r="P103" s="26"/>
      <c r="Q103" s="22">
        <f>((M103+M104)/2) * (B104 - B103)</f>
        <v>0</v>
      </c>
      <c r="R103" s="25">
        <f t="shared" si="13"/>
        <v>0</v>
      </c>
      <c r="S103" s="22">
        <f>SUM($R$3:R103)</f>
        <v>74.52457490628538</v>
      </c>
      <c r="T103" s="25">
        <f t="shared" si="7"/>
        <v>0</v>
      </c>
      <c r="U103" s="22">
        <f>SUM($T$3:T103)</f>
        <v>30.124619197540508</v>
      </c>
      <c r="V103" s="25"/>
      <c r="W103" s="20">
        <f>U103*'KERS Calcs'!$F$4</f>
        <v>26.509664893835648</v>
      </c>
      <c r="X103" s="25">
        <f>O103*'KERS Calcs'!$F$30</f>
        <v>0</v>
      </c>
      <c r="Y103" s="73">
        <f>T103*'KERS Calcs'!$F$30</f>
        <v>0</v>
      </c>
      <c r="Z103" s="26">
        <f>SUM($Y$3:Y103)</f>
        <v>16.201034423257539</v>
      </c>
    </row>
    <row r="104" spans="1:26" x14ac:dyDescent="0.2">
      <c r="A104" s="23" t="s">
        <v>18</v>
      </c>
      <c r="B104" s="19">
        <v>101</v>
      </c>
      <c r="C104" s="23">
        <v>101</v>
      </c>
      <c r="D104" s="19">
        <v>0</v>
      </c>
      <c r="E104" s="24">
        <v>0</v>
      </c>
      <c r="F104" s="20">
        <v>0</v>
      </c>
      <c r="G104" s="25">
        <f>'Bike Data'!$C$4*$F104</f>
        <v>0</v>
      </c>
      <c r="H104" s="22">
        <f>0.5*'Bike Data'!$C$12*'Bike Data'!$C$7*'Bike Data'!$C$6*'WLTP Calcs'!E104^2</f>
        <v>0</v>
      </c>
      <c r="I104" s="26">
        <f>0.02 *'Bike Data'!C$4*9.81</f>
        <v>55.524600000000007</v>
      </c>
      <c r="J104" s="22">
        <f t="shared" si="8"/>
        <v>55.524600000000007</v>
      </c>
      <c r="K104" s="25">
        <f t="shared" si="9"/>
        <v>55.524600000000007</v>
      </c>
      <c r="L104" s="20">
        <f t="shared" si="10"/>
        <v>0</v>
      </c>
      <c r="M104" s="30">
        <f>(E104/1000)*(I104+H104+('Bike Data'!C$4*'Bike Data'!C$10*F104))</f>
        <v>0</v>
      </c>
      <c r="N104" s="25">
        <f t="shared" si="11"/>
        <v>0</v>
      </c>
      <c r="O104" s="30">
        <f t="shared" si="12"/>
        <v>0</v>
      </c>
      <c r="P104" s="26"/>
      <c r="Q104" s="22">
        <f>((M104+M105)/2) * (B105 - B104)</f>
        <v>0</v>
      </c>
      <c r="R104" s="25">
        <f t="shared" si="13"/>
        <v>0</v>
      </c>
      <c r="S104" s="22">
        <f>SUM($R$3:R104)</f>
        <v>74.52457490628538</v>
      </c>
      <c r="T104" s="25">
        <f t="shared" si="7"/>
        <v>0</v>
      </c>
      <c r="U104" s="22">
        <f>SUM($T$3:T104)</f>
        <v>30.124619197540508</v>
      </c>
      <c r="V104" s="25"/>
      <c r="W104" s="20">
        <f>U104*'KERS Calcs'!$F$4</f>
        <v>26.509664893835648</v>
      </c>
      <c r="X104" s="25">
        <f>O104*'KERS Calcs'!$F$30</f>
        <v>0</v>
      </c>
      <c r="Y104" s="73">
        <f>T104*'KERS Calcs'!$F$30</f>
        <v>0</v>
      </c>
      <c r="Z104" s="26">
        <f>SUM($Y$3:Y104)</f>
        <v>16.201034423257539</v>
      </c>
    </row>
    <row r="105" spans="1:26" x14ac:dyDescent="0.2">
      <c r="A105" s="23" t="s">
        <v>18</v>
      </c>
      <c r="B105" s="19">
        <v>102</v>
      </c>
      <c r="C105" s="23">
        <v>102</v>
      </c>
      <c r="D105" s="19">
        <v>0</v>
      </c>
      <c r="E105" s="24">
        <v>0</v>
      </c>
      <c r="F105" s="20">
        <v>0</v>
      </c>
      <c r="G105" s="25">
        <f>'Bike Data'!$C$4*$F105</f>
        <v>0</v>
      </c>
      <c r="H105" s="22">
        <f>0.5*'Bike Data'!$C$12*'Bike Data'!$C$7*'Bike Data'!$C$6*'WLTP Calcs'!E105^2</f>
        <v>0</v>
      </c>
      <c r="I105" s="26">
        <f>0.02 *'Bike Data'!C$4*9.81</f>
        <v>55.524600000000007</v>
      </c>
      <c r="J105" s="22">
        <f t="shared" si="8"/>
        <v>55.524600000000007</v>
      </c>
      <c r="K105" s="25">
        <f t="shared" si="9"/>
        <v>55.524600000000007</v>
      </c>
      <c r="L105" s="20">
        <f t="shared" si="10"/>
        <v>0</v>
      </c>
      <c r="M105" s="30">
        <f>(E105/1000)*(I105+H105+('Bike Data'!C$4*'Bike Data'!C$10*F105))</f>
        <v>0</v>
      </c>
      <c r="N105" s="25">
        <f t="shared" si="11"/>
        <v>0</v>
      </c>
      <c r="O105" s="30">
        <f t="shared" si="12"/>
        <v>0</v>
      </c>
      <c r="P105" s="26"/>
      <c r="Q105" s="22">
        <f>((M105+M106)/2) * (B106 - B105)</f>
        <v>0</v>
      </c>
      <c r="R105" s="25">
        <f t="shared" si="13"/>
        <v>0</v>
      </c>
      <c r="S105" s="22">
        <f>SUM($R$3:R105)</f>
        <v>74.52457490628538</v>
      </c>
      <c r="T105" s="25">
        <f t="shared" si="7"/>
        <v>0</v>
      </c>
      <c r="U105" s="22">
        <f>SUM($T$3:T105)</f>
        <v>30.124619197540508</v>
      </c>
      <c r="V105" s="25"/>
      <c r="W105" s="20">
        <f>U105*'KERS Calcs'!$F$4</f>
        <v>26.509664893835648</v>
      </c>
      <c r="X105" s="25">
        <f>O105*'KERS Calcs'!$F$30</f>
        <v>0</v>
      </c>
      <c r="Y105" s="73">
        <f>T105*'KERS Calcs'!$F$30</f>
        <v>0</v>
      </c>
      <c r="Z105" s="26">
        <f>SUM($Y$3:Y105)</f>
        <v>16.201034423257539</v>
      </c>
    </row>
    <row r="106" spans="1:26" x14ac:dyDescent="0.2">
      <c r="A106" s="23" t="s">
        <v>18</v>
      </c>
      <c r="B106" s="19">
        <v>103</v>
      </c>
      <c r="C106" s="23">
        <v>103</v>
      </c>
      <c r="D106" s="19">
        <v>0</v>
      </c>
      <c r="E106" s="24">
        <v>0</v>
      </c>
      <c r="F106" s="20">
        <v>0</v>
      </c>
      <c r="G106" s="25">
        <f>'Bike Data'!$C$4*$F106</f>
        <v>0</v>
      </c>
      <c r="H106" s="22">
        <f>0.5*'Bike Data'!$C$12*'Bike Data'!$C$7*'Bike Data'!$C$6*'WLTP Calcs'!E106^2</f>
        <v>0</v>
      </c>
      <c r="I106" s="26">
        <f>0.02 *'Bike Data'!C$4*9.81</f>
        <v>55.524600000000007</v>
      </c>
      <c r="J106" s="22">
        <f t="shared" si="8"/>
        <v>55.524600000000007</v>
      </c>
      <c r="K106" s="25">
        <f t="shared" si="9"/>
        <v>55.524600000000007</v>
      </c>
      <c r="L106" s="20">
        <f t="shared" si="10"/>
        <v>0</v>
      </c>
      <c r="M106" s="30">
        <f>(E106/1000)*(I106+H106+('Bike Data'!C$4*'Bike Data'!C$10*F106))</f>
        <v>0</v>
      </c>
      <c r="N106" s="25">
        <f t="shared" si="11"/>
        <v>0</v>
      </c>
      <c r="O106" s="30">
        <f t="shared" si="12"/>
        <v>0</v>
      </c>
      <c r="P106" s="26"/>
      <c r="Q106" s="22">
        <f>((M106+M107)/2) * (B107 - B106)</f>
        <v>0</v>
      </c>
      <c r="R106" s="25">
        <f t="shared" si="13"/>
        <v>0</v>
      </c>
      <c r="S106" s="22">
        <f>SUM($R$3:R106)</f>
        <v>74.52457490628538</v>
      </c>
      <c r="T106" s="25">
        <f t="shared" si="7"/>
        <v>0</v>
      </c>
      <c r="U106" s="22">
        <f>SUM($T$3:T106)</f>
        <v>30.124619197540508</v>
      </c>
      <c r="V106" s="25"/>
      <c r="W106" s="20">
        <f>U106*'KERS Calcs'!$F$4</f>
        <v>26.509664893835648</v>
      </c>
      <c r="X106" s="25">
        <f>O106*'KERS Calcs'!$F$30</f>
        <v>0</v>
      </c>
      <c r="Y106" s="73">
        <f>T106*'KERS Calcs'!$F$30</f>
        <v>0</v>
      </c>
      <c r="Z106" s="26">
        <f>SUM($Y$3:Y106)</f>
        <v>16.201034423257539</v>
      </c>
    </row>
    <row r="107" spans="1:26" x14ac:dyDescent="0.2">
      <c r="A107" s="23" t="s">
        <v>18</v>
      </c>
      <c r="B107" s="19">
        <v>104</v>
      </c>
      <c r="C107" s="23">
        <v>104</v>
      </c>
      <c r="D107" s="19">
        <v>0</v>
      </c>
      <c r="E107" s="24">
        <v>0</v>
      </c>
      <c r="F107" s="20">
        <v>0</v>
      </c>
      <c r="G107" s="25">
        <f>'Bike Data'!$C$4*$F107</f>
        <v>0</v>
      </c>
      <c r="H107" s="22">
        <f>0.5*'Bike Data'!$C$12*'Bike Data'!$C$7*'Bike Data'!$C$6*'WLTP Calcs'!E107^2</f>
        <v>0</v>
      </c>
      <c r="I107" s="26">
        <f>0.02 *'Bike Data'!C$4*9.81</f>
        <v>55.524600000000007</v>
      </c>
      <c r="J107" s="22">
        <f t="shared" si="8"/>
        <v>55.524600000000007</v>
      </c>
      <c r="K107" s="25">
        <f t="shared" si="9"/>
        <v>55.524600000000007</v>
      </c>
      <c r="L107" s="20">
        <f t="shared" si="10"/>
        <v>0</v>
      </c>
      <c r="M107" s="30">
        <f>(E107/1000)*(I107+H107+('Bike Data'!C$4*'Bike Data'!C$10*F107))</f>
        <v>0</v>
      </c>
      <c r="N107" s="25">
        <f t="shared" si="11"/>
        <v>0</v>
      </c>
      <c r="O107" s="30">
        <f t="shared" si="12"/>
        <v>0</v>
      </c>
      <c r="P107" s="26"/>
      <c r="Q107" s="22">
        <f>((M107+M108)/2) * (B108 - B107)</f>
        <v>0</v>
      </c>
      <c r="R107" s="25">
        <f t="shared" si="13"/>
        <v>0</v>
      </c>
      <c r="S107" s="22">
        <f>SUM($R$3:R107)</f>
        <v>74.52457490628538</v>
      </c>
      <c r="T107" s="25">
        <f t="shared" si="7"/>
        <v>0</v>
      </c>
      <c r="U107" s="22">
        <f>SUM($T$3:T107)</f>
        <v>30.124619197540508</v>
      </c>
      <c r="V107" s="25"/>
      <c r="W107" s="20">
        <f>U107*'KERS Calcs'!$F$4</f>
        <v>26.509664893835648</v>
      </c>
      <c r="X107" s="25">
        <f>O107*'KERS Calcs'!$F$30</f>
        <v>0</v>
      </c>
      <c r="Y107" s="73">
        <f>T107*'KERS Calcs'!$F$30</f>
        <v>0</v>
      </c>
      <c r="Z107" s="26">
        <f>SUM($Y$3:Y107)</f>
        <v>16.201034423257539</v>
      </c>
    </row>
    <row r="108" spans="1:26" x14ac:dyDescent="0.2">
      <c r="A108" s="23" t="s">
        <v>18</v>
      </c>
      <c r="B108" s="19">
        <v>105</v>
      </c>
      <c r="C108" s="23">
        <v>105</v>
      </c>
      <c r="D108" s="19">
        <v>0</v>
      </c>
      <c r="E108" s="24">
        <v>0</v>
      </c>
      <c r="F108" s="20">
        <v>0</v>
      </c>
      <c r="G108" s="25">
        <f>'Bike Data'!$C$4*$F108</f>
        <v>0</v>
      </c>
      <c r="H108" s="22">
        <f>0.5*'Bike Data'!$C$12*'Bike Data'!$C$7*'Bike Data'!$C$6*'WLTP Calcs'!E108^2</f>
        <v>0</v>
      </c>
      <c r="I108" s="26">
        <f>0.02 *'Bike Data'!C$4*9.81</f>
        <v>55.524600000000007</v>
      </c>
      <c r="J108" s="22">
        <f t="shared" si="8"/>
        <v>55.524600000000007</v>
      </c>
      <c r="K108" s="25">
        <f t="shared" si="9"/>
        <v>55.524600000000007</v>
      </c>
      <c r="L108" s="20">
        <f t="shared" si="10"/>
        <v>0</v>
      </c>
      <c r="M108" s="30">
        <f>(E108/1000)*(I108+H108+('Bike Data'!C$4*'Bike Data'!C$10*F108))</f>
        <v>0</v>
      </c>
      <c r="N108" s="25">
        <f t="shared" si="11"/>
        <v>0</v>
      </c>
      <c r="O108" s="30">
        <f t="shared" si="12"/>
        <v>0</v>
      </c>
      <c r="P108" s="26"/>
      <c r="Q108" s="22">
        <f>((M108+M109)/2) * (B109 - B108)</f>
        <v>0</v>
      </c>
      <c r="R108" s="25">
        <f t="shared" si="13"/>
        <v>0</v>
      </c>
      <c r="S108" s="22">
        <f>SUM($R$3:R108)</f>
        <v>74.52457490628538</v>
      </c>
      <c r="T108" s="25">
        <f t="shared" si="7"/>
        <v>0</v>
      </c>
      <c r="U108" s="22">
        <f>SUM($T$3:T108)</f>
        <v>30.124619197540508</v>
      </c>
      <c r="V108" s="25"/>
      <c r="W108" s="20">
        <f>U108*'KERS Calcs'!$F$4</f>
        <v>26.509664893835648</v>
      </c>
      <c r="X108" s="25">
        <f>O108*'KERS Calcs'!$F$30</f>
        <v>0</v>
      </c>
      <c r="Y108" s="73">
        <f>T108*'KERS Calcs'!$F$30</f>
        <v>0</v>
      </c>
      <c r="Z108" s="26">
        <f>SUM($Y$3:Y108)</f>
        <v>16.201034423257539</v>
      </c>
    </row>
    <row r="109" spans="1:26" x14ac:dyDescent="0.2">
      <c r="A109" s="23" t="s">
        <v>18</v>
      </c>
      <c r="B109" s="19">
        <v>106</v>
      </c>
      <c r="C109" s="23">
        <v>106</v>
      </c>
      <c r="D109" s="19">
        <v>0</v>
      </c>
      <c r="E109" s="24">
        <v>0</v>
      </c>
      <c r="F109" s="20">
        <v>0</v>
      </c>
      <c r="G109" s="25">
        <f>'Bike Data'!$C$4*$F109</f>
        <v>0</v>
      </c>
      <c r="H109" s="22">
        <f>0.5*'Bike Data'!$C$12*'Bike Data'!$C$7*'Bike Data'!$C$6*'WLTP Calcs'!E109^2</f>
        <v>0</v>
      </c>
      <c r="I109" s="26">
        <f>0.02 *'Bike Data'!C$4*9.81</f>
        <v>55.524600000000007</v>
      </c>
      <c r="J109" s="22">
        <f t="shared" si="8"/>
        <v>55.524600000000007</v>
      </c>
      <c r="K109" s="25">
        <f t="shared" si="9"/>
        <v>55.524600000000007</v>
      </c>
      <c r="L109" s="20">
        <f t="shared" si="10"/>
        <v>0</v>
      </c>
      <c r="M109" s="30">
        <f>(E109/1000)*(I109+H109+('Bike Data'!C$4*'Bike Data'!C$10*F109))</f>
        <v>0</v>
      </c>
      <c r="N109" s="25">
        <f t="shared" si="11"/>
        <v>0</v>
      </c>
      <c r="O109" s="30">
        <f t="shared" si="12"/>
        <v>0</v>
      </c>
      <c r="P109" s="26"/>
      <c r="Q109" s="22">
        <f>((M109+M110)/2) * (B110 - B109)</f>
        <v>0</v>
      </c>
      <c r="R109" s="25">
        <f t="shared" si="13"/>
        <v>0</v>
      </c>
      <c r="S109" s="22">
        <f>SUM($R$3:R109)</f>
        <v>74.52457490628538</v>
      </c>
      <c r="T109" s="25">
        <f t="shared" si="7"/>
        <v>0</v>
      </c>
      <c r="U109" s="22">
        <f>SUM($T$3:T109)</f>
        <v>30.124619197540508</v>
      </c>
      <c r="V109" s="25"/>
      <c r="W109" s="20">
        <f>U109*'KERS Calcs'!$F$4</f>
        <v>26.509664893835648</v>
      </c>
      <c r="X109" s="25">
        <f>O109*'KERS Calcs'!$F$30</f>
        <v>0</v>
      </c>
      <c r="Y109" s="73">
        <f>T109*'KERS Calcs'!$F$30</f>
        <v>0</v>
      </c>
      <c r="Z109" s="26">
        <f>SUM($Y$3:Y109)</f>
        <v>16.201034423257539</v>
      </c>
    </row>
    <row r="110" spans="1:26" x14ac:dyDescent="0.2">
      <c r="A110" s="23" t="s">
        <v>18</v>
      </c>
      <c r="B110" s="19">
        <v>107</v>
      </c>
      <c r="C110" s="23">
        <v>107</v>
      </c>
      <c r="D110" s="19">
        <v>0</v>
      </c>
      <c r="E110" s="24">
        <v>0</v>
      </c>
      <c r="F110" s="20">
        <v>0</v>
      </c>
      <c r="G110" s="25">
        <f>'Bike Data'!$C$4*$F110</f>
        <v>0</v>
      </c>
      <c r="H110" s="22">
        <f>0.5*'Bike Data'!$C$12*'Bike Data'!$C$7*'Bike Data'!$C$6*'WLTP Calcs'!E110^2</f>
        <v>0</v>
      </c>
      <c r="I110" s="26">
        <f>0.02 *'Bike Data'!C$4*9.81</f>
        <v>55.524600000000007</v>
      </c>
      <c r="J110" s="22">
        <f t="shared" si="8"/>
        <v>55.524600000000007</v>
      </c>
      <c r="K110" s="25">
        <f t="shared" si="9"/>
        <v>55.524600000000007</v>
      </c>
      <c r="L110" s="20">
        <f t="shared" si="10"/>
        <v>0</v>
      </c>
      <c r="M110" s="30">
        <f>(E110/1000)*(I110+H110+('Bike Data'!C$4*'Bike Data'!C$10*F110))</f>
        <v>0</v>
      </c>
      <c r="N110" s="25">
        <f t="shared" si="11"/>
        <v>0</v>
      </c>
      <c r="O110" s="30">
        <f t="shared" si="12"/>
        <v>0</v>
      </c>
      <c r="P110" s="26"/>
      <c r="Q110" s="22">
        <f>((M110+M111)/2) * (B111 - B110)</f>
        <v>0</v>
      </c>
      <c r="R110" s="25">
        <f t="shared" si="13"/>
        <v>0</v>
      </c>
      <c r="S110" s="22">
        <f>SUM($R$3:R110)</f>
        <v>74.52457490628538</v>
      </c>
      <c r="T110" s="25">
        <f t="shared" si="7"/>
        <v>0</v>
      </c>
      <c r="U110" s="22">
        <f>SUM($T$3:T110)</f>
        <v>30.124619197540508</v>
      </c>
      <c r="V110" s="25"/>
      <c r="W110" s="20">
        <f>U110*'KERS Calcs'!$F$4</f>
        <v>26.509664893835648</v>
      </c>
      <c r="X110" s="25">
        <f>O110*'KERS Calcs'!$F$30</f>
        <v>0</v>
      </c>
      <c r="Y110" s="73">
        <f>T110*'KERS Calcs'!$F$30</f>
        <v>0</v>
      </c>
      <c r="Z110" s="26">
        <f>SUM($Y$3:Y110)</f>
        <v>16.201034423257539</v>
      </c>
    </row>
    <row r="111" spans="1:26" x14ac:dyDescent="0.2">
      <c r="A111" s="23" t="s">
        <v>18</v>
      </c>
      <c r="B111" s="19">
        <v>108</v>
      </c>
      <c r="C111" s="23">
        <v>108</v>
      </c>
      <c r="D111" s="19">
        <v>0</v>
      </c>
      <c r="E111" s="24">
        <v>0</v>
      </c>
      <c r="F111" s="20">
        <v>0</v>
      </c>
      <c r="G111" s="25">
        <f>'Bike Data'!$C$4*$F111</f>
        <v>0</v>
      </c>
      <c r="H111" s="22">
        <f>0.5*'Bike Data'!$C$12*'Bike Data'!$C$7*'Bike Data'!$C$6*'WLTP Calcs'!E111^2</f>
        <v>0</v>
      </c>
      <c r="I111" s="26">
        <f>0.02 *'Bike Data'!C$4*9.81</f>
        <v>55.524600000000007</v>
      </c>
      <c r="J111" s="22">
        <f t="shared" si="8"/>
        <v>55.524600000000007</v>
      </c>
      <c r="K111" s="25">
        <f t="shared" si="9"/>
        <v>55.524600000000007</v>
      </c>
      <c r="L111" s="20">
        <f t="shared" si="10"/>
        <v>0</v>
      </c>
      <c r="M111" s="30">
        <f>(E111/1000)*(I111+H111+('Bike Data'!C$4*'Bike Data'!C$10*F111))</f>
        <v>0</v>
      </c>
      <c r="N111" s="25">
        <f t="shared" si="11"/>
        <v>0</v>
      </c>
      <c r="O111" s="30">
        <f t="shared" si="12"/>
        <v>0</v>
      </c>
      <c r="P111" s="26"/>
      <c r="Q111" s="22">
        <f>((M111+M112)/2) * (B112 - B111)</f>
        <v>0</v>
      </c>
      <c r="R111" s="25">
        <f t="shared" si="13"/>
        <v>0</v>
      </c>
      <c r="S111" s="22">
        <f>SUM($R$3:R111)</f>
        <v>74.52457490628538</v>
      </c>
      <c r="T111" s="25">
        <f t="shared" si="7"/>
        <v>0</v>
      </c>
      <c r="U111" s="22">
        <f>SUM($T$3:T111)</f>
        <v>30.124619197540508</v>
      </c>
      <c r="V111" s="25"/>
      <c r="W111" s="20">
        <f>U111*'KERS Calcs'!$F$4</f>
        <v>26.509664893835648</v>
      </c>
      <c r="X111" s="25">
        <f>O111*'KERS Calcs'!$F$30</f>
        <v>0</v>
      </c>
      <c r="Y111" s="73">
        <f>T111*'KERS Calcs'!$F$30</f>
        <v>0</v>
      </c>
      <c r="Z111" s="26">
        <f>SUM($Y$3:Y111)</f>
        <v>16.201034423257539</v>
      </c>
    </row>
    <row r="112" spans="1:26" x14ac:dyDescent="0.2">
      <c r="A112" s="23" t="s">
        <v>18</v>
      </c>
      <c r="B112" s="19">
        <v>109</v>
      </c>
      <c r="C112" s="23">
        <v>109</v>
      </c>
      <c r="D112" s="19">
        <v>0</v>
      </c>
      <c r="E112" s="24">
        <v>0</v>
      </c>
      <c r="F112" s="20">
        <v>0</v>
      </c>
      <c r="G112" s="25">
        <f>'Bike Data'!$C$4*$F112</f>
        <v>0</v>
      </c>
      <c r="H112" s="22">
        <f>0.5*'Bike Data'!$C$12*'Bike Data'!$C$7*'Bike Data'!$C$6*'WLTP Calcs'!E112^2</f>
        <v>0</v>
      </c>
      <c r="I112" s="26">
        <f>0.02 *'Bike Data'!C$4*9.81</f>
        <v>55.524600000000007</v>
      </c>
      <c r="J112" s="22">
        <f t="shared" si="8"/>
        <v>55.524600000000007</v>
      </c>
      <c r="K112" s="25">
        <f t="shared" si="9"/>
        <v>55.524600000000007</v>
      </c>
      <c r="L112" s="20">
        <f t="shared" si="10"/>
        <v>0</v>
      </c>
      <c r="M112" s="30">
        <f>(E112/1000)*(I112+H112+('Bike Data'!C$4*'Bike Data'!C$10*F112))</f>
        <v>0</v>
      </c>
      <c r="N112" s="25">
        <f t="shared" si="11"/>
        <v>0</v>
      </c>
      <c r="O112" s="30">
        <f t="shared" si="12"/>
        <v>0</v>
      </c>
      <c r="P112" s="26"/>
      <c r="Q112" s="22">
        <f>((M112+M113)/2) * (B113 - B112)</f>
        <v>0</v>
      </c>
      <c r="R112" s="25">
        <f t="shared" si="13"/>
        <v>0</v>
      </c>
      <c r="S112" s="22">
        <f>SUM($R$3:R112)</f>
        <v>74.52457490628538</v>
      </c>
      <c r="T112" s="25">
        <f t="shared" si="7"/>
        <v>0</v>
      </c>
      <c r="U112" s="22">
        <f>SUM($T$3:T112)</f>
        <v>30.124619197540508</v>
      </c>
      <c r="V112" s="25"/>
      <c r="W112" s="20">
        <f>U112*'KERS Calcs'!$F$4</f>
        <v>26.509664893835648</v>
      </c>
      <c r="X112" s="25">
        <f>O112*'KERS Calcs'!$F$30</f>
        <v>0</v>
      </c>
      <c r="Y112" s="73">
        <f>T112*'KERS Calcs'!$F$30</f>
        <v>0</v>
      </c>
      <c r="Z112" s="26">
        <f>SUM($Y$3:Y112)</f>
        <v>16.201034423257539</v>
      </c>
    </row>
    <row r="113" spans="1:26" x14ac:dyDescent="0.2">
      <c r="A113" s="23" t="s">
        <v>18</v>
      </c>
      <c r="B113" s="19">
        <v>110</v>
      </c>
      <c r="C113" s="23">
        <v>110</v>
      </c>
      <c r="D113" s="19">
        <v>0</v>
      </c>
      <c r="E113" s="24">
        <v>0</v>
      </c>
      <c r="F113" s="20">
        <v>0</v>
      </c>
      <c r="G113" s="25">
        <f>'Bike Data'!$C$4*$F113</f>
        <v>0</v>
      </c>
      <c r="H113" s="22">
        <f>0.5*'Bike Data'!$C$12*'Bike Data'!$C$7*'Bike Data'!$C$6*'WLTP Calcs'!E113^2</f>
        <v>0</v>
      </c>
      <c r="I113" s="26">
        <f>0.02 *'Bike Data'!C$4*9.81</f>
        <v>55.524600000000007</v>
      </c>
      <c r="J113" s="22">
        <f t="shared" si="8"/>
        <v>55.524600000000007</v>
      </c>
      <c r="K113" s="25">
        <f t="shared" si="9"/>
        <v>55.524600000000007</v>
      </c>
      <c r="L113" s="20">
        <f t="shared" si="10"/>
        <v>0</v>
      </c>
      <c r="M113" s="30">
        <f>(E113/1000)*(I113+H113+('Bike Data'!C$4*'Bike Data'!C$10*F113))</f>
        <v>0</v>
      </c>
      <c r="N113" s="25">
        <f t="shared" si="11"/>
        <v>0</v>
      </c>
      <c r="O113" s="30">
        <f t="shared" si="12"/>
        <v>0</v>
      </c>
      <c r="P113" s="26"/>
      <c r="Q113" s="22">
        <f>((M113+M114)/2) * (B114 - B113)</f>
        <v>0</v>
      </c>
      <c r="R113" s="25">
        <f t="shared" si="13"/>
        <v>0</v>
      </c>
      <c r="S113" s="22">
        <f>SUM($R$3:R113)</f>
        <v>74.52457490628538</v>
      </c>
      <c r="T113" s="25">
        <f t="shared" si="7"/>
        <v>0</v>
      </c>
      <c r="U113" s="22">
        <f>SUM($T$3:T113)</f>
        <v>30.124619197540508</v>
      </c>
      <c r="V113" s="25"/>
      <c r="W113" s="20">
        <f>U113*'KERS Calcs'!$F$4</f>
        <v>26.509664893835648</v>
      </c>
      <c r="X113" s="25">
        <f>O113*'KERS Calcs'!$F$30</f>
        <v>0</v>
      </c>
      <c r="Y113" s="73">
        <f>T113*'KERS Calcs'!$F$30</f>
        <v>0</v>
      </c>
      <c r="Z113" s="26">
        <f>SUM($Y$3:Y113)</f>
        <v>16.201034423257539</v>
      </c>
    </row>
    <row r="114" spans="1:26" x14ac:dyDescent="0.2">
      <c r="A114" s="23" t="s">
        <v>18</v>
      </c>
      <c r="B114" s="19">
        <v>111</v>
      </c>
      <c r="C114" s="23">
        <v>111</v>
      </c>
      <c r="D114" s="19">
        <v>0</v>
      </c>
      <c r="E114" s="24">
        <v>0</v>
      </c>
      <c r="F114" s="20">
        <v>0</v>
      </c>
      <c r="G114" s="25">
        <f>'Bike Data'!$C$4*$F114</f>
        <v>0</v>
      </c>
      <c r="H114" s="22">
        <f>0.5*'Bike Data'!$C$12*'Bike Data'!$C$7*'Bike Data'!$C$6*'WLTP Calcs'!E114^2</f>
        <v>0</v>
      </c>
      <c r="I114" s="26">
        <f>0.02 *'Bike Data'!C$4*9.81</f>
        <v>55.524600000000007</v>
      </c>
      <c r="J114" s="22">
        <f t="shared" si="8"/>
        <v>55.524600000000007</v>
      </c>
      <c r="K114" s="25">
        <f t="shared" si="9"/>
        <v>55.524600000000007</v>
      </c>
      <c r="L114" s="20">
        <f t="shared" si="10"/>
        <v>0</v>
      </c>
      <c r="M114" s="30">
        <f>(E114/1000)*(I114+H114+('Bike Data'!C$4*'Bike Data'!C$10*F114))</f>
        <v>0</v>
      </c>
      <c r="N114" s="25">
        <f t="shared" si="11"/>
        <v>0</v>
      </c>
      <c r="O114" s="30">
        <f t="shared" si="12"/>
        <v>0</v>
      </c>
      <c r="P114" s="26"/>
      <c r="Q114" s="22">
        <f>((M114+M115)/2) * (B115 - B114)</f>
        <v>0</v>
      </c>
      <c r="R114" s="25">
        <f t="shared" si="13"/>
        <v>0</v>
      </c>
      <c r="S114" s="22">
        <f>SUM($R$3:R114)</f>
        <v>74.52457490628538</v>
      </c>
      <c r="T114" s="25">
        <f t="shared" si="7"/>
        <v>0</v>
      </c>
      <c r="U114" s="22">
        <f>SUM($T$3:T114)</f>
        <v>30.124619197540508</v>
      </c>
      <c r="V114" s="25"/>
      <c r="W114" s="20">
        <f>U114*'KERS Calcs'!$F$4</f>
        <v>26.509664893835648</v>
      </c>
      <c r="X114" s="25">
        <f>O114*'KERS Calcs'!$F$30</f>
        <v>0</v>
      </c>
      <c r="Y114" s="73">
        <f>T114*'KERS Calcs'!$F$30</f>
        <v>0</v>
      </c>
      <c r="Z114" s="26">
        <f>SUM($Y$3:Y114)</f>
        <v>16.201034423257539</v>
      </c>
    </row>
    <row r="115" spans="1:26" x14ac:dyDescent="0.2">
      <c r="A115" s="23" t="s">
        <v>18</v>
      </c>
      <c r="B115" s="19">
        <v>112</v>
      </c>
      <c r="C115" s="23">
        <v>112</v>
      </c>
      <c r="D115" s="19">
        <v>0</v>
      </c>
      <c r="E115" s="24">
        <v>0</v>
      </c>
      <c r="F115" s="20">
        <v>0</v>
      </c>
      <c r="G115" s="25">
        <f>'Bike Data'!$C$4*$F115</f>
        <v>0</v>
      </c>
      <c r="H115" s="22">
        <f>0.5*'Bike Data'!$C$12*'Bike Data'!$C$7*'Bike Data'!$C$6*'WLTP Calcs'!E115^2</f>
        <v>0</v>
      </c>
      <c r="I115" s="26">
        <f>0.02 *'Bike Data'!C$4*9.81</f>
        <v>55.524600000000007</v>
      </c>
      <c r="J115" s="22">
        <f t="shared" si="8"/>
        <v>55.524600000000007</v>
      </c>
      <c r="K115" s="25">
        <f t="shared" si="9"/>
        <v>55.524600000000007</v>
      </c>
      <c r="L115" s="20">
        <f t="shared" si="10"/>
        <v>0</v>
      </c>
      <c r="M115" s="30">
        <f>(E115/1000)*(I115+H115+('Bike Data'!C$4*'Bike Data'!C$10*F115))</f>
        <v>0</v>
      </c>
      <c r="N115" s="25">
        <f t="shared" si="11"/>
        <v>0</v>
      </c>
      <c r="O115" s="30">
        <f t="shared" si="12"/>
        <v>0</v>
      </c>
      <c r="P115" s="26"/>
      <c r="Q115" s="22">
        <f>((M115+M116)/2) * (B116 - B115)</f>
        <v>0</v>
      </c>
      <c r="R115" s="25">
        <f t="shared" si="13"/>
        <v>0</v>
      </c>
      <c r="S115" s="22">
        <f>SUM($R$3:R115)</f>
        <v>74.52457490628538</v>
      </c>
      <c r="T115" s="25">
        <f t="shared" si="7"/>
        <v>0</v>
      </c>
      <c r="U115" s="22">
        <f>SUM($T$3:T115)</f>
        <v>30.124619197540508</v>
      </c>
      <c r="V115" s="25"/>
      <c r="W115" s="20">
        <f>U115*'KERS Calcs'!$F$4</f>
        <v>26.509664893835648</v>
      </c>
      <c r="X115" s="25">
        <f>O115*'KERS Calcs'!$F$30</f>
        <v>0</v>
      </c>
      <c r="Y115" s="73">
        <f>T115*'KERS Calcs'!$F$30</f>
        <v>0</v>
      </c>
      <c r="Z115" s="26">
        <f>SUM($Y$3:Y115)</f>
        <v>16.201034423257539</v>
      </c>
    </row>
    <row r="116" spans="1:26" x14ac:dyDescent="0.2">
      <c r="A116" s="23" t="s">
        <v>18</v>
      </c>
      <c r="B116" s="19">
        <v>113</v>
      </c>
      <c r="C116" s="23">
        <v>113</v>
      </c>
      <c r="D116" s="19">
        <v>0</v>
      </c>
      <c r="E116" s="24">
        <v>0</v>
      </c>
      <c r="F116" s="20">
        <v>0</v>
      </c>
      <c r="G116" s="25">
        <f>'Bike Data'!$C$4*$F116</f>
        <v>0</v>
      </c>
      <c r="H116" s="22">
        <f>0.5*'Bike Data'!$C$12*'Bike Data'!$C$7*'Bike Data'!$C$6*'WLTP Calcs'!E116^2</f>
        <v>0</v>
      </c>
      <c r="I116" s="26">
        <f>0.02 *'Bike Data'!C$4*9.81</f>
        <v>55.524600000000007</v>
      </c>
      <c r="J116" s="22">
        <f t="shared" si="8"/>
        <v>55.524600000000007</v>
      </c>
      <c r="K116" s="25">
        <f t="shared" si="9"/>
        <v>55.524600000000007</v>
      </c>
      <c r="L116" s="20">
        <f t="shared" si="10"/>
        <v>0</v>
      </c>
      <c r="M116" s="30">
        <f>(E116/1000)*(I116+H116+('Bike Data'!C$4*'Bike Data'!C$10*F116))</f>
        <v>0</v>
      </c>
      <c r="N116" s="25">
        <f t="shared" si="11"/>
        <v>0</v>
      </c>
      <c r="O116" s="30">
        <f t="shared" si="12"/>
        <v>0</v>
      </c>
      <c r="P116" s="26"/>
      <c r="Q116" s="22">
        <f>((M116+M117)/2) * (B117 - B116)</f>
        <v>0</v>
      </c>
      <c r="R116" s="25">
        <f t="shared" si="13"/>
        <v>0</v>
      </c>
      <c r="S116" s="22">
        <f>SUM($R$3:R116)</f>
        <v>74.52457490628538</v>
      </c>
      <c r="T116" s="25">
        <f t="shared" si="7"/>
        <v>0</v>
      </c>
      <c r="U116" s="22">
        <f>SUM($T$3:T116)</f>
        <v>30.124619197540508</v>
      </c>
      <c r="V116" s="25"/>
      <c r="W116" s="20">
        <f>U116*'KERS Calcs'!$F$4</f>
        <v>26.509664893835648</v>
      </c>
      <c r="X116" s="25">
        <f>O116*'KERS Calcs'!$F$30</f>
        <v>0</v>
      </c>
      <c r="Y116" s="73">
        <f>T116*'KERS Calcs'!$F$30</f>
        <v>0</v>
      </c>
      <c r="Z116" s="26">
        <f>SUM($Y$3:Y116)</f>
        <v>16.201034423257539</v>
      </c>
    </row>
    <row r="117" spans="1:26" x14ac:dyDescent="0.2">
      <c r="A117" s="23" t="s">
        <v>18</v>
      </c>
      <c r="B117" s="19">
        <v>114</v>
      </c>
      <c r="C117" s="23">
        <v>114</v>
      </c>
      <c r="D117" s="19">
        <v>0</v>
      </c>
      <c r="E117" s="24">
        <v>0</v>
      </c>
      <c r="F117" s="20">
        <v>0</v>
      </c>
      <c r="G117" s="25">
        <f>'Bike Data'!$C$4*$F117</f>
        <v>0</v>
      </c>
      <c r="H117" s="22">
        <f>0.5*'Bike Data'!$C$12*'Bike Data'!$C$7*'Bike Data'!$C$6*'WLTP Calcs'!E117^2</f>
        <v>0</v>
      </c>
      <c r="I117" s="26">
        <f>0.02 *'Bike Data'!C$4*9.81</f>
        <v>55.524600000000007</v>
      </c>
      <c r="J117" s="22">
        <f t="shared" si="8"/>
        <v>55.524600000000007</v>
      </c>
      <c r="K117" s="25">
        <f t="shared" si="9"/>
        <v>55.524600000000007</v>
      </c>
      <c r="L117" s="20">
        <f t="shared" si="10"/>
        <v>0</v>
      </c>
      <c r="M117" s="30">
        <f>(E117/1000)*(I117+H117+('Bike Data'!C$4*'Bike Data'!C$10*F117))</f>
        <v>0</v>
      </c>
      <c r="N117" s="25">
        <f t="shared" si="11"/>
        <v>0</v>
      </c>
      <c r="O117" s="30">
        <f t="shared" si="12"/>
        <v>0</v>
      </c>
      <c r="P117" s="26"/>
      <c r="Q117" s="22">
        <f>((M117+M118)/2) * (B118 - B117)</f>
        <v>0</v>
      </c>
      <c r="R117" s="25">
        <f t="shared" si="13"/>
        <v>0</v>
      </c>
      <c r="S117" s="22">
        <f>SUM($R$3:R117)</f>
        <v>74.52457490628538</v>
      </c>
      <c r="T117" s="25">
        <f t="shared" si="7"/>
        <v>0</v>
      </c>
      <c r="U117" s="22">
        <f>SUM($T$3:T117)</f>
        <v>30.124619197540508</v>
      </c>
      <c r="V117" s="25"/>
      <c r="W117" s="20">
        <f>U117*'KERS Calcs'!$F$4</f>
        <v>26.509664893835648</v>
      </c>
      <c r="X117" s="25">
        <f>O117*'KERS Calcs'!$F$30</f>
        <v>0</v>
      </c>
      <c r="Y117" s="73">
        <f>T117*'KERS Calcs'!$F$30</f>
        <v>0</v>
      </c>
      <c r="Z117" s="26">
        <f>SUM($Y$3:Y117)</f>
        <v>16.201034423257539</v>
      </c>
    </row>
    <row r="118" spans="1:26" x14ac:dyDescent="0.2">
      <c r="A118" s="23" t="s">
        <v>18</v>
      </c>
      <c r="B118" s="19">
        <v>115</v>
      </c>
      <c r="C118" s="23">
        <v>115</v>
      </c>
      <c r="D118" s="19">
        <v>0</v>
      </c>
      <c r="E118" s="24">
        <v>0</v>
      </c>
      <c r="F118" s="20">
        <v>0</v>
      </c>
      <c r="G118" s="25">
        <f>'Bike Data'!$C$4*$F118</f>
        <v>0</v>
      </c>
      <c r="H118" s="22">
        <f>0.5*'Bike Data'!$C$12*'Bike Data'!$C$7*'Bike Data'!$C$6*'WLTP Calcs'!E118^2</f>
        <v>0</v>
      </c>
      <c r="I118" s="26">
        <f>0.02 *'Bike Data'!C$4*9.81</f>
        <v>55.524600000000007</v>
      </c>
      <c r="J118" s="22">
        <f t="shared" si="8"/>
        <v>55.524600000000007</v>
      </c>
      <c r="K118" s="25">
        <f t="shared" si="9"/>
        <v>55.524600000000007</v>
      </c>
      <c r="L118" s="20">
        <f t="shared" si="10"/>
        <v>0</v>
      </c>
      <c r="M118" s="30">
        <f>(E118/1000)*(I118+H118+('Bike Data'!C$4*'Bike Data'!C$10*F118))</f>
        <v>0</v>
      </c>
      <c r="N118" s="25">
        <f t="shared" si="11"/>
        <v>0</v>
      </c>
      <c r="O118" s="30">
        <f t="shared" si="12"/>
        <v>0</v>
      </c>
      <c r="P118" s="26"/>
      <c r="Q118" s="22">
        <f>((M118+M119)/2) * (B119 - B118)</f>
        <v>0</v>
      </c>
      <c r="R118" s="25">
        <f t="shared" si="13"/>
        <v>0</v>
      </c>
      <c r="S118" s="22">
        <f>SUM($R$3:R118)</f>
        <v>74.52457490628538</v>
      </c>
      <c r="T118" s="25">
        <f t="shared" si="7"/>
        <v>0</v>
      </c>
      <c r="U118" s="22">
        <f>SUM($T$3:T118)</f>
        <v>30.124619197540508</v>
      </c>
      <c r="V118" s="25"/>
      <c r="W118" s="20">
        <f>U118*'KERS Calcs'!$F$4</f>
        <v>26.509664893835648</v>
      </c>
      <c r="X118" s="25">
        <f>O118*'KERS Calcs'!$F$30</f>
        <v>0</v>
      </c>
      <c r="Y118" s="73">
        <f>T118*'KERS Calcs'!$F$30</f>
        <v>0</v>
      </c>
      <c r="Z118" s="26">
        <f>SUM($Y$3:Y118)</f>
        <v>16.201034423257539</v>
      </c>
    </row>
    <row r="119" spans="1:26" x14ac:dyDescent="0.2">
      <c r="A119" s="23" t="s">
        <v>18</v>
      </c>
      <c r="B119" s="19">
        <v>116</v>
      </c>
      <c r="C119" s="23">
        <v>116</v>
      </c>
      <c r="D119" s="19">
        <v>0</v>
      </c>
      <c r="E119" s="24">
        <v>0</v>
      </c>
      <c r="F119" s="20">
        <v>0</v>
      </c>
      <c r="G119" s="25">
        <f>'Bike Data'!$C$4*$F119</f>
        <v>0</v>
      </c>
      <c r="H119" s="22">
        <f>0.5*'Bike Data'!$C$12*'Bike Data'!$C$7*'Bike Data'!$C$6*'WLTP Calcs'!E119^2</f>
        <v>0</v>
      </c>
      <c r="I119" s="26">
        <f>0.02 *'Bike Data'!C$4*9.81</f>
        <v>55.524600000000007</v>
      </c>
      <c r="J119" s="22">
        <f t="shared" si="8"/>
        <v>55.524600000000007</v>
      </c>
      <c r="K119" s="25">
        <f t="shared" si="9"/>
        <v>55.524600000000007</v>
      </c>
      <c r="L119" s="20">
        <f t="shared" si="10"/>
        <v>0</v>
      </c>
      <c r="M119" s="30">
        <f>(E119/1000)*(I119+H119+('Bike Data'!C$4*'Bike Data'!C$10*F119))</f>
        <v>0</v>
      </c>
      <c r="N119" s="25">
        <f t="shared" si="11"/>
        <v>0</v>
      </c>
      <c r="O119" s="30">
        <f t="shared" si="12"/>
        <v>0</v>
      </c>
      <c r="P119" s="26"/>
      <c r="Q119" s="22">
        <f>((M119+M120)/2) * (B120 - B119)</f>
        <v>0</v>
      </c>
      <c r="R119" s="25">
        <f t="shared" si="13"/>
        <v>0</v>
      </c>
      <c r="S119" s="22">
        <f>SUM($R$3:R119)</f>
        <v>74.52457490628538</v>
      </c>
      <c r="T119" s="25">
        <f t="shared" si="7"/>
        <v>0</v>
      </c>
      <c r="U119" s="22">
        <f>SUM($T$3:T119)</f>
        <v>30.124619197540508</v>
      </c>
      <c r="V119" s="25"/>
      <c r="W119" s="20">
        <f>U119*'KERS Calcs'!$F$4</f>
        <v>26.509664893835648</v>
      </c>
      <c r="X119" s="25">
        <f>O119*'KERS Calcs'!$F$30</f>
        <v>0</v>
      </c>
      <c r="Y119" s="73">
        <f>T119*'KERS Calcs'!$F$30</f>
        <v>0</v>
      </c>
      <c r="Z119" s="26">
        <f>SUM($Y$3:Y119)</f>
        <v>16.201034423257539</v>
      </c>
    </row>
    <row r="120" spans="1:26" x14ac:dyDescent="0.2">
      <c r="A120" s="23" t="s">
        <v>18</v>
      </c>
      <c r="B120" s="19">
        <v>117</v>
      </c>
      <c r="C120" s="23">
        <v>117</v>
      </c>
      <c r="D120" s="19">
        <v>0</v>
      </c>
      <c r="E120" s="24">
        <v>0</v>
      </c>
      <c r="F120" s="20">
        <v>0</v>
      </c>
      <c r="G120" s="25">
        <f>'Bike Data'!$C$4*$F120</f>
        <v>0</v>
      </c>
      <c r="H120" s="22">
        <f>0.5*'Bike Data'!$C$12*'Bike Data'!$C$7*'Bike Data'!$C$6*'WLTP Calcs'!E120^2</f>
        <v>0</v>
      </c>
      <c r="I120" s="26">
        <f>0.02 *'Bike Data'!C$4*9.81</f>
        <v>55.524600000000007</v>
      </c>
      <c r="J120" s="22">
        <f t="shared" si="8"/>
        <v>55.524600000000007</v>
      </c>
      <c r="K120" s="25">
        <f t="shared" si="9"/>
        <v>55.524600000000007</v>
      </c>
      <c r="L120" s="20">
        <f t="shared" si="10"/>
        <v>0</v>
      </c>
      <c r="M120" s="30">
        <f>(E120/1000)*(I120+H120+('Bike Data'!C$4*'Bike Data'!C$10*F120))</f>
        <v>0</v>
      </c>
      <c r="N120" s="25">
        <f t="shared" si="11"/>
        <v>0</v>
      </c>
      <c r="O120" s="30">
        <f t="shared" si="12"/>
        <v>0</v>
      </c>
      <c r="P120" s="26"/>
      <c r="Q120" s="22">
        <f>((M120+M121)/2) * (B121 - B120)</f>
        <v>0</v>
      </c>
      <c r="R120" s="25">
        <f t="shared" si="13"/>
        <v>0</v>
      </c>
      <c r="S120" s="22">
        <f>SUM($R$3:R120)</f>
        <v>74.52457490628538</v>
      </c>
      <c r="T120" s="25">
        <f t="shared" si="7"/>
        <v>0</v>
      </c>
      <c r="U120" s="22">
        <f>SUM($T$3:T120)</f>
        <v>30.124619197540508</v>
      </c>
      <c r="V120" s="25"/>
      <c r="W120" s="20">
        <f>U120*'KERS Calcs'!$F$4</f>
        <v>26.509664893835648</v>
      </c>
      <c r="X120" s="25">
        <f>O120*'KERS Calcs'!$F$30</f>
        <v>0</v>
      </c>
      <c r="Y120" s="73">
        <f>T120*'KERS Calcs'!$F$30</f>
        <v>0</v>
      </c>
      <c r="Z120" s="26">
        <f>SUM($Y$3:Y120)</f>
        <v>16.201034423257539</v>
      </c>
    </row>
    <row r="121" spans="1:26" x14ac:dyDescent="0.2">
      <c r="A121" s="23" t="s">
        <v>18</v>
      </c>
      <c r="B121" s="19">
        <v>118</v>
      </c>
      <c r="C121" s="23">
        <v>118</v>
      </c>
      <c r="D121" s="19">
        <v>0</v>
      </c>
      <c r="E121" s="24">
        <v>0</v>
      </c>
      <c r="F121" s="20">
        <v>0</v>
      </c>
      <c r="G121" s="25">
        <f>'Bike Data'!$C$4*$F121</f>
        <v>0</v>
      </c>
      <c r="H121" s="22">
        <f>0.5*'Bike Data'!$C$12*'Bike Data'!$C$7*'Bike Data'!$C$6*'WLTP Calcs'!E121^2</f>
        <v>0</v>
      </c>
      <c r="I121" s="26">
        <f>0.02 *'Bike Data'!C$4*9.81</f>
        <v>55.524600000000007</v>
      </c>
      <c r="J121" s="22">
        <f t="shared" si="8"/>
        <v>55.524600000000007</v>
      </c>
      <c r="K121" s="25">
        <f t="shared" si="9"/>
        <v>55.524600000000007</v>
      </c>
      <c r="L121" s="20">
        <f t="shared" si="10"/>
        <v>0</v>
      </c>
      <c r="M121" s="30">
        <f>(E121/1000)*(I121+H121+('Bike Data'!C$4*'Bike Data'!C$10*F121))</f>
        <v>0</v>
      </c>
      <c r="N121" s="25">
        <f t="shared" si="11"/>
        <v>0</v>
      </c>
      <c r="O121" s="30">
        <f t="shared" si="12"/>
        <v>0</v>
      </c>
      <c r="P121" s="26"/>
      <c r="Q121" s="22">
        <f>((M121+M122)/2) * (B122 - B121)</f>
        <v>0</v>
      </c>
      <c r="R121" s="25">
        <f t="shared" si="13"/>
        <v>0</v>
      </c>
      <c r="S121" s="22">
        <f>SUM($R$3:R121)</f>
        <v>74.52457490628538</v>
      </c>
      <c r="T121" s="25">
        <f t="shared" si="7"/>
        <v>0</v>
      </c>
      <c r="U121" s="22">
        <f>SUM($T$3:T121)</f>
        <v>30.124619197540508</v>
      </c>
      <c r="V121" s="25"/>
      <c r="W121" s="20">
        <f>U121*'KERS Calcs'!$F$4</f>
        <v>26.509664893835648</v>
      </c>
      <c r="X121" s="25">
        <f>O121*'KERS Calcs'!$F$30</f>
        <v>0</v>
      </c>
      <c r="Y121" s="73">
        <f>T121*'KERS Calcs'!$F$30</f>
        <v>0</v>
      </c>
      <c r="Z121" s="26">
        <f>SUM($Y$3:Y121)</f>
        <v>16.201034423257539</v>
      </c>
    </row>
    <row r="122" spans="1:26" x14ac:dyDescent="0.2">
      <c r="A122" s="23" t="s">
        <v>18</v>
      </c>
      <c r="B122" s="19">
        <v>119</v>
      </c>
      <c r="C122" s="23">
        <v>119</v>
      </c>
      <c r="D122" s="19">
        <v>0</v>
      </c>
      <c r="E122" s="24">
        <v>0</v>
      </c>
      <c r="F122" s="20">
        <v>0</v>
      </c>
      <c r="G122" s="25">
        <f>'Bike Data'!$C$4*$F122</f>
        <v>0</v>
      </c>
      <c r="H122" s="22">
        <f>0.5*'Bike Data'!$C$12*'Bike Data'!$C$7*'Bike Data'!$C$6*'WLTP Calcs'!E122^2</f>
        <v>0</v>
      </c>
      <c r="I122" s="26">
        <f>0.02 *'Bike Data'!C$4*9.81</f>
        <v>55.524600000000007</v>
      </c>
      <c r="J122" s="22">
        <f t="shared" si="8"/>
        <v>55.524600000000007</v>
      </c>
      <c r="K122" s="25">
        <f t="shared" si="9"/>
        <v>55.524600000000007</v>
      </c>
      <c r="L122" s="20">
        <f t="shared" si="10"/>
        <v>0</v>
      </c>
      <c r="M122" s="30">
        <f>(E122/1000)*(I122+H122+('Bike Data'!C$4*'Bike Data'!C$10*F122))</f>
        <v>0</v>
      </c>
      <c r="N122" s="25">
        <f t="shared" si="11"/>
        <v>0</v>
      </c>
      <c r="O122" s="30">
        <f t="shared" si="12"/>
        <v>0</v>
      </c>
      <c r="P122" s="26"/>
      <c r="Q122" s="22">
        <f>((M122+M123)/2) * (B123 - B122)</f>
        <v>0</v>
      </c>
      <c r="R122" s="25">
        <f t="shared" si="13"/>
        <v>0</v>
      </c>
      <c r="S122" s="22">
        <f>SUM($R$3:R122)</f>
        <v>74.52457490628538</v>
      </c>
      <c r="T122" s="25">
        <f t="shared" si="7"/>
        <v>0</v>
      </c>
      <c r="U122" s="22">
        <f>SUM($T$3:T122)</f>
        <v>30.124619197540508</v>
      </c>
      <c r="V122" s="25"/>
      <c r="W122" s="20">
        <f>U122*'KERS Calcs'!$F$4</f>
        <v>26.509664893835648</v>
      </c>
      <c r="X122" s="25">
        <f>O122*'KERS Calcs'!$F$30</f>
        <v>0</v>
      </c>
      <c r="Y122" s="73">
        <f>T122*'KERS Calcs'!$F$30</f>
        <v>0</v>
      </c>
      <c r="Z122" s="26">
        <f>SUM($Y$3:Y122)</f>
        <v>16.201034423257539</v>
      </c>
    </row>
    <row r="123" spans="1:26" x14ac:dyDescent="0.2">
      <c r="A123" s="23" t="s">
        <v>18</v>
      </c>
      <c r="B123" s="19">
        <v>120</v>
      </c>
      <c r="C123" s="23">
        <v>120</v>
      </c>
      <c r="D123" s="19">
        <v>0</v>
      </c>
      <c r="E123" s="24">
        <v>0</v>
      </c>
      <c r="F123" s="20">
        <v>0</v>
      </c>
      <c r="G123" s="25">
        <f>'Bike Data'!$C$4*$F123</f>
        <v>0</v>
      </c>
      <c r="H123" s="22">
        <f>0.5*'Bike Data'!$C$12*'Bike Data'!$C$7*'Bike Data'!$C$6*'WLTP Calcs'!E123^2</f>
        <v>0</v>
      </c>
      <c r="I123" s="26">
        <f>0.02 *'Bike Data'!C$4*9.81</f>
        <v>55.524600000000007</v>
      </c>
      <c r="J123" s="22">
        <f t="shared" si="8"/>
        <v>55.524600000000007</v>
      </c>
      <c r="K123" s="25">
        <f t="shared" si="9"/>
        <v>55.524600000000007</v>
      </c>
      <c r="L123" s="20">
        <f t="shared" si="10"/>
        <v>0</v>
      </c>
      <c r="M123" s="30">
        <f>(E123/1000)*(I123+H123+('Bike Data'!C$4*'Bike Data'!C$10*F123))</f>
        <v>0</v>
      </c>
      <c r="N123" s="25">
        <f t="shared" si="11"/>
        <v>0</v>
      </c>
      <c r="O123" s="30">
        <f t="shared" si="12"/>
        <v>0</v>
      </c>
      <c r="P123" s="26"/>
      <c r="Q123" s="22">
        <f>((M123+M124)/2) * (B124 - B123)</f>
        <v>0</v>
      </c>
      <c r="R123" s="25">
        <f t="shared" si="13"/>
        <v>0</v>
      </c>
      <c r="S123" s="22">
        <f>SUM($R$3:R123)</f>
        <v>74.52457490628538</v>
      </c>
      <c r="T123" s="25">
        <f t="shared" si="7"/>
        <v>0</v>
      </c>
      <c r="U123" s="22">
        <f>SUM($T$3:T123)</f>
        <v>30.124619197540508</v>
      </c>
      <c r="V123" s="25"/>
      <c r="W123" s="20">
        <f>U123*'KERS Calcs'!$F$4</f>
        <v>26.509664893835648</v>
      </c>
      <c r="X123" s="25">
        <f>O123*'KERS Calcs'!$F$30</f>
        <v>0</v>
      </c>
      <c r="Y123" s="73">
        <f>T123*'KERS Calcs'!$F$30</f>
        <v>0</v>
      </c>
      <c r="Z123" s="26">
        <f>SUM($Y$3:Y123)</f>
        <v>16.201034423257539</v>
      </c>
    </row>
    <row r="124" spans="1:26" x14ac:dyDescent="0.2">
      <c r="A124" s="23" t="s">
        <v>18</v>
      </c>
      <c r="B124" s="19">
        <v>121</v>
      </c>
      <c r="C124" s="23">
        <v>121</v>
      </c>
      <c r="D124" s="19">
        <v>0</v>
      </c>
      <c r="E124" s="24">
        <v>0</v>
      </c>
      <c r="F124" s="20">
        <v>0</v>
      </c>
      <c r="G124" s="25">
        <f>'Bike Data'!$C$4*$F124</f>
        <v>0</v>
      </c>
      <c r="H124" s="22">
        <f>0.5*'Bike Data'!$C$12*'Bike Data'!$C$7*'Bike Data'!$C$6*'WLTP Calcs'!E124^2</f>
        <v>0</v>
      </c>
      <c r="I124" s="26">
        <f>0.02 *'Bike Data'!C$4*9.81</f>
        <v>55.524600000000007</v>
      </c>
      <c r="J124" s="22">
        <f t="shared" si="8"/>
        <v>55.524600000000007</v>
      </c>
      <c r="K124" s="25">
        <f t="shared" si="9"/>
        <v>55.524600000000007</v>
      </c>
      <c r="L124" s="20">
        <f t="shared" si="10"/>
        <v>0</v>
      </c>
      <c r="M124" s="30">
        <f>(E124/1000)*(I124+H124+('Bike Data'!C$4*'Bike Data'!C$10*F124))</f>
        <v>0</v>
      </c>
      <c r="N124" s="25">
        <f t="shared" si="11"/>
        <v>0</v>
      </c>
      <c r="O124" s="30">
        <f t="shared" si="12"/>
        <v>0</v>
      </c>
      <c r="P124" s="26"/>
      <c r="Q124" s="22">
        <f>((M124+M125)/2) * (B125 - B124)</f>
        <v>0</v>
      </c>
      <c r="R124" s="25">
        <f t="shared" si="13"/>
        <v>0</v>
      </c>
      <c r="S124" s="22">
        <f>SUM($R$3:R124)</f>
        <v>74.52457490628538</v>
      </c>
      <c r="T124" s="25">
        <f t="shared" si="7"/>
        <v>0</v>
      </c>
      <c r="U124" s="22">
        <f>SUM($T$3:T124)</f>
        <v>30.124619197540508</v>
      </c>
      <c r="V124" s="25"/>
      <c r="W124" s="20">
        <f>U124*'KERS Calcs'!$F$4</f>
        <v>26.509664893835648</v>
      </c>
      <c r="X124" s="25">
        <f>O124*'KERS Calcs'!$F$30</f>
        <v>0</v>
      </c>
      <c r="Y124" s="73">
        <f>T124*'KERS Calcs'!$F$30</f>
        <v>0</v>
      </c>
      <c r="Z124" s="26">
        <f>SUM($Y$3:Y124)</f>
        <v>16.201034423257539</v>
      </c>
    </row>
    <row r="125" spans="1:26" x14ac:dyDescent="0.2">
      <c r="A125" s="23" t="s">
        <v>18</v>
      </c>
      <c r="B125" s="19">
        <v>122</v>
      </c>
      <c r="C125" s="23">
        <v>122</v>
      </c>
      <c r="D125" s="19">
        <v>0</v>
      </c>
      <c r="E125" s="24">
        <v>0</v>
      </c>
      <c r="F125" s="20">
        <v>0</v>
      </c>
      <c r="G125" s="25">
        <f>'Bike Data'!$C$4*$F125</f>
        <v>0</v>
      </c>
      <c r="H125" s="22">
        <f>0.5*'Bike Data'!$C$12*'Bike Data'!$C$7*'Bike Data'!$C$6*'WLTP Calcs'!E125^2</f>
        <v>0</v>
      </c>
      <c r="I125" s="26">
        <f>0.02 *'Bike Data'!C$4*9.81</f>
        <v>55.524600000000007</v>
      </c>
      <c r="J125" s="22">
        <f t="shared" si="8"/>
        <v>55.524600000000007</v>
      </c>
      <c r="K125" s="25">
        <f t="shared" si="9"/>
        <v>55.524600000000007</v>
      </c>
      <c r="L125" s="20">
        <f t="shared" si="10"/>
        <v>0</v>
      </c>
      <c r="M125" s="30">
        <f>(E125/1000)*(I125+H125+('Bike Data'!C$4*'Bike Data'!C$10*F125))</f>
        <v>0</v>
      </c>
      <c r="N125" s="25">
        <f t="shared" si="11"/>
        <v>0</v>
      </c>
      <c r="O125" s="30">
        <f t="shared" si="12"/>
        <v>0</v>
      </c>
      <c r="P125" s="26"/>
      <c r="Q125" s="22">
        <f>((M125+M126)/2) * (B126 - B125)</f>
        <v>0</v>
      </c>
      <c r="R125" s="25">
        <f t="shared" si="13"/>
        <v>0</v>
      </c>
      <c r="S125" s="22">
        <f>SUM($R$3:R125)</f>
        <v>74.52457490628538</v>
      </c>
      <c r="T125" s="25">
        <f t="shared" si="7"/>
        <v>0</v>
      </c>
      <c r="U125" s="22">
        <f>SUM($T$3:T125)</f>
        <v>30.124619197540508</v>
      </c>
      <c r="V125" s="25"/>
      <c r="W125" s="20">
        <f>U125*'KERS Calcs'!$F$4</f>
        <v>26.509664893835648</v>
      </c>
      <c r="X125" s="25">
        <f>O125*'KERS Calcs'!$F$30</f>
        <v>0</v>
      </c>
      <c r="Y125" s="73">
        <f>T125*'KERS Calcs'!$F$30</f>
        <v>0</v>
      </c>
      <c r="Z125" s="26">
        <f>SUM($Y$3:Y125)</f>
        <v>16.201034423257539</v>
      </c>
    </row>
    <row r="126" spans="1:26" x14ac:dyDescent="0.2">
      <c r="A126" s="23" t="s">
        <v>18</v>
      </c>
      <c r="B126" s="19">
        <v>123</v>
      </c>
      <c r="C126" s="23">
        <v>123</v>
      </c>
      <c r="D126" s="19">
        <v>0</v>
      </c>
      <c r="E126" s="24">
        <v>0</v>
      </c>
      <c r="F126" s="20">
        <v>0</v>
      </c>
      <c r="G126" s="25">
        <f>'Bike Data'!$C$4*$F126</f>
        <v>0</v>
      </c>
      <c r="H126" s="22">
        <f>0.5*'Bike Data'!$C$12*'Bike Data'!$C$7*'Bike Data'!$C$6*'WLTP Calcs'!E126^2</f>
        <v>0</v>
      </c>
      <c r="I126" s="26">
        <f>0.02 *'Bike Data'!C$4*9.81</f>
        <v>55.524600000000007</v>
      </c>
      <c r="J126" s="22">
        <f t="shared" si="8"/>
        <v>55.524600000000007</v>
      </c>
      <c r="K126" s="25">
        <f t="shared" si="9"/>
        <v>55.524600000000007</v>
      </c>
      <c r="L126" s="20">
        <f t="shared" si="10"/>
        <v>0</v>
      </c>
      <c r="M126" s="30">
        <f>(E126/1000)*(I126+H126+('Bike Data'!C$4*'Bike Data'!C$10*F126))</f>
        <v>0</v>
      </c>
      <c r="N126" s="25">
        <f t="shared" si="11"/>
        <v>0</v>
      </c>
      <c r="O126" s="30">
        <f t="shared" si="12"/>
        <v>0</v>
      </c>
      <c r="P126" s="26"/>
      <c r="Q126" s="22">
        <f>((M126+M127)/2) * (B127 - B126)</f>
        <v>0</v>
      </c>
      <c r="R126" s="25">
        <f t="shared" si="13"/>
        <v>0</v>
      </c>
      <c r="S126" s="22">
        <f>SUM($R$3:R126)</f>
        <v>74.52457490628538</v>
      </c>
      <c r="T126" s="25">
        <f t="shared" si="7"/>
        <v>0</v>
      </c>
      <c r="U126" s="22">
        <f>SUM($T$3:T126)</f>
        <v>30.124619197540508</v>
      </c>
      <c r="V126" s="25"/>
      <c r="W126" s="20">
        <f>U126*'KERS Calcs'!$F$4</f>
        <v>26.509664893835648</v>
      </c>
      <c r="X126" s="25">
        <f>O126*'KERS Calcs'!$F$30</f>
        <v>0</v>
      </c>
      <c r="Y126" s="73">
        <f>T126*'KERS Calcs'!$F$30</f>
        <v>0</v>
      </c>
      <c r="Z126" s="26">
        <f>SUM($Y$3:Y126)</f>
        <v>16.201034423257539</v>
      </c>
    </row>
    <row r="127" spans="1:26" x14ac:dyDescent="0.2">
      <c r="A127" s="23" t="s">
        <v>18</v>
      </c>
      <c r="B127" s="19">
        <v>124</v>
      </c>
      <c r="C127" s="23">
        <v>124</v>
      </c>
      <c r="D127" s="19">
        <v>0</v>
      </c>
      <c r="E127" s="24">
        <v>0</v>
      </c>
      <c r="F127" s="20">
        <v>0</v>
      </c>
      <c r="G127" s="25">
        <f>'Bike Data'!$C$4*$F127</f>
        <v>0</v>
      </c>
      <c r="H127" s="22">
        <f>0.5*'Bike Data'!$C$12*'Bike Data'!$C$7*'Bike Data'!$C$6*'WLTP Calcs'!E127^2</f>
        <v>0</v>
      </c>
      <c r="I127" s="26">
        <f>0.02 *'Bike Data'!C$4*9.81</f>
        <v>55.524600000000007</v>
      </c>
      <c r="J127" s="22">
        <f t="shared" si="8"/>
        <v>55.524600000000007</v>
      </c>
      <c r="K127" s="25">
        <f t="shared" si="9"/>
        <v>55.524600000000007</v>
      </c>
      <c r="L127" s="20">
        <f t="shared" si="10"/>
        <v>0</v>
      </c>
      <c r="M127" s="30">
        <f>(E127/1000)*(I127+H127+('Bike Data'!C$4*'Bike Data'!C$10*F127))</f>
        <v>0</v>
      </c>
      <c r="N127" s="25">
        <f t="shared" si="11"/>
        <v>0</v>
      </c>
      <c r="O127" s="30">
        <f t="shared" si="12"/>
        <v>0</v>
      </c>
      <c r="P127" s="26"/>
      <c r="Q127" s="22">
        <f>((M127+M128)/2) * (B128 - B127)</f>
        <v>0</v>
      </c>
      <c r="R127" s="25">
        <f t="shared" si="13"/>
        <v>0</v>
      </c>
      <c r="S127" s="22">
        <f>SUM($R$3:R127)</f>
        <v>74.52457490628538</v>
      </c>
      <c r="T127" s="25">
        <f t="shared" si="7"/>
        <v>0</v>
      </c>
      <c r="U127" s="22">
        <f>SUM($T$3:T127)</f>
        <v>30.124619197540508</v>
      </c>
      <c r="V127" s="25"/>
      <c r="W127" s="20">
        <f>U127*'KERS Calcs'!$F$4</f>
        <v>26.509664893835648</v>
      </c>
      <c r="X127" s="25">
        <f>O127*'KERS Calcs'!$F$30</f>
        <v>0</v>
      </c>
      <c r="Y127" s="73">
        <f>T127*'KERS Calcs'!$F$30</f>
        <v>0</v>
      </c>
      <c r="Z127" s="26">
        <f>SUM($Y$3:Y127)</f>
        <v>16.201034423257539</v>
      </c>
    </row>
    <row r="128" spans="1:26" x14ac:dyDescent="0.2">
      <c r="A128" s="23" t="s">
        <v>18</v>
      </c>
      <c r="B128" s="19">
        <v>125</v>
      </c>
      <c r="C128" s="23">
        <v>125</v>
      </c>
      <c r="D128" s="19">
        <v>0</v>
      </c>
      <c r="E128" s="24">
        <v>0</v>
      </c>
      <c r="F128" s="20">
        <v>0</v>
      </c>
      <c r="G128" s="25">
        <f>'Bike Data'!$C$4*$F128</f>
        <v>0</v>
      </c>
      <c r="H128" s="22">
        <f>0.5*'Bike Data'!$C$12*'Bike Data'!$C$7*'Bike Data'!$C$6*'WLTP Calcs'!E128^2</f>
        <v>0</v>
      </c>
      <c r="I128" s="26">
        <f>0.02 *'Bike Data'!C$4*9.81</f>
        <v>55.524600000000007</v>
      </c>
      <c r="J128" s="22">
        <f t="shared" si="8"/>
        <v>55.524600000000007</v>
      </c>
      <c r="K128" s="25">
        <f t="shared" si="9"/>
        <v>55.524600000000007</v>
      </c>
      <c r="L128" s="20">
        <f t="shared" si="10"/>
        <v>0</v>
      </c>
      <c r="M128" s="30">
        <f>(E128/1000)*(I128+H128+('Bike Data'!C$4*'Bike Data'!C$10*F128))</f>
        <v>0</v>
      </c>
      <c r="N128" s="25">
        <f t="shared" si="11"/>
        <v>0</v>
      </c>
      <c r="O128" s="30">
        <f t="shared" si="12"/>
        <v>0</v>
      </c>
      <c r="P128" s="26"/>
      <c r="Q128" s="22">
        <f>((M128+M129)/2) * (B129 - B128)</f>
        <v>0</v>
      </c>
      <c r="R128" s="25">
        <f t="shared" si="13"/>
        <v>0</v>
      </c>
      <c r="S128" s="22">
        <f>SUM($R$3:R128)</f>
        <v>74.52457490628538</v>
      </c>
      <c r="T128" s="25">
        <f t="shared" si="7"/>
        <v>0</v>
      </c>
      <c r="U128" s="22">
        <f>SUM($T$3:T128)</f>
        <v>30.124619197540508</v>
      </c>
      <c r="V128" s="25"/>
      <c r="W128" s="20">
        <f>U128*'KERS Calcs'!$F$4</f>
        <v>26.509664893835648</v>
      </c>
      <c r="X128" s="25">
        <f>O128*'KERS Calcs'!$F$30</f>
        <v>0</v>
      </c>
      <c r="Y128" s="73">
        <f>T128*'KERS Calcs'!$F$30</f>
        <v>0</v>
      </c>
      <c r="Z128" s="26">
        <f>SUM($Y$3:Y128)</f>
        <v>16.201034423257539</v>
      </c>
    </row>
    <row r="129" spans="1:26" x14ac:dyDescent="0.2">
      <c r="A129" s="23" t="s">
        <v>18</v>
      </c>
      <c r="B129" s="19">
        <v>126</v>
      </c>
      <c r="C129" s="23">
        <v>126</v>
      </c>
      <c r="D129" s="19">
        <v>0</v>
      </c>
      <c r="E129" s="24">
        <v>0</v>
      </c>
      <c r="F129" s="20">
        <v>0</v>
      </c>
      <c r="G129" s="25">
        <f>'Bike Data'!$C$4*$F129</f>
        <v>0</v>
      </c>
      <c r="H129" s="22">
        <f>0.5*'Bike Data'!$C$12*'Bike Data'!$C$7*'Bike Data'!$C$6*'WLTP Calcs'!E129^2</f>
        <v>0</v>
      </c>
      <c r="I129" s="26">
        <f>0.02 *'Bike Data'!C$4*9.81</f>
        <v>55.524600000000007</v>
      </c>
      <c r="J129" s="22">
        <f t="shared" si="8"/>
        <v>55.524600000000007</v>
      </c>
      <c r="K129" s="25">
        <f t="shared" si="9"/>
        <v>55.524600000000007</v>
      </c>
      <c r="L129" s="20">
        <f t="shared" si="10"/>
        <v>0</v>
      </c>
      <c r="M129" s="30">
        <f>(E129/1000)*(I129+H129+('Bike Data'!C$4*'Bike Data'!C$10*F129))</f>
        <v>0</v>
      </c>
      <c r="N129" s="25">
        <f t="shared" si="11"/>
        <v>0</v>
      </c>
      <c r="O129" s="30">
        <f t="shared" si="12"/>
        <v>0</v>
      </c>
      <c r="P129" s="26"/>
      <c r="Q129" s="22">
        <f>((M129+M130)/2) * (B130 - B129)</f>
        <v>0</v>
      </c>
      <c r="R129" s="25">
        <f t="shared" si="13"/>
        <v>0</v>
      </c>
      <c r="S129" s="22">
        <f>SUM($R$3:R129)</f>
        <v>74.52457490628538</v>
      </c>
      <c r="T129" s="25">
        <f t="shared" si="7"/>
        <v>0</v>
      </c>
      <c r="U129" s="22">
        <f>SUM($T$3:T129)</f>
        <v>30.124619197540508</v>
      </c>
      <c r="V129" s="25"/>
      <c r="W129" s="20">
        <f>U129*'KERS Calcs'!$F$4</f>
        <v>26.509664893835648</v>
      </c>
      <c r="X129" s="25">
        <f>O129*'KERS Calcs'!$F$30</f>
        <v>0</v>
      </c>
      <c r="Y129" s="73">
        <f>T129*'KERS Calcs'!$F$30</f>
        <v>0</v>
      </c>
      <c r="Z129" s="26">
        <f>SUM($Y$3:Y129)</f>
        <v>16.201034423257539</v>
      </c>
    </row>
    <row r="130" spans="1:26" x14ac:dyDescent="0.2">
      <c r="A130" s="23" t="s">
        <v>18</v>
      </c>
      <c r="B130" s="19">
        <v>127</v>
      </c>
      <c r="C130" s="23">
        <v>127</v>
      </c>
      <c r="D130" s="19">
        <v>0</v>
      </c>
      <c r="E130" s="24">
        <v>0</v>
      </c>
      <c r="F130" s="20">
        <v>0</v>
      </c>
      <c r="G130" s="25">
        <f>'Bike Data'!$C$4*$F130</f>
        <v>0</v>
      </c>
      <c r="H130" s="22">
        <f>0.5*'Bike Data'!$C$12*'Bike Data'!$C$7*'Bike Data'!$C$6*'WLTP Calcs'!E130^2</f>
        <v>0</v>
      </c>
      <c r="I130" s="26">
        <f>0.02 *'Bike Data'!C$4*9.81</f>
        <v>55.524600000000007</v>
      </c>
      <c r="J130" s="22">
        <f t="shared" si="8"/>
        <v>55.524600000000007</v>
      </c>
      <c r="K130" s="25">
        <f t="shared" si="9"/>
        <v>55.524600000000007</v>
      </c>
      <c r="L130" s="20">
        <f t="shared" si="10"/>
        <v>0</v>
      </c>
      <c r="M130" s="30">
        <f>(E130/1000)*(I130+H130+('Bike Data'!C$4*'Bike Data'!C$10*F130))</f>
        <v>0</v>
      </c>
      <c r="N130" s="25">
        <f t="shared" si="11"/>
        <v>0</v>
      </c>
      <c r="O130" s="30">
        <f t="shared" si="12"/>
        <v>0</v>
      </c>
      <c r="P130" s="26"/>
      <c r="Q130" s="22">
        <f>((M130+M131)/2) * (B131 - B130)</f>
        <v>0</v>
      </c>
      <c r="R130" s="25">
        <f t="shared" si="13"/>
        <v>0</v>
      </c>
      <c r="S130" s="22">
        <f>SUM($R$3:R130)</f>
        <v>74.52457490628538</v>
      </c>
      <c r="T130" s="25">
        <f t="shared" si="7"/>
        <v>0</v>
      </c>
      <c r="U130" s="22">
        <f>SUM($T$3:T130)</f>
        <v>30.124619197540508</v>
      </c>
      <c r="V130" s="25"/>
      <c r="W130" s="20">
        <f>U130*'KERS Calcs'!$F$4</f>
        <v>26.509664893835648</v>
      </c>
      <c r="X130" s="25">
        <f>O130*'KERS Calcs'!$F$30</f>
        <v>0</v>
      </c>
      <c r="Y130" s="73">
        <f>T130*'KERS Calcs'!$F$30</f>
        <v>0</v>
      </c>
      <c r="Z130" s="26">
        <f>SUM($Y$3:Y130)</f>
        <v>16.201034423257539</v>
      </c>
    </row>
    <row r="131" spans="1:26" x14ac:dyDescent="0.2">
      <c r="A131" s="23" t="s">
        <v>18</v>
      </c>
      <c r="B131" s="19">
        <v>128</v>
      </c>
      <c r="C131" s="23">
        <v>128</v>
      </c>
      <c r="D131" s="19">
        <v>0</v>
      </c>
      <c r="E131" s="24">
        <v>0</v>
      </c>
      <c r="F131" s="20">
        <v>0</v>
      </c>
      <c r="G131" s="25">
        <f>'Bike Data'!$C$4*$F131</f>
        <v>0</v>
      </c>
      <c r="H131" s="22">
        <f>0.5*'Bike Data'!$C$12*'Bike Data'!$C$7*'Bike Data'!$C$6*'WLTP Calcs'!E131^2</f>
        <v>0</v>
      </c>
      <c r="I131" s="26">
        <f>0.02 *'Bike Data'!C$4*9.81</f>
        <v>55.524600000000007</v>
      </c>
      <c r="J131" s="22">
        <f t="shared" si="8"/>
        <v>55.524600000000007</v>
      </c>
      <c r="K131" s="25">
        <f t="shared" si="9"/>
        <v>55.524600000000007</v>
      </c>
      <c r="L131" s="20">
        <f t="shared" si="10"/>
        <v>0</v>
      </c>
      <c r="M131" s="30">
        <f>(E131/1000)*(I131+H131+('Bike Data'!C$4*'Bike Data'!C$10*F131))</f>
        <v>0</v>
      </c>
      <c r="N131" s="25">
        <f t="shared" si="11"/>
        <v>0</v>
      </c>
      <c r="O131" s="30">
        <f t="shared" si="12"/>
        <v>0</v>
      </c>
      <c r="P131" s="26"/>
      <c r="Q131" s="22">
        <f>((M131+M132)/2) * (B132 - B131)</f>
        <v>0</v>
      </c>
      <c r="R131" s="25">
        <f t="shared" si="13"/>
        <v>0</v>
      </c>
      <c r="S131" s="22">
        <f>SUM($R$3:R131)</f>
        <v>74.52457490628538</v>
      </c>
      <c r="T131" s="25">
        <f t="shared" ref="T131:T194" si="14">ABS(IF(Q131&lt;0,Q131,))</f>
        <v>0</v>
      </c>
      <c r="U131" s="22">
        <f>SUM($T$3:T131)</f>
        <v>30.124619197540508</v>
      </c>
      <c r="V131" s="25"/>
      <c r="W131" s="20">
        <f>U131*'KERS Calcs'!$F$4</f>
        <v>26.509664893835648</v>
      </c>
      <c r="X131" s="25">
        <f>O131*'KERS Calcs'!$F$30</f>
        <v>0</v>
      </c>
      <c r="Y131" s="73">
        <f>T131*'KERS Calcs'!$F$30</f>
        <v>0</v>
      </c>
      <c r="Z131" s="26">
        <f>SUM($Y$3:Y131)</f>
        <v>16.201034423257539</v>
      </c>
    </row>
    <row r="132" spans="1:26" x14ac:dyDescent="0.2">
      <c r="A132" s="23" t="s">
        <v>18</v>
      </c>
      <c r="B132" s="19">
        <v>129</v>
      </c>
      <c r="C132" s="23">
        <v>129</v>
      </c>
      <c r="D132" s="19">
        <v>0</v>
      </c>
      <c r="E132" s="24">
        <v>0</v>
      </c>
      <c r="F132" s="20">
        <v>0</v>
      </c>
      <c r="G132" s="25">
        <f>'Bike Data'!$C$4*$F132</f>
        <v>0</v>
      </c>
      <c r="H132" s="22">
        <f>0.5*'Bike Data'!$C$12*'Bike Data'!$C$7*'Bike Data'!$C$6*'WLTP Calcs'!E132^2</f>
        <v>0</v>
      </c>
      <c r="I132" s="26">
        <f>0.02 *'Bike Data'!C$4*9.81</f>
        <v>55.524600000000007</v>
      </c>
      <c r="J132" s="22">
        <f t="shared" ref="J132:J195" si="15">SUM(G132:I132)</f>
        <v>55.524600000000007</v>
      </c>
      <c r="K132" s="25">
        <f t="shared" ref="K132:K195" si="16">IF(J132&gt;0,J132,)</f>
        <v>55.524600000000007</v>
      </c>
      <c r="L132" s="20">
        <f t="shared" ref="L132:L195" si="17">IF(J132&lt;0,J132,)*-1</f>
        <v>0</v>
      </c>
      <c r="M132" s="30">
        <f>(E132/1000)*(I132+H132+('Bike Data'!C$4*'Bike Data'!C$10*F132))</f>
        <v>0</v>
      </c>
      <c r="N132" s="25">
        <f t="shared" ref="N132:N195" si="18">IF(M132&gt;0,M132,)</f>
        <v>0</v>
      </c>
      <c r="O132" s="30">
        <f t="shared" ref="O132:O195" si="19">ABS(IF(M132&lt;0,M132,))</f>
        <v>0</v>
      </c>
      <c r="P132" s="26"/>
      <c r="Q132" s="22">
        <f>((M132+M133)/2) * (B133 - B132)</f>
        <v>0</v>
      </c>
      <c r="R132" s="25">
        <f t="shared" ref="R132:R195" si="20">IF(Q132&gt;0,Q132,)</f>
        <v>0</v>
      </c>
      <c r="S132" s="22">
        <f>SUM($R$3:R132)</f>
        <v>74.52457490628538</v>
      </c>
      <c r="T132" s="25">
        <f t="shared" si="14"/>
        <v>0</v>
      </c>
      <c r="U132" s="22">
        <f>SUM($T$3:T132)</f>
        <v>30.124619197540508</v>
      </c>
      <c r="V132" s="25"/>
      <c r="W132" s="20">
        <f>U132*'KERS Calcs'!$F$4</f>
        <v>26.509664893835648</v>
      </c>
      <c r="X132" s="25">
        <f>O132*'KERS Calcs'!$F$30</f>
        <v>0</v>
      </c>
      <c r="Y132" s="73">
        <f>T132*'KERS Calcs'!$F$30</f>
        <v>0</v>
      </c>
      <c r="Z132" s="26">
        <f>SUM($Y$3:Y132)</f>
        <v>16.201034423257539</v>
      </c>
    </row>
    <row r="133" spans="1:26" x14ac:dyDescent="0.2">
      <c r="A133" s="23" t="s">
        <v>18</v>
      </c>
      <c r="B133" s="19">
        <v>130</v>
      </c>
      <c r="C133" s="23">
        <v>130</v>
      </c>
      <c r="D133" s="19">
        <v>0</v>
      </c>
      <c r="E133" s="24">
        <v>0</v>
      </c>
      <c r="F133" s="20">
        <v>0</v>
      </c>
      <c r="G133" s="25">
        <f>'Bike Data'!$C$4*$F133</f>
        <v>0</v>
      </c>
      <c r="H133" s="22">
        <f>0.5*'Bike Data'!$C$12*'Bike Data'!$C$7*'Bike Data'!$C$6*'WLTP Calcs'!E133^2</f>
        <v>0</v>
      </c>
      <c r="I133" s="26">
        <f>0.02 *'Bike Data'!C$4*9.81</f>
        <v>55.524600000000007</v>
      </c>
      <c r="J133" s="22">
        <f t="shared" si="15"/>
        <v>55.524600000000007</v>
      </c>
      <c r="K133" s="25">
        <f t="shared" si="16"/>
        <v>55.524600000000007</v>
      </c>
      <c r="L133" s="20">
        <f t="shared" si="17"/>
        <v>0</v>
      </c>
      <c r="M133" s="30">
        <f>(E133/1000)*(I133+H133+('Bike Data'!C$4*'Bike Data'!C$10*F133))</f>
        <v>0</v>
      </c>
      <c r="N133" s="25">
        <f t="shared" si="18"/>
        <v>0</v>
      </c>
      <c r="O133" s="30">
        <f t="shared" si="19"/>
        <v>0</v>
      </c>
      <c r="P133" s="26"/>
      <c r="Q133" s="22">
        <f>((M133+M134)/2) * (B134 - B133)</f>
        <v>0</v>
      </c>
      <c r="R133" s="25">
        <f t="shared" si="20"/>
        <v>0</v>
      </c>
      <c r="S133" s="22">
        <f>SUM($R$3:R133)</f>
        <v>74.52457490628538</v>
      </c>
      <c r="T133" s="25">
        <f t="shared" si="14"/>
        <v>0</v>
      </c>
      <c r="U133" s="22">
        <f>SUM($T$3:T133)</f>
        <v>30.124619197540508</v>
      </c>
      <c r="V133" s="25"/>
      <c r="W133" s="20">
        <f>U133*'KERS Calcs'!$F$4</f>
        <v>26.509664893835648</v>
      </c>
      <c r="X133" s="25">
        <f>O133*'KERS Calcs'!$F$30</f>
        <v>0</v>
      </c>
      <c r="Y133" s="73">
        <f>T133*'KERS Calcs'!$F$30</f>
        <v>0</v>
      </c>
      <c r="Z133" s="26">
        <f>SUM($Y$3:Y133)</f>
        <v>16.201034423257539</v>
      </c>
    </row>
    <row r="134" spans="1:26" x14ac:dyDescent="0.2">
      <c r="A134" s="23" t="s">
        <v>18</v>
      </c>
      <c r="B134" s="19">
        <v>131</v>
      </c>
      <c r="C134" s="23">
        <v>131</v>
      </c>
      <c r="D134" s="19">
        <v>0</v>
      </c>
      <c r="E134" s="24">
        <v>0</v>
      </c>
      <c r="F134" s="20">
        <v>0</v>
      </c>
      <c r="G134" s="25">
        <f>'Bike Data'!$C$4*$F134</f>
        <v>0</v>
      </c>
      <c r="H134" s="22">
        <f>0.5*'Bike Data'!$C$12*'Bike Data'!$C$7*'Bike Data'!$C$6*'WLTP Calcs'!E134^2</f>
        <v>0</v>
      </c>
      <c r="I134" s="26">
        <f>0.02 *'Bike Data'!C$4*9.81</f>
        <v>55.524600000000007</v>
      </c>
      <c r="J134" s="22">
        <f t="shared" si="15"/>
        <v>55.524600000000007</v>
      </c>
      <c r="K134" s="25">
        <f t="shared" si="16"/>
        <v>55.524600000000007</v>
      </c>
      <c r="L134" s="20">
        <f t="shared" si="17"/>
        <v>0</v>
      </c>
      <c r="M134" s="30">
        <f>(E134/1000)*(I134+H134+('Bike Data'!C$4*'Bike Data'!C$10*F134))</f>
        <v>0</v>
      </c>
      <c r="N134" s="25">
        <f t="shared" si="18"/>
        <v>0</v>
      </c>
      <c r="O134" s="30">
        <f t="shared" si="19"/>
        <v>0</v>
      </c>
      <c r="P134" s="26"/>
      <c r="Q134" s="22">
        <f>((M134+M135)/2) * (B135 - B134)</f>
        <v>0</v>
      </c>
      <c r="R134" s="25">
        <f t="shared" si="20"/>
        <v>0</v>
      </c>
      <c r="S134" s="22">
        <f>SUM($R$3:R134)</f>
        <v>74.52457490628538</v>
      </c>
      <c r="T134" s="25">
        <f t="shared" si="14"/>
        <v>0</v>
      </c>
      <c r="U134" s="22">
        <f>SUM($T$3:T134)</f>
        <v>30.124619197540508</v>
      </c>
      <c r="V134" s="25"/>
      <c r="W134" s="20">
        <f>U134*'KERS Calcs'!$F$4</f>
        <v>26.509664893835648</v>
      </c>
      <c r="X134" s="25">
        <f>O134*'KERS Calcs'!$F$30</f>
        <v>0</v>
      </c>
      <c r="Y134" s="73">
        <f>T134*'KERS Calcs'!$F$30</f>
        <v>0</v>
      </c>
      <c r="Z134" s="26">
        <f>SUM($Y$3:Y134)</f>
        <v>16.201034423257539</v>
      </c>
    </row>
    <row r="135" spans="1:26" x14ac:dyDescent="0.2">
      <c r="A135" s="23" t="s">
        <v>18</v>
      </c>
      <c r="B135" s="19">
        <v>132</v>
      </c>
      <c r="C135" s="23">
        <v>132</v>
      </c>
      <c r="D135" s="19">
        <v>0</v>
      </c>
      <c r="E135" s="24">
        <v>0</v>
      </c>
      <c r="F135" s="20">
        <v>0</v>
      </c>
      <c r="G135" s="25">
        <f>'Bike Data'!$C$4*$F135</f>
        <v>0</v>
      </c>
      <c r="H135" s="22">
        <f>0.5*'Bike Data'!$C$12*'Bike Data'!$C$7*'Bike Data'!$C$6*'WLTP Calcs'!E135^2</f>
        <v>0</v>
      </c>
      <c r="I135" s="26">
        <f>0.02 *'Bike Data'!C$4*9.81</f>
        <v>55.524600000000007</v>
      </c>
      <c r="J135" s="22">
        <f t="shared" si="15"/>
        <v>55.524600000000007</v>
      </c>
      <c r="K135" s="25">
        <f t="shared" si="16"/>
        <v>55.524600000000007</v>
      </c>
      <c r="L135" s="20">
        <f t="shared" si="17"/>
        <v>0</v>
      </c>
      <c r="M135" s="30">
        <f>(E135/1000)*(I135+H135+('Bike Data'!C$4*'Bike Data'!C$10*F135))</f>
        <v>0</v>
      </c>
      <c r="N135" s="25">
        <f t="shared" si="18"/>
        <v>0</v>
      </c>
      <c r="O135" s="30">
        <f t="shared" si="19"/>
        <v>0</v>
      </c>
      <c r="P135" s="26"/>
      <c r="Q135" s="22">
        <f>((M135+M136)/2) * (B136 - B135)</f>
        <v>0</v>
      </c>
      <c r="R135" s="25">
        <f t="shared" si="20"/>
        <v>0</v>
      </c>
      <c r="S135" s="22">
        <f>SUM($R$3:R135)</f>
        <v>74.52457490628538</v>
      </c>
      <c r="T135" s="25">
        <f t="shared" si="14"/>
        <v>0</v>
      </c>
      <c r="U135" s="22">
        <f>SUM($T$3:T135)</f>
        <v>30.124619197540508</v>
      </c>
      <c r="V135" s="25"/>
      <c r="W135" s="20">
        <f>U135*'KERS Calcs'!$F$4</f>
        <v>26.509664893835648</v>
      </c>
      <c r="X135" s="25">
        <f>O135*'KERS Calcs'!$F$30</f>
        <v>0</v>
      </c>
      <c r="Y135" s="73">
        <f>T135*'KERS Calcs'!$F$30</f>
        <v>0</v>
      </c>
      <c r="Z135" s="26">
        <f>SUM($Y$3:Y135)</f>
        <v>16.201034423257539</v>
      </c>
    </row>
    <row r="136" spans="1:26" x14ac:dyDescent="0.2">
      <c r="A136" s="23" t="s">
        <v>18</v>
      </c>
      <c r="B136" s="19">
        <v>133</v>
      </c>
      <c r="C136" s="23">
        <v>133</v>
      </c>
      <c r="D136" s="19">
        <v>0</v>
      </c>
      <c r="E136" s="24">
        <v>0</v>
      </c>
      <c r="F136" s="20">
        <v>0</v>
      </c>
      <c r="G136" s="25">
        <f>'Bike Data'!$C$4*$F136</f>
        <v>0</v>
      </c>
      <c r="H136" s="22">
        <f>0.5*'Bike Data'!$C$12*'Bike Data'!$C$7*'Bike Data'!$C$6*'WLTP Calcs'!E136^2</f>
        <v>0</v>
      </c>
      <c r="I136" s="26">
        <f>0.02 *'Bike Data'!C$4*9.81</f>
        <v>55.524600000000007</v>
      </c>
      <c r="J136" s="22">
        <f t="shared" si="15"/>
        <v>55.524600000000007</v>
      </c>
      <c r="K136" s="25">
        <f t="shared" si="16"/>
        <v>55.524600000000007</v>
      </c>
      <c r="L136" s="20">
        <f t="shared" si="17"/>
        <v>0</v>
      </c>
      <c r="M136" s="30">
        <f>(E136/1000)*(I136+H136+('Bike Data'!C$4*'Bike Data'!C$10*F136))</f>
        <v>0</v>
      </c>
      <c r="N136" s="25">
        <f t="shared" si="18"/>
        <v>0</v>
      </c>
      <c r="O136" s="30">
        <f t="shared" si="19"/>
        <v>0</v>
      </c>
      <c r="P136" s="26"/>
      <c r="Q136" s="22">
        <f>((M136+M137)/2) * (B137 - B136)</f>
        <v>0</v>
      </c>
      <c r="R136" s="25">
        <f t="shared" si="20"/>
        <v>0</v>
      </c>
      <c r="S136" s="22">
        <f>SUM($R$3:R136)</f>
        <v>74.52457490628538</v>
      </c>
      <c r="T136" s="25">
        <f t="shared" si="14"/>
        <v>0</v>
      </c>
      <c r="U136" s="22">
        <f>SUM($T$3:T136)</f>
        <v>30.124619197540508</v>
      </c>
      <c r="V136" s="25"/>
      <c r="W136" s="20">
        <f>U136*'KERS Calcs'!$F$4</f>
        <v>26.509664893835648</v>
      </c>
      <c r="X136" s="25">
        <f>O136*'KERS Calcs'!$F$30</f>
        <v>0</v>
      </c>
      <c r="Y136" s="73">
        <f>T136*'KERS Calcs'!$F$30</f>
        <v>0</v>
      </c>
      <c r="Z136" s="26">
        <f>SUM($Y$3:Y136)</f>
        <v>16.201034423257539</v>
      </c>
    </row>
    <row r="137" spans="1:26" x14ac:dyDescent="0.2">
      <c r="A137" s="23" t="s">
        <v>18</v>
      </c>
      <c r="B137" s="19">
        <v>134</v>
      </c>
      <c r="C137" s="23">
        <v>134</v>
      </c>
      <c r="D137" s="19">
        <v>0</v>
      </c>
      <c r="E137" s="24">
        <v>0</v>
      </c>
      <c r="F137" s="20">
        <v>0</v>
      </c>
      <c r="G137" s="25">
        <f>'Bike Data'!$C$4*$F137</f>
        <v>0</v>
      </c>
      <c r="H137" s="22">
        <f>0.5*'Bike Data'!$C$12*'Bike Data'!$C$7*'Bike Data'!$C$6*'WLTP Calcs'!E137^2</f>
        <v>0</v>
      </c>
      <c r="I137" s="26">
        <f>0.02 *'Bike Data'!C$4*9.81</f>
        <v>55.524600000000007</v>
      </c>
      <c r="J137" s="22">
        <f t="shared" si="15"/>
        <v>55.524600000000007</v>
      </c>
      <c r="K137" s="25">
        <f t="shared" si="16"/>
        <v>55.524600000000007</v>
      </c>
      <c r="L137" s="20">
        <f t="shared" si="17"/>
        <v>0</v>
      </c>
      <c r="M137" s="30">
        <f>(E137/1000)*(I137+H137+('Bike Data'!C$4*'Bike Data'!C$10*F137))</f>
        <v>0</v>
      </c>
      <c r="N137" s="25">
        <f t="shared" si="18"/>
        <v>0</v>
      </c>
      <c r="O137" s="30">
        <f t="shared" si="19"/>
        <v>0</v>
      </c>
      <c r="P137" s="26"/>
      <c r="Q137" s="22">
        <f>((M137+M138)/2) * (B138 - B137)</f>
        <v>0</v>
      </c>
      <c r="R137" s="25">
        <f t="shared" si="20"/>
        <v>0</v>
      </c>
      <c r="S137" s="22">
        <f>SUM($R$3:R137)</f>
        <v>74.52457490628538</v>
      </c>
      <c r="T137" s="25">
        <f t="shared" si="14"/>
        <v>0</v>
      </c>
      <c r="U137" s="22">
        <f>SUM($T$3:T137)</f>
        <v>30.124619197540508</v>
      </c>
      <c r="V137" s="25"/>
      <c r="W137" s="20">
        <f>U137*'KERS Calcs'!$F$4</f>
        <v>26.509664893835648</v>
      </c>
      <c r="X137" s="25">
        <f>O137*'KERS Calcs'!$F$30</f>
        <v>0</v>
      </c>
      <c r="Y137" s="73">
        <f>T137*'KERS Calcs'!$F$30</f>
        <v>0</v>
      </c>
      <c r="Z137" s="26">
        <f>SUM($Y$3:Y137)</f>
        <v>16.201034423257539</v>
      </c>
    </row>
    <row r="138" spans="1:26" x14ac:dyDescent="0.2">
      <c r="A138" s="23" t="s">
        <v>18</v>
      </c>
      <c r="B138" s="19">
        <v>135</v>
      </c>
      <c r="C138" s="23">
        <v>135</v>
      </c>
      <c r="D138" s="19">
        <v>0</v>
      </c>
      <c r="E138" s="24">
        <v>0</v>
      </c>
      <c r="F138" s="20">
        <v>0</v>
      </c>
      <c r="G138" s="25">
        <f>'Bike Data'!$C$4*$F138</f>
        <v>0</v>
      </c>
      <c r="H138" s="22">
        <f>0.5*'Bike Data'!$C$12*'Bike Data'!$C$7*'Bike Data'!$C$6*'WLTP Calcs'!E138^2</f>
        <v>0</v>
      </c>
      <c r="I138" s="26">
        <f>0.02 *'Bike Data'!C$4*9.81</f>
        <v>55.524600000000007</v>
      </c>
      <c r="J138" s="22">
        <f t="shared" si="15"/>
        <v>55.524600000000007</v>
      </c>
      <c r="K138" s="25">
        <f t="shared" si="16"/>
        <v>55.524600000000007</v>
      </c>
      <c r="L138" s="20">
        <f t="shared" si="17"/>
        <v>0</v>
      </c>
      <c r="M138" s="30">
        <f>(E138/1000)*(I138+H138+('Bike Data'!C$4*'Bike Data'!C$10*F138))</f>
        <v>0</v>
      </c>
      <c r="N138" s="25">
        <f t="shared" si="18"/>
        <v>0</v>
      </c>
      <c r="O138" s="30">
        <f t="shared" si="19"/>
        <v>0</v>
      </c>
      <c r="P138" s="26"/>
      <c r="Q138" s="22">
        <f>((M138+M139)/2) * (B139 - B138)</f>
        <v>0</v>
      </c>
      <c r="R138" s="25">
        <f t="shared" si="20"/>
        <v>0</v>
      </c>
      <c r="S138" s="22">
        <f>SUM($R$3:R138)</f>
        <v>74.52457490628538</v>
      </c>
      <c r="T138" s="25">
        <f t="shared" si="14"/>
        <v>0</v>
      </c>
      <c r="U138" s="22">
        <f>SUM($T$3:T138)</f>
        <v>30.124619197540508</v>
      </c>
      <c r="V138" s="25"/>
      <c r="W138" s="20">
        <f>U138*'KERS Calcs'!$F$4</f>
        <v>26.509664893835648</v>
      </c>
      <c r="X138" s="25">
        <f>O138*'KERS Calcs'!$F$30</f>
        <v>0</v>
      </c>
      <c r="Y138" s="73">
        <f>T138*'KERS Calcs'!$F$30</f>
        <v>0</v>
      </c>
      <c r="Z138" s="26">
        <f>SUM($Y$3:Y138)</f>
        <v>16.201034423257539</v>
      </c>
    </row>
    <row r="139" spans="1:26" x14ac:dyDescent="0.2">
      <c r="A139" s="23" t="s">
        <v>18</v>
      </c>
      <c r="B139" s="19">
        <v>136</v>
      </c>
      <c r="C139" s="23">
        <v>136</v>
      </c>
      <c r="D139" s="19">
        <v>0</v>
      </c>
      <c r="E139" s="24">
        <v>0</v>
      </c>
      <c r="F139" s="20">
        <v>0</v>
      </c>
      <c r="G139" s="25">
        <f>'Bike Data'!$C$4*$F139</f>
        <v>0</v>
      </c>
      <c r="H139" s="22">
        <f>0.5*'Bike Data'!$C$12*'Bike Data'!$C$7*'Bike Data'!$C$6*'WLTP Calcs'!E139^2</f>
        <v>0</v>
      </c>
      <c r="I139" s="26">
        <f>0.02 *'Bike Data'!C$4*9.81</f>
        <v>55.524600000000007</v>
      </c>
      <c r="J139" s="22">
        <f t="shared" si="15"/>
        <v>55.524600000000007</v>
      </c>
      <c r="K139" s="25">
        <f t="shared" si="16"/>
        <v>55.524600000000007</v>
      </c>
      <c r="L139" s="20">
        <f t="shared" si="17"/>
        <v>0</v>
      </c>
      <c r="M139" s="30">
        <f>(E139/1000)*(I139+H139+('Bike Data'!C$4*'Bike Data'!C$10*F139))</f>
        <v>0</v>
      </c>
      <c r="N139" s="25">
        <f t="shared" si="18"/>
        <v>0</v>
      </c>
      <c r="O139" s="30">
        <f t="shared" si="19"/>
        <v>0</v>
      </c>
      <c r="P139" s="26"/>
      <c r="Q139" s="22">
        <f>((M139+M140)/2) * (B140 - B139)</f>
        <v>0</v>
      </c>
      <c r="R139" s="25">
        <f t="shared" si="20"/>
        <v>0</v>
      </c>
      <c r="S139" s="22">
        <f>SUM($R$3:R139)</f>
        <v>74.52457490628538</v>
      </c>
      <c r="T139" s="25">
        <f t="shared" si="14"/>
        <v>0</v>
      </c>
      <c r="U139" s="22">
        <f>SUM($T$3:T139)</f>
        <v>30.124619197540508</v>
      </c>
      <c r="V139" s="25"/>
      <c r="W139" s="20">
        <f>U139*'KERS Calcs'!$F$4</f>
        <v>26.509664893835648</v>
      </c>
      <c r="X139" s="25">
        <f>O139*'KERS Calcs'!$F$30</f>
        <v>0</v>
      </c>
      <c r="Y139" s="73">
        <f>T139*'KERS Calcs'!$F$30</f>
        <v>0</v>
      </c>
      <c r="Z139" s="26">
        <f>SUM($Y$3:Y139)</f>
        <v>16.201034423257539</v>
      </c>
    </row>
    <row r="140" spans="1:26" x14ac:dyDescent="0.2">
      <c r="A140" s="23" t="s">
        <v>18</v>
      </c>
      <c r="B140" s="19">
        <v>137</v>
      </c>
      <c r="C140" s="23">
        <v>137</v>
      </c>
      <c r="D140" s="19">
        <v>0</v>
      </c>
      <c r="E140" s="24">
        <v>0</v>
      </c>
      <c r="F140" s="20">
        <v>2.777777777777778E-2</v>
      </c>
      <c r="G140" s="25">
        <f>'Bike Data'!$C$4*$F140</f>
        <v>7.8611111111111116</v>
      </c>
      <c r="H140" s="22">
        <f>0.5*'Bike Data'!$C$12*'Bike Data'!$C$7*'Bike Data'!$C$6*'WLTP Calcs'!E140^2</f>
        <v>0</v>
      </c>
      <c r="I140" s="26">
        <f>0.02 *'Bike Data'!C$4*9.81</f>
        <v>55.524600000000007</v>
      </c>
      <c r="J140" s="22">
        <f t="shared" si="15"/>
        <v>63.385711111111121</v>
      </c>
      <c r="K140" s="25">
        <f t="shared" si="16"/>
        <v>63.385711111111121</v>
      </c>
      <c r="L140" s="20">
        <f t="shared" si="17"/>
        <v>0</v>
      </c>
      <c r="M140" s="30">
        <f>(E140/1000)*(I140+H140+('Bike Data'!C$4*'Bike Data'!C$10*F140))</f>
        <v>0</v>
      </c>
      <c r="N140" s="25">
        <f t="shared" si="18"/>
        <v>0</v>
      </c>
      <c r="O140" s="30">
        <f t="shared" si="19"/>
        <v>0</v>
      </c>
      <c r="P140" s="26"/>
      <c r="Q140" s="22">
        <f>((M140+M141)/2) * (B141 - B140)</f>
        <v>4.2440404642489719E-3</v>
      </c>
      <c r="R140" s="25">
        <f t="shared" si="20"/>
        <v>4.2440404642489719E-3</v>
      </c>
      <c r="S140" s="22">
        <f>SUM($R$3:R140)</f>
        <v>74.528818946749624</v>
      </c>
      <c r="T140" s="25">
        <f t="shared" si="14"/>
        <v>0</v>
      </c>
      <c r="U140" s="22">
        <f>SUM($T$3:T140)</f>
        <v>30.124619197540508</v>
      </c>
      <c r="V140" s="25"/>
      <c r="W140" s="20">
        <f>U140*'KERS Calcs'!$F$4</f>
        <v>26.509664893835648</v>
      </c>
      <c r="X140" s="25">
        <f>O140*'KERS Calcs'!$F$30</f>
        <v>0</v>
      </c>
      <c r="Y140" s="73">
        <f>T140*'KERS Calcs'!$F$30</f>
        <v>0</v>
      </c>
      <c r="Z140" s="26">
        <f>SUM($Y$3:Y140)</f>
        <v>16.201034423257539</v>
      </c>
    </row>
    <row r="141" spans="1:26" x14ac:dyDescent="0.2">
      <c r="A141" s="23" t="s">
        <v>18</v>
      </c>
      <c r="B141" s="19">
        <v>138</v>
      </c>
      <c r="C141" s="23">
        <v>138</v>
      </c>
      <c r="D141" s="19">
        <v>0.2</v>
      </c>
      <c r="E141" s="24">
        <v>5.5555555555555559E-2</v>
      </c>
      <c r="F141" s="20">
        <v>0.2638888888888889</v>
      </c>
      <c r="G141" s="25">
        <f>'Bike Data'!$C$4*$F141</f>
        <v>74.680555555555557</v>
      </c>
      <c r="H141" s="22">
        <f>0.5*'Bike Data'!$C$12*'Bike Data'!$C$7*'Bike Data'!$C$6*'WLTP Calcs'!E141^2</f>
        <v>6.3518518518518524E-4</v>
      </c>
      <c r="I141" s="26">
        <f>0.02 *'Bike Data'!C$4*9.81</f>
        <v>55.524600000000007</v>
      </c>
      <c r="J141" s="22">
        <f t="shared" si="15"/>
        <v>130.20579074074075</v>
      </c>
      <c r="K141" s="25">
        <f t="shared" si="16"/>
        <v>130.20579074074075</v>
      </c>
      <c r="L141" s="20">
        <f t="shared" si="17"/>
        <v>0</v>
      </c>
      <c r="M141" s="30">
        <f>(E141/1000)*(I141+H141+('Bike Data'!C$4*'Bike Data'!C$10*F141))</f>
        <v>8.4880809284979437E-3</v>
      </c>
      <c r="N141" s="25">
        <f t="shared" si="18"/>
        <v>8.4880809284979437E-3</v>
      </c>
      <c r="O141" s="30">
        <f t="shared" si="19"/>
        <v>0</v>
      </c>
      <c r="P141" s="26"/>
      <c r="Q141" s="22">
        <f>((M141+M142)/2) * (B142 - B141)</f>
        <v>9.8610841213348774E-2</v>
      </c>
      <c r="R141" s="25">
        <f t="shared" si="20"/>
        <v>9.8610841213348774E-2</v>
      </c>
      <c r="S141" s="22">
        <f>SUM($R$3:R141)</f>
        <v>74.627429787962967</v>
      </c>
      <c r="T141" s="25">
        <f t="shared" si="14"/>
        <v>0</v>
      </c>
      <c r="U141" s="22">
        <f>SUM($T$3:T141)</f>
        <v>30.124619197540508</v>
      </c>
      <c r="V141" s="25"/>
      <c r="W141" s="20">
        <f>U141*'KERS Calcs'!$F$4</f>
        <v>26.509664893835648</v>
      </c>
      <c r="X141" s="25">
        <f>O141*'KERS Calcs'!$F$30</f>
        <v>0</v>
      </c>
      <c r="Y141" s="73">
        <f>T141*'KERS Calcs'!$F$30</f>
        <v>0</v>
      </c>
      <c r="Z141" s="26">
        <f>SUM($Y$3:Y141)</f>
        <v>16.201034423257539</v>
      </c>
    </row>
    <row r="142" spans="1:26" x14ac:dyDescent="0.2">
      <c r="A142" s="23" t="s">
        <v>18</v>
      </c>
      <c r="B142" s="19">
        <v>139</v>
      </c>
      <c r="C142" s="23">
        <v>139</v>
      </c>
      <c r="D142" s="19">
        <v>1.9</v>
      </c>
      <c r="E142" s="24">
        <v>0.52777777777777779</v>
      </c>
      <c r="F142" s="20">
        <v>0.81944444444444431</v>
      </c>
      <c r="G142" s="25">
        <f>'Bike Data'!$C$4*$F142</f>
        <v>231.90277777777774</v>
      </c>
      <c r="H142" s="22">
        <f>0.5*'Bike Data'!$C$12*'Bike Data'!$C$7*'Bike Data'!$C$6*'WLTP Calcs'!E142^2</f>
        <v>5.7325462962962967E-2</v>
      </c>
      <c r="I142" s="26">
        <f>0.02 *'Bike Data'!C$4*9.81</f>
        <v>55.524600000000007</v>
      </c>
      <c r="J142" s="22">
        <f t="shared" si="15"/>
        <v>287.48470324074071</v>
      </c>
      <c r="K142" s="25">
        <f t="shared" si="16"/>
        <v>287.48470324074071</v>
      </c>
      <c r="L142" s="20">
        <f t="shared" si="17"/>
        <v>0</v>
      </c>
      <c r="M142" s="30">
        <f>(E142/1000)*(I142+H142+('Bike Data'!C$4*'Bike Data'!C$10*F142))</f>
        <v>0.18873360149819959</v>
      </c>
      <c r="N142" s="25">
        <f t="shared" si="18"/>
        <v>0.18873360149819959</v>
      </c>
      <c r="O142" s="30">
        <f t="shared" si="19"/>
        <v>0</v>
      </c>
      <c r="P142" s="26"/>
      <c r="Q142" s="22">
        <f>((M142+M143)/2) * (B143 - B142)</f>
        <v>0.56692487589056062</v>
      </c>
      <c r="R142" s="25">
        <f t="shared" si="20"/>
        <v>0.56692487589056062</v>
      </c>
      <c r="S142" s="22">
        <f>SUM($R$3:R142)</f>
        <v>75.194354663853531</v>
      </c>
      <c r="T142" s="25">
        <f t="shared" si="14"/>
        <v>0</v>
      </c>
      <c r="U142" s="22">
        <f>SUM($T$3:T142)</f>
        <v>30.124619197540508</v>
      </c>
      <c r="V142" s="25"/>
      <c r="W142" s="20">
        <f>U142*'KERS Calcs'!$F$4</f>
        <v>26.509664893835648</v>
      </c>
      <c r="X142" s="25">
        <f>O142*'KERS Calcs'!$F$30</f>
        <v>0</v>
      </c>
      <c r="Y142" s="73">
        <f>T142*'KERS Calcs'!$F$30</f>
        <v>0</v>
      </c>
      <c r="Z142" s="26">
        <f>SUM($Y$3:Y142)</f>
        <v>16.201034423257539</v>
      </c>
    </row>
    <row r="143" spans="1:26" x14ac:dyDescent="0.2">
      <c r="A143" s="23" t="s">
        <v>18</v>
      </c>
      <c r="B143" s="19">
        <v>140</v>
      </c>
      <c r="C143" s="23">
        <v>140</v>
      </c>
      <c r="D143" s="19">
        <v>6.1</v>
      </c>
      <c r="E143" s="24">
        <v>1.6944444444444444</v>
      </c>
      <c r="F143" s="20">
        <v>1.3611111111111109</v>
      </c>
      <c r="G143" s="25">
        <f>'Bike Data'!$C$4*$F143</f>
        <v>385.1944444444444</v>
      </c>
      <c r="H143" s="22">
        <f>0.5*'Bike Data'!$C$12*'Bike Data'!$C$7*'Bike Data'!$C$6*'WLTP Calcs'!E143^2</f>
        <v>0.5908810185185186</v>
      </c>
      <c r="I143" s="26">
        <f>0.02 *'Bike Data'!C$4*9.81</f>
        <v>55.524600000000007</v>
      </c>
      <c r="J143" s="22">
        <f t="shared" si="15"/>
        <v>441.30992546296295</v>
      </c>
      <c r="K143" s="25">
        <f t="shared" si="16"/>
        <v>441.30992546296295</v>
      </c>
      <c r="L143" s="20">
        <f t="shared" si="17"/>
        <v>0</v>
      </c>
      <c r="M143" s="30">
        <f>(E143/1000)*(I143+H143+('Bike Data'!C$4*'Bike Data'!C$10*F143))</f>
        <v>0.94511615028292162</v>
      </c>
      <c r="N143" s="25">
        <f t="shared" si="18"/>
        <v>0.94511615028292162</v>
      </c>
      <c r="O143" s="30">
        <f t="shared" si="19"/>
        <v>0</v>
      </c>
      <c r="P143" s="26"/>
      <c r="Q143" s="22">
        <f>((M143+M144)/2) * (B144 - B143)</f>
        <v>1.423103681478266</v>
      </c>
      <c r="R143" s="25">
        <f t="shared" si="20"/>
        <v>1.423103681478266</v>
      </c>
      <c r="S143" s="22">
        <f>SUM($R$3:R143)</f>
        <v>76.617458345331798</v>
      </c>
      <c r="T143" s="25">
        <f t="shared" si="14"/>
        <v>0</v>
      </c>
      <c r="U143" s="22">
        <f>SUM($T$3:T143)</f>
        <v>30.124619197540508</v>
      </c>
      <c r="V143" s="25"/>
      <c r="W143" s="20">
        <f>U143*'KERS Calcs'!$F$4</f>
        <v>26.509664893835648</v>
      </c>
      <c r="X143" s="25">
        <f>O143*'KERS Calcs'!$F$30</f>
        <v>0</v>
      </c>
      <c r="Y143" s="73">
        <f>T143*'KERS Calcs'!$F$30</f>
        <v>0</v>
      </c>
      <c r="Z143" s="26">
        <f>SUM($Y$3:Y143)</f>
        <v>16.201034423257539</v>
      </c>
    </row>
    <row r="144" spans="1:26" x14ac:dyDescent="0.2">
      <c r="A144" s="23" t="s">
        <v>18</v>
      </c>
      <c r="B144" s="19">
        <v>141</v>
      </c>
      <c r="C144" s="23">
        <v>141</v>
      </c>
      <c r="D144" s="19">
        <v>11.7</v>
      </c>
      <c r="E144" s="24">
        <v>3.25</v>
      </c>
      <c r="F144" s="20">
        <v>1.4305555555555554</v>
      </c>
      <c r="G144" s="25">
        <f>'Bike Data'!$C$4*$F144</f>
        <v>404.84722222222217</v>
      </c>
      <c r="H144" s="22">
        <f>0.5*'Bike Data'!$C$12*'Bike Data'!$C$7*'Bike Data'!$C$6*'WLTP Calcs'!E144^2</f>
        <v>2.1737625</v>
      </c>
      <c r="I144" s="26">
        <f>0.02 *'Bike Data'!C$4*9.81</f>
        <v>55.524600000000007</v>
      </c>
      <c r="J144" s="22">
        <f t="shared" si="15"/>
        <v>462.5455847222222</v>
      </c>
      <c r="K144" s="25">
        <f t="shared" si="16"/>
        <v>462.5455847222222</v>
      </c>
      <c r="L144" s="20">
        <f t="shared" si="17"/>
        <v>0</v>
      </c>
      <c r="M144" s="30">
        <f>(E144/1000)*(I144+H144+('Bike Data'!C$4*'Bike Data'!C$10*F144))</f>
        <v>1.9010912126736106</v>
      </c>
      <c r="N144" s="25">
        <f t="shared" si="18"/>
        <v>1.9010912126736106</v>
      </c>
      <c r="O144" s="30">
        <f t="shared" si="19"/>
        <v>0</v>
      </c>
      <c r="P144" s="26"/>
      <c r="Q144" s="22">
        <f>((M144+M145)/2) * (B145 - B144)</f>
        <v>1.9262559420363936</v>
      </c>
      <c r="R144" s="25">
        <f t="shared" si="20"/>
        <v>1.9262559420363936</v>
      </c>
      <c r="S144" s="22">
        <f>SUM($R$3:R144)</f>
        <v>78.543714287368189</v>
      </c>
      <c r="T144" s="25">
        <f t="shared" si="14"/>
        <v>0</v>
      </c>
      <c r="U144" s="22">
        <f>SUM($T$3:T144)</f>
        <v>30.124619197540508</v>
      </c>
      <c r="V144" s="25"/>
      <c r="W144" s="20">
        <f>U144*'KERS Calcs'!$F$4</f>
        <v>26.509664893835648</v>
      </c>
      <c r="X144" s="25">
        <f>O144*'KERS Calcs'!$F$30</f>
        <v>0</v>
      </c>
      <c r="Y144" s="73">
        <f>T144*'KERS Calcs'!$F$30</f>
        <v>0</v>
      </c>
      <c r="Z144" s="26">
        <f>SUM($Y$3:Y144)</f>
        <v>16.201034423257539</v>
      </c>
    </row>
    <row r="145" spans="1:26" x14ac:dyDescent="0.2">
      <c r="A145" s="23" t="s">
        <v>18</v>
      </c>
      <c r="B145" s="19">
        <v>142</v>
      </c>
      <c r="C145" s="23">
        <v>142</v>
      </c>
      <c r="D145" s="19">
        <v>16.399999999999999</v>
      </c>
      <c r="E145" s="24">
        <v>4.5555555555555554</v>
      </c>
      <c r="F145" s="20">
        <v>0.99999999999999989</v>
      </c>
      <c r="G145" s="25">
        <f>'Bike Data'!$C$4*$F145</f>
        <v>282.99999999999994</v>
      </c>
      <c r="H145" s="22">
        <f>0.5*'Bike Data'!$C$12*'Bike Data'!$C$7*'Bike Data'!$C$6*'WLTP Calcs'!E145^2</f>
        <v>4.270985185185185</v>
      </c>
      <c r="I145" s="26">
        <f>0.02 *'Bike Data'!C$4*9.81</f>
        <v>55.524600000000007</v>
      </c>
      <c r="J145" s="22">
        <f t="shared" si="15"/>
        <v>342.79558518518513</v>
      </c>
      <c r="K145" s="25">
        <f t="shared" si="16"/>
        <v>342.79558518518513</v>
      </c>
      <c r="L145" s="20">
        <f t="shared" si="17"/>
        <v>0</v>
      </c>
      <c r="M145" s="30">
        <f>(E145/1000)*(I145+H145+('Bike Data'!C$4*'Bike Data'!C$10*F145))</f>
        <v>1.9514206713991766</v>
      </c>
      <c r="N145" s="25">
        <f t="shared" si="18"/>
        <v>1.9514206713991766</v>
      </c>
      <c r="O145" s="30">
        <f t="shared" si="19"/>
        <v>0</v>
      </c>
      <c r="P145" s="26"/>
      <c r="Q145" s="22">
        <f>((M145+M146)/2) * (B146 - B145)</f>
        <v>1.6066567229391717</v>
      </c>
      <c r="R145" s="25">
        <f t="shared" si="20"/>
        <v>1.6066567229391717</v>
      </c>
      <c r="S145" s="22">
        <f>SUM($R$3:R145)</f>
        <v>80.150371010307367</v>
      </c>
      <c r="T145" s="25">
        <f t="shared" si="14"/>
        <v>0</v>
      </c>
      <c r="U145" s="22">
        <f>SUM($T$3:T145)</f>
        <v>30.124619197540508</v>
      </c>
      <c r="V145" s="25"/>
      <c r="W145" s="20">
        <f>U145*'KERS Calcs'!$F$4</f>
        <v>26.509664893835648</v>
      </c>
      <c r="X145" s="25">
        <f>O145*'KERS Calcs'!$F$30</f>
        <v>0</v>
      </c>
      <c r="Y145" s="73">
        <f>T145*'KERS Calcs'!$F$30</f>
        <v>0</v>
      </c>
      <c r="Z145" s="26">
        <f>SUM($Y$3:Y145)</f>
        <v>16.201034423257539</v>
      </c>
    </row>
    <row r="146" spans="1:26" x14ac:dyDescent="0.2">
      <c r="A146" s="23" t="s">
        <v>18</v>
      </c>
      <c r="B146" s="19">
        <v>143</v>
      </c>
      <c r="C146" s="23">
        <v>143</v>
      </c>
      <c r="D146" s="19">
        <v>18.899999999999999</v>
      </c>
      <c r="E146" s="24">
        <v>5.25</v>
      </c>
      <c r="F146" s="20">
        <v>0.4861111111111111</v>
      </c>
      <c r="G146" s="25">
        <f>'Bike Data'!$C$4*$F146</f>
        <v>137.56944444444443</v>
      </c>
      <c r="H146" s="22">
        <f>0.5*'Bike Data'!$C$12*'Bike Data'!$C$7*'Bike Data'!$C$6*'WLTP Calcs'!E146^2</f>
        <v>5.6723625000000002</v>
      </c>
      <c r="I146" s="26">
        <f>0.02 *'Bike Data'!C$4*9.81</f>
        <v>55.524600000000007</v>
      </c>
      <c r="J146" s="22">
        <f t="shared" si="15"/>
        <v>198.76640694444444</v>
      </c>
      <c r="K146" s="25">
        <f t="shared" si="16"/>
        <v>198.76640694444444</v>
      </c>
      <c r="L146" s="20">
        <f t="shared" si="17"/>
        <v>0</v>
      </c>
      <c r="M146" s="30">
        <f>(E146/1000)*(I146+H146+('Bike Data'!C$4*'Bike Data'!C$10*F146))</f>
        <v>1.2618927744791668</v>
      </c>
      <c r="N146" s="25">
        <f t="shared" si="18"/>
        <v>1.2618927744791668</v>
      </c>
      <c r="O146" s="30">
        <f t="shared" si="19"/>
        <v>0</v>
      </c>
      <c r="P146" s="26"/>
      <c r="Q146" s="22">
        <f>((M146+M147)/2) * (B147 - B146)</f>
        <v>1.070607351376029</v>
      </c>
      <c r="R146" s="25">
        <f t="shared" si="20"/>
        <v>1.070607351376029</v>
      </c>
      <c r="S146" s="22">
        <f>SUM($R$3:R146)</f>
        <v>81.220978361683393</v>
      </c>
      <c r="T146" s="25">
        <f t="shared" si="14"/>
        <v>0</v>
      </c>
      <c r="U146" s="22">
        <f>SUM($T$3:T146)</f>
        <v>30.124619197540508</v>
      </c>
      <c r="V146" s="25"/>
      <c r="W146" s="20">
        <f>U146*'KERS Calcs'!$F$4</f>
        <v>26.509664893835648</v>
      </c>
      <c r="X146" s="25">
        <f>O146*'KERS Calcs'!$F$30</f>
        <v>0</v>
      </c>
      <c r="Y146" s="73">
        <f>T146*'KERS Calcs'!$F$30</f>
        <v>0</v>
      </c>
      <c r="Z146" s="26">
        <f>SUM($Y$3:Y146)</f>
        <v>16.201034423257539</v>
      </c>
    </row>
    <row r="147" spans="1:26" x14ac:dyDescent="0.2">
      <c r="A147" s="23" t="s">
        <v>18</v>
      </c>
      <c r="B147" s="19">
        <v>144</v>
      </c>
      <c r="C147" s="23">
        <v>144</v>
      </c>
      <c r="D147" s="19">
        <v>19.899999999999999</v>
      </c>
      <c r="E147" s="24">
        <v>5.5277777777777777</v>
      </c>
      <c r="F147" s="20">
        <v>0.26388888888888917</v>
      </c>
      <c r="G147" s="25">
        <f>'Bike Data'!$C$4*$F147</f>
        <v>74.680555555555642</v>
      </c>
      <c r="H147" s="22">
        <f>0.5*'Bike Data'!$C$12*'Bike Data'!$C$7*'Bike Data'!$C$6*'WLTP Calcs'!E147^2</f>
        <v>6.2884921296296294</v>
      </c>
      <c r="I147" s="26">
        <f>0.02 *'Bike Data'!C$4*9.81</f>
        <v>55.524600000000007</v>
      </c>
      <c r="J147" s="22">
        <f t="shared" si="15"/>
        <v>136.49364768518529</v>
      </c>
      <c r="K147" s="25">
        <f t="shared" si="16"/>
        <v>136.49364768518529</v>
      </c>
      <c r="L147" s="20">
        <f t="shared" si="17"/>
        <v>0</v>
      </c>
      <c r="M147" s="30">
        <f>(E147/1000)*(I147+H147+('Bike Data'!C$4*'Bike Data'!C$10*F147))</f>
        <v>0.87932192827289146</v>
      </c>
      <c r="N147" s="25">
        <f t="shared" si="18"/>
        <v>0.87932192827289146</v>
      </c>
      <c r="O147" s="30">
        <f t="shared" si="19"/>
        <v>0</v>
      </c>
      <c r="P147" s="26"/>
      <c r="Q147" s="22">
        <f>((M147+M148)/2) * (B148 - B147)</f>
        <v>1.0487675134677219</v>
      </c>
      <c r="R147" s="25">
        <f t="shared" si="20"/>
        <v>1.0487675134677219</v>
      </c>
      <c r="S147" s="22">
        <f>SUM($R$3:R147)</f>
        <v>82.269745875151116</v>
      </c>
      <c r="T147" s="25">
        <f t="shared" si="14"/>
        <v>0</v>
      </c>
      <c r="U147" s="22">
        <f>SUM($T$3:T147)</f>
        <v>30.124619197540508</v>
      </c>
      <c r="V147" s="25"/>
      <c r="W147" s="20">
        <f>U147*'KERS Calcs'!$F$4</f>
        <v>26.509664893835648</v>
      </c>
      <c r="X147" s="25">
        <f>O147*'KERS Calcs'!$F$30</f>
        <v>0</v>
      </c>
      <c r="Y147" s="73">
        <f>T147*'KERS Calcs'!$F$30</f>
        <v>0</v>
      </c>
      <c r="Z147" s="26">
        <f>SUM($Y$3:Y147)</f>
        <v>16.201034423257539</v>
      </c>
    </row>
    <row r="148" spans="1:26" x14ac:dyDescent="0.2">
      <c r="A148" s="23" t="s">
        <v>18</v>
      </c>
      <c r="B148" s="19">
        <v>145</v>
      </c>
      <c r="C148" s="23">
        <v>145</v>
      </c>
      <c r="D148" s="19">
        <v>20.8</v>
      </c>
      <c r="E148" s="24">
        <v>5.7777777777777786</v>
      </c>
      <c r="F148" s="20">
        <v>0.40277777777777807</v>
      </c>
      <c r="G148" s="25">
        <f>'Bike Data'!$C$4*$F148</f>
        <v>113.9861111111112</v>
      </c>
      <c r="H148" s="22">
        <f>0.5*'Bike Data'!$C$12*'Bike Data'!$C$7*'Bike Data'!$C$6*'WLTP Calcs'!E148^2</f>
        <v>6.870162962962965</v>
      </c>
      <c r="I148" s="26">
        <f>0.02 *'Bike Data'!C$4*9.81</f>
        <v>55.524600000000007</v>
      </c>
      <c r="J148" s="22">
        <f t="shared" si="15"/>
        <v>176.38087407407417</v>
      </c>
      <c r="K148" s="25">
        <f t="shared" si="16"/>
        <v>176.38087407407417</v>
      </c>
      <c r="L148" s="20">
        <f t="shared" si="17"/>
        <v>0</v>
      </c>
      <c r="M148" s="30">
        <f>(E148/1000)*(I148+H148+('Bike Data'!C$4*'Bike Data'!C$10*F148))</f>
        <v>1.2182130986625523</v>
      </c>
      <c r="N148" s="25">
        <f t="shared" si="18"/>
        <v>1.2182130986625523</v>
      </c>
      <c r="O148" s="30">
        <f t="shared" si="19"/>
        <v>0</v>
      </c>
      <c r="P148" s="26"/>
      <c r="Q148" s="22">
        <f>((M148+M149)/2) * (B149 - B148)</f>
        <v>1.5567365588220168</v>
      </c>
      <c r="R148" s="25">
        <f t="shared" si="20"/>
        <v>1.5567365588220168</v>
      </c>
      <c r="S148" s="22">
        <f>SUM($R$3:R148)</f>
        <v>83.826482433973126</v>
      </c>
      <c r="T148" s="25">
        <f t="shared" si="14"/>
        <v>0</v>
      </c>
      <c r="U148" s="22">
        <f>SUM($T$3:T148)</f>
        <v>30.124619197540508</v>
      </c>
      <c r="V148" s="25"/>
      <c r="W148" s="20">
        <f>U148*'KERS Calcs'!$F$4</f>
        <v>26.509664893835648</v>
      </c>
      <c r="X148" s="25">
        <f>O148*'KERS Calcs'!$F$30</f>
        <v>0</v>
      </c>
      <c r="Y148" s="73">
        <f>T148*'KERS Calcs'!$F$30</f>
        <v>0</v>
      </c>
      <c r="Z148" s="26">
        <f>SUM($Y$3:Y148)</f>
        <v>16.201034423257539</v>
      </c>
    </row>
    <row r="149" spans="1:26" x14ac:dyDescent="0.2">
      <c r="A149" s="23" t="s">
        <v>18</v>
      </c>
      <c r="B149" s="19">
        <v>146</v>
      </c>
      <c r="C149" s="23">
        <v>146</v>
      </c>
      <c r="D149" s="19">
        <v>22.8</v>
      </c>
      <c r="E149" s="24">
        <v>6.3333333333333339</v>
      </c>
      <c r="F149" s="20">
        <v>0.63888888888888862</v>
      </c>
      <c r="G149" s="25">
        <f>'Bike Data'!$C$4*$F149</f>
        <v>180.80555555555549</v>
      </c>
      <c r="H149" s="22">
        <f>0.5*'Bike Data'!$C$12*'Bike Data'!$C$7*'Bike Data'!$C$6*'WLTP Calcs'!E149^2</f>
        <v>8.2548666666666684</v>
      </c>
      <c r="I149" s="26">
        <f>0.02 *'Bike Data'!C$4*9.81</f>
        <v>55.524600000000007</v>
      </c>
      <c r="J149" s="22">
        <f t="shared" si="15"/>
        <v>244.58502222222216</v>
      </c>
      <c r="K149" s="25">
        <f t="shared" si="16"/>
        <v>244.58502222222216</v>
      </c>
      <c r="L149" s="20">
        <f t="shared" si="17"/>
        <v>0</v>
      </c>
      <c r="M149" s="30">
        <f>(E149/1000)*(I149+H149+('Bike Data'!C$4*'Bike Data'!C$10*F149))</f>
        <v>1.8952600189814812</v>
      </c>
      <c r="N149" s="25">
        <f t="shared" si="18"/>
        <v>1.8952600189814812</v>
      </c>
      <c r="O149" s="30">
        <f t="shared" si="19"/>
        <v>0</v>
      </c>
      <c r="P149" s="26"/>
      <c r="Q149" s="22">
        <f>((M149+M150)/2) * (B150 - B149)</f>
        <v>2.0645191418531375</v>
      </c>
      <c r="R149" s="25">
        <f t="shared" si="20"/>
        <v>2.0645191418531375</v>
      </c>
      <c r="S149" s="22">
        <f>SUM($R$3:R149)</f>
        <v>85.891001575826266</v>
      </c>
      <c r="T149" s="25">
        <f t="shared" si="14"/>
        <v>0</v>
      </c>
      <c r="U149" s="22">
        <f>SUM($T$3:T149)</f>
        <v>30.124619197540508</v>
      </c>
      <c r="V149" s="25"/>
      <c r="W149" s="20">
        <f>U149*'KERS Calcs'!$F$4</f>
        <v>26.509664893835648</v>
      </c>
      <c r="X149" s="25">
        <f>O149*'KERS Calcs'!$F$30</f>
        <v>0</v>
      </c>
      <c r="Y149" s="73">
        <f>T149*'KERS Calcs'!$F$30</f>
        <v>0</v>
      </c>
      <c r="Z149" s="26">
        <f>SUM($Y$3:Y149)</f>
        <v>16.201034423257539</v>
      </c>
    </row>
    <row r="150" spans="1:26" x14ac:dyDescent="0.2">
      <c r="A150" s="23" t="s">
        <v>18</v>
      </c>
      <c r="B150" s="19">
        <v>147</v>
      </c>
      <c r="C150" s="23">
        <v>147</v>
      </c>
      <c r="D150" s="19">
        <v>25.4</v>
      </c>
      <c r="E150" s="24">
        <v>7.0555555555555554</v>
      </c>
      <c r="F150" s="20">
        <v>0.68055555555555536</v>
      </c>
      <c r="G150" s="25">
        <f>'Bike Data'!$C$4*$F150</f>
        <v>192.59722222222217</v>
      </c>
      <c r="H150" s="22">
        <f>0.5*'Bike Data'!$C$12*'Bike Data'!$C$7*'Bike Data'!$C$6*'WLTP Calcs'!E150^2</f>
        <v>10.244901851851852</v>
      </c>
      <c r="I150" s="26">
        <f>0.02 *'Bike Data'!C$4*9.81</f>
        <v>55.524600000000007</v>
      </c>
      <c r="J150" s="22">
        <f t="shared" si="15"/>
        <v>258.36672407407406</v>
      </c>
      <c r="K150" s="25">
        <f t="shared" si="16"/>
        <v>258.36672407407406</v>
      </c>
      <c r="L150" s="20">
        <f t="shared" si="17"/>
        <v>0</v>
      </c>
      <c r="M150" s="30">
        <f>(E150/1000)*(I150+H150+('Bike Data'!C$4*'Bike Data'!C$10*F150))</f>
        <v>2.2337782647247937</v>
      </c>
      <c r="N150" s="25">
        <f t="shared" si="18"/>
        <v>2.2337782647247937</v>
      </c>
      <c r="O150" s="30">
        <f t="shared" si="19"/>
        <v>0</v>
      </c>
      <c r="P150" s="26"/>
      <c r="Q150" s="22">
        <f>((M150+M151)/2) * (B151 - B150)</f>
        <v>2.1257436152584877</v>
      </c>
      <c r="R150" s="25">
        <f t="shared" si="20"/>
        <v>2.1257436152584877</v>
      </c>
      <c r="S150" s="22">
        <f>SUM($R$3:R150)</f>
        <v>88.016745191084752</v>
      </c>
      <c r="T150" s="25">
        <f t="shared" si="14"/>
        <v>0</v>
      </c>
      <c r="U150" s="22">
        <f>SUM($T$3:T150)</f>
        <v>30.124619197540508</v>
      </c>
      <c r="V150" s="25"/>
      <c r="W150" s="20">
        <f>U150*'KERS Calcs'!$F$4</f>
        <v>26.509664893835648</v>
      </c>
      <c r="X150" s="25">
        <f>O150*'KERS Calcs'!$F$30</f>
        <v>0</v>
      </c>
      <c r="Y150" s="73">
        <f>T150*'KERS Calcs'!$F$30</f>
        <v>0</v>
      </c>
      <c r="Z150" s="26">
        <f>SUM($Y$3:Y150)</f>
        <v>16.201034423257539</v>
      </c>
    </row>
    <row r="151" spans="1:26" x14ac:dyDescent="0.2">
      <c r="A151" s="23" t="s">
        <v>18</v>
      </c>
      <c r="B151" s="19">
        <v>148</v>
      </c>
      <c r="C151" s="23">
        <v>148</v>
      </c>
      <c r="D151" s="19">
        <v>27.7</v>
      </c>
      <c r="E151" s="24">
        <v>7.6944444444444446</v>
      </c>
      <c r="F151" s="20">
        <v>0.5277777777777779</v>
      </c>
      <c r="G151" s="25">
        <f>'Bike Data'!$C$4*$F151</f>
        <v>149.36111111111114</v>
      </c>
      <c r="H151" s="22">
        <f>0.5*'Bike Data'!$C$12*'Bike Data'!$C$7*'Bike Data'!$C$6*'WLTP Calcs'!E151^2</f>
        <v>12.18428101851852</v>
      </c>
      <c r="I151" s="26">
        <f>0.02 *'Bike Data'!C$4*9.81</f>
        <v>55.524600000000007</v>
      </c>
      <c r="J151" s="22">
        <f t="shared" si="15"/>
        <v>217.06999212962967</v>
      </c>
      <c r="K151" s="25">
        <f t="shared" si="16"/>
        <v>217.06999212962967</v>
      </c>
      <c r="L151" s="20">
        <f t="shared" si="17"/>
        <v>0</v>
      </c>
      <c r="M151" s="30">
        <f>(E151/1000)*(I151+H151+('Bike Data'!C$4*'Bike Data'!C$10*F151))</f>
        <v>2.0177089657921816</v>
      </c>
      <c r="N151" s="25">
        <f t="shared" si="18"/>
        <v>2.0177089657921816</v>
      </c>
      <c r="O151" s="30">
        <f t="shared" si="19"/>
        <v>0</v>
      </c>
      <c r="P151" s="26"/>
      <c r="Q151" s="22">
        <f>((M151+M152)/2) * (B152 - B151)</f>
        <v>1.7249128901363173</v>
      </c>
      <c r="R151" s="25">
        <f t="shared" si="20"/>
        <v>1.7249128901363173</v>
      </c>
      <c r="S151" s="22">
        <f>SUM($R$3:R151)</f>
        <v>89.741658081221075</v>
      </c>
      <c r="T151" s="25">
        <f t="shared" si="14"/>
        <v>0</v>
      </c>
      <c r="U151" s="22">
        <f>SUM($T$3:T151)</f>
        <v>30.124619197540508</v>
      </c>
      <c r="V151" s="25"/>
      <c r="W151" s="20">
        <f>U151*'KERS Calcs'!$F$4</f>
        <v>26.509664893835648</v>
      </c>
      <c r="X151" s="25">
        <f>O151*'KERS Calcs'!$F$30</f>
        <v>0</v>
      </c>
      <c r="Y151" s="73">
        <f>T151*'KERS Calcs'!$F$30</f>
        <v>0</v>
      </c>
      <c r="Z151" s="26">
        <f>SUM($Y$3:Y151)</f>
        <v>16.201034423257539</v>
      </c>
    </row>
    <row r="152" spans="1:26" x14ac:dyDescent="0.2">
      <c r="A152" s="23" t="s">
        <v>18</v>
      </c>
      <c r="B152" s="19">
        <v>149</v>
      </c>
      <c r="C152" s="23">
        <v>149</v>
      </c>
      <c r="D152" s="19">
        <v>29.2</v>
      </c>
      <c r="E152" s="24">
        <v>8.1111111111111107</v>
      </c>
      <c r="F152" s="20">
        <v>0.29166666666666685</v>
      </c>
      <c r="G152" s="25">
        <f>'Bike Data'!$C$4*$F152</f>
        <v>82.541666666666714</v>
      </c>
      <c r="H152" s="22">
        <f>0.5*'Bike Data'!$C$12*'Bike Data'!$C$7*'Bike Data'!$C$6*'WLTP Calcs'!E152^2</f>
        <v>13.539607407407406</v>
      </c>
      <c r="I152" s="26">
        <f>0.02 *'Bike Data'!C$4*9.81</f>
        <v>55.524600000000007</v>
      </c>
      <c r="J152" s="22">
        <f t="shared" si="15"/>
        <v>151.60587407407411</v>
      </c>
      <c r="K152" s="25">
        <f t="shared" si="16"/>
        <v>151.60587407407411</v>
      </c>
      <c r="L152" s="20">
        <f t="shared" si="17"/>
        <v>0</v>
      </c>
      <c r="M152" s="30">
        <f>(E152/1000)*(I152+H152+('Bike Data'!C$4*'Bike Data'!C$10*F152))</f>
        <v>1.4321168144804532</v>
      </c>
      <c r="N152" s="25">
        <f t="shared" si="18"/>
        <v>1.4321168144804532</v>
      </c>
      <c r="O152" s="30">
        <f t="shared" si="19"/>
        <v>0</v>
      </c>
      <c r="P152" s="26"/>
      <c r="Q152" s="22">
        <f>((M152+M153)/2) * (B153 - B152)</f>
        <v>1.0466077235853912</v>
      </c>
      <c r="R152" s="25">
        <f t="shared" si="20"/>
        <v>1.0466077235853912</v>
      </c>
      <c r="S152" s="22">
        <f>SUM($R$3:R152)</f>
        <v>90.788265804806471</v>
      </c>
      <c r="T152" s="25">
        <f t="shared" si="14"/>
        <v>0</v>
      </c>
      <c r="U152" s="22">
        <f>SUM($T$3:T152)</f>
        <v>30.124619197540508</v>
      </c>
      <c r="V152" s="25"/>
      <c r="W152" s="20">
        <f>U152*'KERS Calcs'!$F$4</f>
        <v>26.509664893835648</v>
      </c>
      <c r="X152" s="25">
        <f>O152*'KERS Calcs'!$F$30</f>
        <v>0</v>
      </c>
      <c r="Y152" s="73">
        <f>T152*'KERS Calcs'!$F$30</f>
        <v>0</v>
      </c>
      <c r="Z152" s="26">
        <f>SUM($Y$3:Y152)</f>
        <v>16.201034423257539</v>
      </c>
    </row>
    <row r="153" spans="1:26" x14ac:dyDescent="0.2">
      <c r="A153" s="23" t="s">
        <v>18</v>
      </c>
      <c r="B153" s="19">
        <v>150</v>
      </c>
      <c r="C153" s="23">
        <v>150</v>
      </c>
      <c r="D153" s="19">
        <v>29.8</v>
      </c>
      <c r="E153" s="24">
        <v>8.2777777777777786</v>
      </c>
      <c r="F153" s="20">
        <v>2.7777777777777679E-2</v>
      </c>
      <c r="G153" s="25">
        <f>'Bike Data'!$C$4*$F153</f>
        <v>7.8611111111110832</v>
      </c>
      <c r="H153" s="22">
        <f>0.5*'Bike Data'!$C$12*'Bike Data'!$C$7*'Bike Data'!$C$6*'WLTP Calcs'!E153^2</f>
        <v>14.1017462962963</v>
      </c>
      <c r="I153" s="26">
        <f>0.02 *'Bike Data'!C$4*9.81</f>
        <v>55.524600000000007</v>
      </c>
      <c r="J153" s="22">
        <f t="shared" si="15"/>
        <v>77.487457407407391</v>
      </c>
      <c r="K153" s="25">
        <f t="shared" si="16"/>
        <v>77.487457407407391</v>
      </c>
      <c r="L153" s="20">
        <f t="shared" si="17"/>
        <v>0</v>
      </c>
      <c r="M153" s="30">
        <f>(E153/1000)*(I153+H153+('Bike Data'!C$4*'Bike Data'!C$10*F153))</f>
        <v>0.66109863269032909</v>
      </c>
      <c r="N153" s="25">
        <f t="shared" si="18"/>
        <v>0.66109863269032909</v>
      </c>
      <c r="O153" s="30">
        <f t="shared" si="19"/>
        <v>0</v>
      </c>
      <c r="P153" s="26"/>
      <c r="Q153" s="22">
        <f>((M153+M154)/2) * (B154 - B153)</f>
        <v>6.9858625951645659E-2</v>
      </c>
      <c r="R153" s="25">
        <f t="shared" si="20"/>
        <v>6.9858625951645659E-2</v>
      </c>
      <c r="S153" s="22">
        <f>SUM($R$3:R153)</f>
        <v>90.85812443075811</v>
      </c>
      <c r="T153" s="25">
        <f t="shared" si="14"/>
        <v>0</v>
      </c>
      <c r="U153" s="22">
        <f>SUM($T$3:T153)</f>
        <v>30.124619197540508</v>
      </c>
      <c r="V153" s="25"/>
      <c r="W153" s="20">
        <f>U153*'KERS Calcs'!$F$4</f>
        <v>26.509664893835648</v>
      </c>
      <c r="X153" s="25">
        <f>O153*'KERS Calcs'!$F$30</f>
        <v>0</v>
      </c>
      <c r="Y153" s="73">
        <f>T153*'KERS Calcs'!$F$30</f>
        <v>0</v>
      </c>
      <c r="Z153" s="26">
        <f>SUM($Y$3:Y153)</f>
        <v>16.201034423257539</v>
      </c>
    </row>
    <row r="154" spans="1:26" x14ac:dyDescent="0.2">
      <c r="A154" s="23" t="s">
        <v>18</v>
      </c>
      <c r="B154" s="19">
        <v>151</v>
      </c>
      <c r="C154" s="23">
        <v>151</v>
      </c>
      <c r="D154" s="19">
        <v>29.4</v>
      </c>
      <c r="E154" s="24">
        <v>8.1666666666666661</v>
      </c>
      <c r="F154" s="20">
        <v>-0.36111111111111133</v>
      </c>
      <c r="G154" s="25">
        <f>'Bike Data'!$C$4*$F154</f>
        <v>-102.1944444444445</v>
      </c>
      <c r="H154" s="22">
        <f>0.5*'Bike Data'!$C$12*'Bike Data'!$C$7*'Bike Data'!$C$6*'WLTP Calcs'!E154^2</f>
        <v>13.725716666666663</v>
      </c>
      <c r="I154" s="26">
        <f>0.02 *'Bike Data'!C$4*9.81</f>
        <v>55.524600000000007</v>
      </c>
      <c r="J154" s="22">
        <f t="shared" si="15"/>
        <v>-32.944127777777837</v>
      </c>
      <c r="K154" s="25">
        <f t="shared" si="16"/>
        <v>0</v>
      </c>
      <c r="L154" s="20">
        <f t="shared" si="17"/>
        <v>32.944127777777837</v>
      </c>
      <c r="M154" s="30">
        <f>(E154/1000)*(I154+H154+('Bike Data'!C$4*'Bike Data'!C$10*F154))</f>
        <v>-0.52138138078703777</v>
      </c>
      <c r="N154" s="25">
        <f t="shared" si="18"/>
        <v>0</v>
      </c>
      <c r="O154" s="30">
        <f t="shared" si="19"/>
        <v>0.52138138078703777</v>
      </c>
      <c r="P154" s="26">
        <f>SUM(O154:O158)</f>
        <v>8.2099420574074085</v>
      </c>
      <c r="Q154" s="22">
        <f>((M154+M155)/2) * (B155 - B154)</f>
        <v>-1.3215519988297322</v>
      </c>
      <c r="R154" s="25">
        <f t="shared" si="20"/>
        <v>0</v>
      </c>
      <c r="S154" s="22">
        <f>SUM($R$3:R154)</f>
        <v>90.85812443075811</v>
      </c>
      <c r="T154" s="25">
        <f t="shared" si="14"/>
        <v>1.3215519988297322</v>
      </c>
      <c r="U154" s="22">
        <f>SUM($T$3:T154)</f>
        <v>31.446171196370241</v>
      </c>
      <c r="V154" s="25">
        <f>SUM(T154:T158)</f>
        <v>7.9126204445601847</v>
      </c>
      <c r="W154" s="20">
        <f>U154*'KERS Calcs'!$F$4</f>
        <v>27.672630652805811</v>
      </c>
      <c r="X154" s="25">
        <f>O154*'KERS Calcs'!$F$30</f>
        <v>0.28039915267928062</v>
      </c>
      <c r="Y154" s="73">
        <f>T154*'KERS Calcs'!$F$30</f>
        <v>0.71073128874317326</v>
      </c>
      <c r="Z154" s="26">
        <f>SUM($Y$3:Y154)</f>
        <v>16.911765712000712</v>
      </c>
    </row>
    <row r="155" spans="1:26" x14ac:dyDescent="0.2">
      <c r="A155" s="23" t="s">
        <v>18</v>
      </c>
      <c r="B155" s="19">
        <v>152</v>
      </c>
      <c r="C155" s="23">
        <v>152</v>
      </c>
      <c r="D155" s="19">
        <v>27.2</v>
      </c>
      <c r="E155" s="24">
        <v>7.5555555555555554</v>
      </c>
      <c r="F155" s="20">
        <v>-0.94444444444444398</v>
      </c>
      <c r="G155" s="25">
        <f>'Bike Data'!$C$4*$F155</f>
        <v>-267.27777777777766</v>
      </c>
      <c r="H155" s="22">
        <f>0.5*'Bike Data'!$C$12*'Bike Data'!$C$7*'Bike Data'!$C$6*'WLTP Calcs'!E155^2</f>
        <v>11.748385185185185</v>
      </c>
      <c r="I155" s="26">
        <f>0.02 *'Bike Data'!C$4*9.81</f>
        <v>55.524600000000007</v>
      </c>
      <c r="J155" s="22">
        <f t="shared" si="15"/>
        <v>-200.00479259259248</v>
      </c>
      <c r="K155" s="25">
        <f t="shared" si="16"/>
        <v>0</v>
      </c>
      <c r="L155" s="20">
        <f t="shared" si="17"/>
        <v>200.00479259259248</v>
      </c>
      <c r="M155" s="30">
        <f>(E155/1000)*(I155+H155+('Bike Data'!C$4*'Bike Data'!C$10*F155))</f>
        <v>-2.1217226168724266</v>
      </c>
      <c r="N155" s="25">
        <f t="shared" si="18"/>
        <v>0</v>
      </c>
      <c r="O155" s="30">
        <f t="shared" si="19"/>
        <v>2.1217226168724266</v>
      </c>
      <c r="P155" s="26"/>
      <c r="Q155" s="22">
        <f>((M155+M156)/2) * (B156 - B155)</f>
        <v>-2.4518337541473758</v>
      </c>
      <c r="R155" s="25">
        <f t="shared" si="20"/>
        <v>0</v>
      </c>
      <c r="S155" s="22">
        <f>SUM($R$3:R155)</f>
        <v>90.85812443075811</v>
      </c>
      <c r="T155" s="25">
        <f t="shared" si="14"/>
        <v>2.4518337541473758</v>
      </c>
      <c r="U155" s="22">
        <f>SUM($T$3:T155)</f>
        <v>33.898004950517617</v>
      </c>
      <c r="V155" s="25"/>
      <c r="W155" s="20">
        <f>U155*'KERS Calcs'!$F$4</f>
        <v>29.830244356455502</v>
      </c>
      <c r="X155" s="25">
        <f>O155*'KERS Calcs'!$F$30</f>
        <v>1.1410634248070659</v>
      </c>
      <c r="Y155" s="73">
        <f>T155*'KERS Calcs'!$F$30</f>
        <v>1.3185973502459905</v>
      </c>
      <c r="Z155" s="26">
        <f>SUM($Y$3:Y155)</f>
        <v>18.230363062246703</v>
      </c>
    </row>
    <row r="156" spans="1:26" x14ac:dyDescent="0.2">
      <c r="A156" s="23" t="s">
        <v>18</v>
      </c>
      <c r="B156" s="19">
        <v>153</v>
      </c>
      <c r="C156" s="23">
        <v>153</v>
      </c>
      <c r="D156" s="19">
        <v>22.6</v>
      </c>
      <c r="E156" s="24">
        <v>6.2777777777777786</v>
      </c>
      <c r="F156" s="20">
        <v>-1.3749999999999998</v>
      </c>
      <c r="G156" s="25">
        <f>'Bike Data'!$C$4*$F156</f>
        <v>-389.12499999999994</v>
      </c>
      <c r="H156" s="22">
        <f>0.5*'Bike Data'!$C$12*'Bike Data'!$C$7*'Bike Data'!$C$6*'WLTP Calcs'!E156^2</f>
        <v>8.1106796296296313</v>
      </c>
      <c r="I156" s="26">
        <f>0.02 *'Bike Data'!C$4*9.81</f>
        <v>55.524600000000007</v>
      </c>
      <c r="J156" s="22">
        <f t="shared" si="15"/>
        <v>-325.48972037037026</v>
      </c>
      <c r="K156" s="25">
        <f t="shared" si="16"/>
        <v>0</v>
      </c>
      <c r="L156" s="20">
        <f t="shared" si="17"/>
        <v>325.48972037037026</v>
      </c>
      <c r="M156" s="30">
        <f>(E156/1000)*(I156+H156+('Bike Data'!C$4*'Bike Data'!C$10*F156))</f>
        <v>-2.781944891422325</v>
      </c>
      <c r="N156" s="25">
        <f t="shared" si="18"/>
        <v>0</v>
      </c>
      <c r="O156" s="30">
        <f t="shared" si="19"/>
        <v>2.781944891422325</v>
      </c>
      <c r="P156" s="26"/>
      <c r="Q156" s="22">
        <f>((M156+M157)/2) * (B157 - B156)</f>
        <v>-2.3900137473090277</v>
      </c>
      <c r="R156" s="25">
        <f t="shared" si="20"/>
        <v>0</v>
      </c>
      <c r="S156" s="22">
        <f>SUM($R$3:R156)</f>
        <v>90.85812443075811</v>
      </c>
      <c r="T156" s="25">
        <f t="shared" si="14"/>
        <v>2.3900137473090277</v>
      </c>
      <c r="U156" s="22">
        <f>SUM($T$3:T156)</f>
        <v>36.288018697826644</v>
      </c>
      <c r="V156" s="25"/>
      <c r="W156" s="20">
        <f>U156*'KERS Calcs'!$F$4</f>
        <v>31.933456454087448</v>
      </c>
      <c r="X156" s="25">
        <f>O156*'KERS Calcs'!$F$30</f>
        <v>1.496131275684915</v>
      </c>
      <c r="Y156" s="73">
        <f>T156*'KERS Calcs'!$F$30</f>
        <v>1.2853505213892837</v>
      </c>
      <c r="Z156" s="26">
        <f>SUM($Y$3:Y156)</f>
        <v>19.515713583635986</v>
      </c>
    </row>
    <row r="157" spans="1:26" x14ac:dyDescent="0.2">
      <c r="A157" s="23" t="s">
        <v>18</v>
      </c>
      <c r="B157" s="19">
        <v>154</v>
      </c>
      <c r="C157" s="23">
        <v>154</v>
      </c>
      <c r="D157" s="19">
        <v>17.3</v>
      </c>
      <c r="E157" s="24">
        <v>4.8055555555555562</v>
      </c>
      <c r="F157" s="20">
        <v>-1.2916666666666667</v>
      </c>
      <c r="G157" s="25">
        <f>'Bike Data'!$C$4*$F157</f>
        <v>-365.54166666666669</v>
      </c>
      <c r="H157" s="22">
        <f>0.5*'Bike Data'!$C$12*'Bike Data'!$C$7*'Bike Data'!$C$6*'WLTP Calcs'!E157^2</f>
        <v>4.7526143518518538</v>
      </c>
      <c r="I157" s="26">
        <f>0.02 *'Bike Data'!C$4*9.81</f>
        <v>55.524600000000007</v>
      </c>
      <c r="J157" s="22">
        <f t="shared" si="15"/>
        <v>-305.26445231481483</v>
      </c>
      <c r="K157" s="25">
        <f t="shared" si="16"/>
        <v>0</v>
      </c>
      <c r="L157" s="20">
        <f t="shared" si="17"/>
        <v>305.26445231481483</v>
      </c>
      <c r="M157" s="30">
        <f>(E157/1000)*(I157+H157+('Bike Data'!C$4*'Bike Data'!C$10*F157))</f>
        <v>-1.9980826031957306</v>
      </c>
      <c r="N157" s="25">
        <f t="shared" si="18"/>
        <v>0</v>
      </c>
      <c r="O157" s="30">
        <f t="shared" si="19"/>
        <v>1.9980826031957306</v>
      </c>
      <c r="P157" s="26"/>
      <c r="Q157" s="22">
        <f>((M157+M158)/2) * (B158 - B157)</f>
        <v>-1.3924465841628089</v>
      </c>
      <c r="R157" s="25">
        <f t="shared" si="20"/>
        <v>0</v>
      </c>
      <c r="S157" s="22">
        <f>SUM($R$3:R157)</f>
        <v>90.85812443075811</v>
      </c>
      <c r="T157" s="25">
        <f t="shared" si="14"/>
        <v>1.3924465841628089</v>
      </c>
      <c r="U157" s="22">
        <f>SUM($T$3:T157)</f>
        <v>37.680465281989456</v>
      </c>
      <c r="V157" s="25"/>
      <c r="W157" s="20">
        <f>U157*'KERS Calcs'!$F$4</f>
        <v>33.15880944815072</v>
      </c>
      <c r="X157" s="25">
        <f>O157*'KERS Calcs'!$F$30</f>
        <v>1.0745697670936525</v>
      </c>
      <c r="Y157" s="73">
        <f>T157*'KERS Calcs'!$F$30</f>
        <v>0.74885843019754617</v>
      </c>
      <c r="Z157" s="26">
        <f>SUM($Y$3:Y157)</f>
        <v>20.264572013833533</v>
      </c>
    </row>
    <row r="158" spans="1:26" x14ac:dyDescent="0.2">
      <c r="A158" s="23" t="s">
        <v>18</v>
      </c>
      <c r="B158" s="19">
        <v>155</v>
      </c>
      <c r="C158" s="23">
        <v>155</v>
      </c>
      <c r="D158" s="19">
        <v>13.3</v>
      </c>
      <c r="E158" s="24">
        <v>3.6944444444444446</v>
      </c>
      <c r="F158" s="20">
        <v>-0.73611111111111116</v>
      </c>
      <c r="G158" s="25">
        <f>'Bike Data'!$C$4*$F158</f>
        <v>-208.31944444444446</v>
      </c>
      <c r="H158" s="22">
        <f>0.5*'Bike Data'!$C$12*'Bike Data'!$C$7*'Bike Data'!$C$6*'WLTP Calcs'!E158^2</f>
        <v>2.8089476851851858</v>
      </c>
      <c r="I158" s="26">
        <f>0.02 *'Bike Data'!C$4*9.81</f>
        <v>55.524600000000007</v>
      </c>
      <c r="J158" s="22">
        <f t="shared" si="15"/>
        <v>-149.98589675925928</v>
      </c>
      <c r="K158" s="25">
        <f t="shared" si="16"/>
        <v>0</v>
      </c>
      <c r="L158" s="20">
        <f t="shared" si="17"/>
        <v>149.98589675925928</v>
      </c>
      <c r="M158" s="30">
        <f>(E158/1000)*(I158+H158+('Bike Data'!C$4*'Bike Data'!C$10*F158))</f>
        <v>-0.78681056512988701</v>
      </c>
      <c r="N158" s="25">
        <f t="shared" si="18"/>
        <v>0</v>
      </c>
      <c r="O158" s="30">
        <f t="shared" si="19"/>
        <v>0.78681056512988701</v>
      </c>
      <c r="P158" s="26"/>
      <c r="Q158" s="22">
        <f>((M158+M159)/2) * (B159 - B158)</f>
        <v>-0.35677436011123986</v>
      </c>
      <c r="R158" s="25">
        <f t="shared" si="20"/>
        <v>0</v>
      </c>
      <c r="S158" s="22">
        <f>SUM($R$3:R158)</f>
        <v>90.85812443075811</v>
      </c>
      <c r="T158" s="25">
        <f t="shared" si="14"/>
        <v>0.35677436011123986</v>
      </c>
      <c r="U158" s="22">
        <f>SUM($T$3:T158)</f>
        <v>38.037239642100694</v>
      </c>
      <c r="V158" s="25"/>
      <c r="W158" s="20">
        <f>U158*'KERS Calcs'!$F$4</f>
        <v>33.472770885048611</v>
      </c>
      <c r="X158" s="25">
        <f>O158*'KERS Calcs'!$F$30</f>
        <v>0.4231470933014399</v>
      </c>
      <c r="Y158" s="73">
        <f>T158*'KERS Calcs'!$F$30</f>
        <v>0.19187341926532275</v>
      </c>
      <c r="Z158" s="26">
        <f>SUM($Y$3:Y158)</f>
        <v>20.456445433098857</v>
      </c>
    </row>
    <row r="159" spans="1:26" x14ac:dyDescent="0.2">
      <c r="A159" s="23" t="s">
        <v>18</v>
      </c>
      <c r="B159" s="19">
        <v>156</v>
      </c>
      <c r="C159" s="23">
        <v>156</v>
      </c>
      <c r="D159" s="19">
        <v>12</v>
      </c>
      <c r="E159" s="24">
        <v>3.3333333333333335</v>
      </c>
      <c r="F159" s="20">
        <v>-9.7222222222222363E-2</v>
      </c>
      <c r="G159" s="25">
        <f>'Bike Data'!$C$4*$F159</f>
        <v>-27.513888888888928</v>
      </c>
      <c r="H159" s="22">
        <f>0.5*'Bike Data'!$C$12*'Bike Data'!$C$7*'Bike Data'!$C$6*'WLTP Calcs'!E159^2</f>
        <v>2.2866666666666671</v>
      </c>
      <c r="I159" s="26">
        <f>0.02 *'Bike Data'!C$4*9.81</f>
        <v>55.524600000000007</v>
      </c>
      <c r="J159" s="22">
        <f t="shared" si="15"/>
        <v>30.297377777777747</v>
      </c>
      <c r="K159" s="25">
        <f t="shared" si="16"/>
        <v>30.297377777777747</v>
      </c>
      <c r="L159" s="20">
        <f t="shared" si="17"/>
        <v>0</v>
      </c>
      <c r="M159" s="30">
        <f>(E159/1000)*(I159+H159+('Bike Data'!C$4*'Bike Data'!C$10*F159))</f>
        <v>7.3261844907407281E-2</v>
      </c>
      <c r="N159" s="25">
        <f t="shared" si="18"/>
        <v>7.3261844907407281E-2</v>
      </c>
      <c r="O159" s="30">
        <f t="shared" si="19"/>
        <v>0</v>
      </c>
      <c r="P159" s="26"/>
      <c r="Q159" s="22">
        <f>((M159+M160)/2) * (B160 - B159)</f>
        <v>0.32633255422453694</v>
      </c>
      <c r="R159" s="25">
        <f t="shared" si="20"/>
        <v>0.32633255422453694</v>
      </c>
      <c r="S159" s="22">
        <f>SUM($R$3:R159)</f>
        <v>91.184456984982646</v>
      </c>
      <c r="T159" s="25">
        <f t="shared" si="14"/>
        <v>0</v>
      </c>
      <c r="U159" s="22">
        <f>SUM($T$3:T159)</f>
        <v>38.037239642100694</v>
      </c>
      <c r="V159" s="25"/>
      <c r="W159" s="20">
        <f>U159*'KERS Calcs'!$F$4</f>
        <v>33.472770885048611</v>
      </c>
      <c r="X159" s="25">
        <f>O159*'KERS Calcs'!$F$30</f>
        <v>0</v>
      </c>
      <c r="Y159" s="73">
        <f>T159*'KERS Calcs'!$F$30</f>
        <v>0</v>
      </c>
      <c r="Z159" s="26">
        <f>SUM($Y$3:Y159)</f>
        <v>20.456445433098857</v>
      </c>
    </row>
    <row r="160" spans="1:26" x14ac:dyDescent="0.2">
      <c r="A160" s="23" t="s">
        <v>18</v>
      </c>
      <c r="B160" s="19">
        <v>157</v>
      </c>
      <c r="C160" s="23">
        <v>157</v>
      </c>
      <c r="D160" s="19">
        <v>12.6</v>
      </c>
      <c r="E160" s="24">
        <v>3.5</v>
      </c>
      <c r="F160" s="20">
        <v>0.29166666666666663</v>
      </c>
      <c r="G160" s="25">
        <f>'Bike Data'!$C$4*$F160</f>
        <v>82.541666666666657</v>
      </c>
      <c r="H160" s="22">
        <f>0.5*'Bike Data'!$C$12*'Bike Data'!$C$7*'Bike Data'!$C$6*'WLTP Calcs'!E160^2</f>
        <v>2.5210500000000002</v>
      </c>
      <c r="I160" s="26">
        <f>0.02 *'Bike Data'!C$4*9.81</f>
        <v>55.524600000000007</v>
      </c>
      <c r="J160" s="22">
        <f t="shared" si="15"/>
        <v>140.58731666666665</v>
      </c>
      <c r="K160" s="25">
        <f t="shared" si="16"/>
        <v>140.58731666666665</v>
      </c>
      <c r="L160" s="20">
        <f t="shared" si="17"/>
        <v>0</v>
      </c>
      <c r="M160" s="30">
        <f>(E160/1000)*(I160+H160+('Bike Data'!C$4*'Bike Data'!C$10*F160))</f>
        <v>0.5794032635416666</v>
      </c>
      <c r="N160" s="25">
        <f t="shared" si="18"/>
        <v>0.5794032635416666</v>
      </c>
      <c r="O160" s="30">
        <f t="shared" si="19"/>
        <v>0</v>
      </c>
      <c r="P160" s="26"/>
      <c r="Q160" s="22">
        <f>((M160+M161)/2) * (B161 - B160)</f>
        <v>0.86575271464120374</v>
      </c>
      <c r="R160" s="25">
        <f t="shared" si="20"/>
        <v>0.86575271464120374</v>
      </c>
      <c r="S160" s="22">
        <f>SUM($R$3:R160)</f>
        <v>92.050209699623849</v>
      </c>
      <c r="T160" s="25">
        <f t="shared" si="14"/>
        <v>0</v>
      </c>
      <c r="U160" s="22">
        <f>SUM($T$3:T160)</f>
        <v>38.037239642100694</v>
      </c>
      <c r="V160" s="25"/>
      <c r="W160" s="20">
        <f>U160*'KERS Calcs'!$F$4</f>
        <v>33.472770885048611</v>
      </c>
      <c r="X160" s="25">
        <f>O160*'KERS Calcs'!$F$30</f>
        <v>0</v>
      </c>
      <c r="Y160" s="73">
        <f>T160*'KERS Calcs'!$F$30</f>
        <v>0</v>
      </c>
      <c r="Z160" s="26">
        <f>SUM($Y$3:Y160)</f>
        <v>20.456445433098857</v>
      </c>
    </row>
    <row r="161" spans="1:26" x14ac:dyDescent="0.2">
      <c r="A161" s="23" t="s">
        <v>18</v>
      </c>
      <c r="B161" s="19">
        <v>158</v>
      </c>
      <c r="C161" s="23">
        <v>158</v>
      </c>
      <c r="D161" s="19">
        <v>14.1</v>
      </c>
      <c r="E161" s="24">
        <v>3.916666666666667</v>
      </c>
      <c r="F161" s="20">
        <v>0.63888888888888884</v>
      </c>
      <c r="G161" s="25">
        <f>'Bike Data'!$C$4*$F161</f>
        <v>180.80555555555554</v>
      </c>
      <c r="H161" s="22">
        <f>0.5*'Bike Data'!$C$12*'Bike Data'!$C$7*'Bike Data'!$C$6*'WLTP Calcs'!E161^2</f>
        <v>3.1570291666666672</v>
      </c>
      <c r="I161" s="26">
        <f>0.02 *'Bike Data'!C$4*9.81</f>
        <v>55.524600000000007</v>
      </c>
      <c r="J161" s="22">
        <f t="shared" si="15"/>
        <v>239.4871847222222</v>
      </c>
      <c r="K161" s="25">
        <f t="shared" si="16"/>
        <v>239.4871847222222</v>
      </c>
      <c r="L161" s="20">
        <f t="shared" si="17"/>
        <v>0</v>
      </c>
      <c r="M161" s="30">
        <f>(E161/1000)*(I161+H161+('Bike Data'!C$4*'Bike Data'!C$10*F161))</f>
        <v>1.1521021657407409</v>
      </c>
      <c r="N161" s="25">
        <f t="shared" si="18"/>
        <v>1.1521021657407409</v>
      </c>
      <c r="O161" s="30">
        <f t="shared" si="19"/>
        <v>0</v>
      </c>
      <c r="P161" s="26"/>
      <c r="Q161" s="22">
        <f>((M161+M162)/2) * (B162 - B161)</f>
        <v>1.4536332365226339</v>
      </c>
      <c r="R161" s="25">
        <f t="shared" si="20"/>
        <v>1.4536332365226339</v>
      </c>
      <c r="S161" s="22">
        <f>SUM($R$3:R161)</f>
        <v>93.503842936146484</v>
      </c>
      <c r="T161" s="25">
        <f t="shared" si="14"/>
        <v>0</v>
      </c>
      <c r="U161" s="22">
        <f>SUM($T$3:T161)</f>
        <v>38.037239642100694</v>
      </c>
      <c r="V161" s="25"/>
      <c r="W161" s="20">
        <f>U161*'KERS Calcs'!$F$4</f>
        <v>33.472770885048611</v>
      </c>
      <c r="X161" s="25">
        <f>O161*'KERS Calcs'!$F$30</f>
        <v>0</v>
      </c>
      <c r="Y161" s="73">
        <f>T161*'KERS Calcs'!$F$30</f>
        <v>0</v>
      </c>
      <c r="Z161" s="26">
        <f>SUM($Y$3:Y161)</f>
        <v>20.456445433098857</v>
      </c>
    </row>
    <row r="162" spans="1:26" x14ac:dyDescent="0.2">
      <c r="A162" s="23" t="s">
        <v>18</v>
      </c>
      <c r="B162" s="19">
        <v>159</v>
      </c>
      <c r="C162" s="23">
        <v>159</v>
      </c>
      <c r="D162" s="19">
        <v>17.2</v>
      </c>
      <c r="E162" s="24">
        <v>4.7777777777777777</v>
      </c>
      <c r="F162" s="20">
        <v>0.83333333333333359</v>
      </c>
      <c r="G162" s="25">
        <f>'Bike Data'!$C$4*$F162</f>
        <v>235.8333333333334</v>
      </c>
      <c r="H162" s="22">
        <f>0.5*'Bike Data'!$C$12*'Bike Data'!$C$7*'Bike Data'!$C$6*'WLTP Calcs'!E162^2</f>
        <v>4.6978296296296289</v>
      </c>
      <c r="I162" s="26">
        <f>0.02 *'Bike Data'!C$4*9.81</f>
        <v>55.524600000000007</v>
      </c>
      <c r="J162" s="22">
        <f t="shared" si="15"/>
        <v>296.05576296296306</v>
      </c>
      <c r="K162" s="25">
        <f t="shared" si="16"/>
        <v>296.05576296296306</v>
      </c>
      <c r="L162" s="20">
        <f t="shared" si="17"/>
        <v>0</v>
      </c>
      <c r="M162" s="30">
        <f>(E162/1000)*(I162+H162+('Bike Data'!C$4*'Bike Data'!C$10*F162))</f>
        <v>1.7551643073045271</v>
      </c>
      <c r="N162" s="25">
        <f t="shared" si="18"/>
        <v>1.7551643073045271</v>
      </c>
      <c r="O162" s="30">
        <f t="shared" si="19"/>
        <v>0</v>
      </c>
      <c r="P162" s="26"/>
      <c r="Q162" s="22">
        <f>((M162+M163)/2) * (B163 - B162)</f>
        <v>1.9365048393004116</v>
      </c>
      <c r="R162" s="25">
        <f t="shared" si="20"/>
        <v>1.9365048393004116</v>
      </c>
      <c r="S162" s="22">
        <f>SUM($R$3:R162)</f>
        <v>95.440347775446895</v>
      </c>
      <c r="T162" s="25">
        <f t="shared" si="14"/>
        <v>0</v>
      </c>
      <c r="U162" s="22">
        <f>SUM($T$3:T162)</f>
        <v>38.037239642100694</v>
      </c>
      <c r="V162" s="25"/>
      <c r="W162" s="20">
        <f>U162*'KERS Calcs'!$F$4</f>
        <v>33.472770885048611</v>
      </c>
      <c r="X162" s="25">
        <f>O162*'KERS Calcs'!$F$30</f>
        <v>0</v>
      </c>
      <c r="Y162" s="73">
        <f>T162*'KERS Calcs'!$F$30</f>
        <v>0</v>
      </c>
      <c r="Z162" s="26">
        <f>SUM($Y$3:Y162)</f>
        <v>20.456445433098857</v>
      </c>
    </row>
    <row r="163" spans="1:26" x14ac:dyDescent="0.2">
      <c r="A163" s="23" t="s">
        <v>18</v>
      </c>
      <c r="B163" s="19">
        <v>160</v>
      </c>
      <c r="C163" s="23">
        <v>160</v>
      </c>
      <c r="D163" s="19">
        <v>20.100000000000001</v>
      </c>
      <c r="E163" s="24">
        <v>5.5833333333333339</v>
      </c>
      <c r="F163" s="20">
        <v>0.86111111111111094</v>
      </c>
      <c r="G163" s="25">
        <f>'Bike Data'!$C$4*$F163</f>
        <v>243.6944444444444</v>
      </c>
      <c r="H163" s="22">
        <f>0.5*'Bike Data'!$C$12*'Bike Data'!$C$7*'Bike Data'!$C$6*'WLTP Calcs'!E163^2</f>
        <v>6.4155291666666683</v>
      </c>
      <c r="I163" s="26">
        <f>0.02 *'Bike Data'!C$4*9.81</f>
        <v>55.524600000000007</v>
      </c>
      <c r="J163" s="22">
        <f t="shared" si="15"/>
        <v>305.63457361111108</v>
      </c>
      <c r="K163" s="25">
        <f t="shared" si="16"/>
        <v>305.63457361111108</v>
      </c>
      <c r="L163" s="20">
        <f t="shared" si="17"/>
        <v>0</v>
      </c>
      <c r="M163" s="30">
        <f>(E163/1000)*(I163+H163+('Bike Data'!C$4*'Bike Data'!C$10*F163))</f>
        <v>2.1178453712962964</v>
      </c>
      <c r="N163" s="25">
        <f t="shared" si="18"/>
        <v>2.1178453712962964</v>
      </c>
      <c r="O163" s="30">
        <f t="shared" si="19"/>
        <v>0</v>
      </c>
      <c r="P163" s="26"/>
      <c r="Q163" s="22">
        <f>((M163+M164)/2) * (B164 - B163)</f>
        <v>2.166013857523148</v>
      </c>
      <c r="R163" s="25">
        <f t="shared" si="20"/>
        <v>2.166013857523148</v>
      </c>
      <c r="S163" s="22">
        <f>SUM($R$3:R163)</f>
        <v>97.606361632970049</v>
      </c>
      <c r="T163" s="25">
        <f t="shared" si="14"/>
        <v>0</v>
      </c>
      <c r="U163" s="22">
        <f>SUM($T$3:T163)</f>
        <v>38.037239642100694</v>
      </c>
      <c r="V163" s="25"/>
      <c r="W163" s="20">
        <f>U163*'KERS Calcs'!$F$4</f>
        <v>33.472770885048611</v>
      </c>
      <c r="X163" s="25">
        <f>O163*'KERS Calcs'!$F$30</f>
        <v>0</v>
      </c>
      <c r="Y163" s="73">
        <f>T163*'KERS Calcs'!$F$30</f>
        <v>0</v>
      </c>
      <c r="Z163" s="26">
        <f>SUM($Y$3:Y163)</f>
        <v>20.456445433098857</v>
      </c>
    </row>
    <row r="164" spans="1:26" x14ac:dyDescent="0.2">
      <c r="A164" s="23" t="s">
        <v>18</v>
      </c>
      <c r="B164" s="19">
        <v>161</v>
      </c>
      <c r="C164" s="23">
        <v>161</v>
      </c>
      <c r="D164" s="19">
        <v>23.4</v>
      </c>
      <c r="E164" s="24">
        <v>6.5</v>
      </c>
      <c r="F164" s="20">
        <v>0.74999999999999978</v>
      </c>
      <c r="G164" s="25">
        <f>'Bike Data'!$C$4*$F164</f>
        <v>212.24999999999994</v>
      </c>
      <c r="H164" s="22">
        <f>0.5*'Bike Data'!$C$12*'Bike Data'!$C$7*'Bike Data'!$C$6*'WLTP Calcs'!E164^2</f>
        <v>8.6950500000000002</v>
      </c>
      <c r="I164" s="26">
        <f>0.02 *'Bike Data'!C$4*9.81</f>
        <v>55.524600000000007</v>
      </c>
      <c r="J164" s="22">
        <f t="shared" si="15"/>
        <v>276.46964999999994</v>
      </c>
      <c r="K164" s="25">
        <f t="shared" si="16"/>
        <v>276.46964999999994</v>
      </c>
      <c r="L164" s="20">
        <f t="shared" si="17"/>
        <v>0</v>
      </c>
      <c r="M164" s="30">
        <f>(E164/1000)*(I164+H164+('Bike Data'!C$4*'Bike Data'!C$10*F164))</f>
        <v>2.2141823437499992</v>
      </c>
      <c r="N164" s="25">
        <f t="shared" si="18"/>
        <v>2.2141823437499992</v>
      </c>
      <c r="O164" s="30">
        <f t="shared" si="19"/>
        <v>0</v>
      </c>
      <c r="P164" s="26"/>
      <c r="Q164" s="22">
        <f>((M164+M165)/2) * (B165 - B164)</f>
        <v>2.1017562430555561</v>
      </c>
      <c r="R164" s="25">
        <f t="shared" si="20"/>
        <v>2.1017562430555561</v>
      </c>
      <c r="S164" s="22">
        <f>SUM($R$3:R164)</f>
        <v>99.708117876025611</v>
      </c>
      <c r="T164" s="25">
        <f t="shared" si="14"/>
        <v>0</v>
      </c>
      <c r="U164" s="22">
        <f>SUM($T$3:T164)</f>
        <v>38.037239642100694</v>
      </c>
      <c r="V164" s="25"/>
      <c r="W164" s="20">
        <f>U164*'KERS Calcs'!$F$4</f>
        <v>33.472770885048611</v>
      </c>
      <c r="X164" s="25">
        <f>O164*'KERS Calcs'!$F$30</f>
        <v>0</v>
      </c>
      <c r="Y164" s="73">
        <f>T164*'KERS Calcs'!$F$30</f>
        <v>0</v>
      </c>
      <c r="Z164" s="26">
        <f>SUM($Y$3:Y164)</f>
        <v>20.456445433098857</v>
      </c>
    </row>
    <row r="165" spans="1:26" x14ac:dyDescent="0.2">
      <c r="A165" s="23" t="s">
        <v>18</v>
      </c>
      <c r="B165" s="19">
        <v>162</v>
      </c>
      <c r="C165" s="23">
        <v>162</v>
      </c>
      <c r="D165" s="19">
        <v>25.5</v>
      </c>
      <c r="E165" s="24">
        <v>7.0833333333333339</v>
      </c>
      <c r="F165" s="20">
        <v>0.5833333333333337</v>
      </c>
      <c r="G165" s="25">
        <f>'Bike Data'!$C$4*$F165</f>
        <v>165.08333333333343</v>
      </c>
      <c r="H165" s="22">
        <f>0.5*'Bike Data'!$C$12*'Bike Data'!$C$7*'Bike Data'!$C$6*'WLTP Calcs'!E165^2</f>
        <v>10.325729166666669</v>
      </c>
      <c r="I165" s="26">
        <f>0.02 *'Bike Data'!C$4*9.81</f>
        <v>55.524600000000007</v>
      </c>
      <c r="J165" s="22">
        <f t="shared" si="15"/>
        <v>230.93366250000008</v>
      </c>
      <c r="K165" s="25">
        <f t="shared" si="16"/>
        <v>230.93366250000008</v>
      </c>
      <c r="L165" s="20">
        <f t="shared" si="17"/>
        <v>0</v>
      </c>
      <c r="M165" s="30">
        <f>(E165/1000)*(I165+H165+('Bike Data'!C$4*'Bike Data'!C$10*F165))</f>
        <v>1.9893301423611125</v>
      </c>
      <c r="N165" s="25">
        <f t="shared" si="18"/>
        <v>1.9893301423611125</v>
      </c>
      <c r="O165" s="30">
        <f t="shared" si="19"/>
        <v>0</v>
      </c>
      <c r="P165" s="26"/>
      <c r="Q165" s="22">
        <f>((M165+M166)/2) * (B166 - B165)</f>
        <v>2.0387862109953714</v>
      </c>
      <c r="R165" s="25">
        <f t="shared" si="20"/>
        <v>2.0387862109953714</v>
      </c>
      <c r="S165" s="22">
        <f>SUM($R$3:R165)</f>
        <v>101.74690408702098</v>
      </c>
      <c r="T165" s="25">
        <f t="shared" si="14"/>
        <v>0</v>
      </c>
      <c r="U165" s="22">
        <f>SUM($T$3:T165)</f>
        <v>38.037239642100694</v>
      </c>
      <c r="V165" s="25"/>
      <c r="W165" s="20">
        <f>U165*'KERS Calcs'!$F$4</f>
        <v>33.472770885048611</v>
      </c>
      <c r="X165" s="25">
        <f>O165*'KERS Calcs'!$F$30</f>
        <v>0</v>
      </c>
      <c r="Y165" s="73">
        <f>T165*'KERS Calcs'!$F$30</f>
        <v>0</v>
      </c>
      <c r="Z165" s="26">
        <f>SUM($Y$3:Y165)</f>
        <v>20.456445433098857</v>
      </c>
    </row>
    <row r="166" spans="1:26" x14ac:dyDescent="0.2">
      <c r="A166" s="23" t="s">
        <v>18</v>
      </c>
      <c r="B166" s="19">
        <v>163</v>
      </c>
      <c r="C166" s="23">
        <v>163</v>
      </c>
      <c r="D166" s="19">
        <v>27.6</v>
      </c>
      <c r="E166" s="24">
        <v>7.666666666666667</v>
      </c>
      <c r="F166" s="20">
        <v>0.55555555555555558</v>
      </c>
      <c r="G166" s="25">
        <f>'Bike Data'!$C$4*$F166</f>
        <v>157.22222222222223</v>
      </c>
      <c r="H166" s="22">
        <f>0.5*'Bike Data'!$C$12*'Bike Data'!$C$7*'Bike Data'!$C$6*'WLTP Calcs'!E166^2</f>
        <v>12.096466666666668</v>
      </c>
      <c r="I166" s="26">
        <f>0.02 *'Bike Data'!C$4*9.81</f>
        <v>55.524600000000007</v>
      </c>
      <c r="J166" s="22">
        <f t="shared" si="15"/>
        <v>224.84328888888888</v>
      </c>
      <c r="K166" s="25">
        <f t="shared" si="16"/>
        <v>224.84328888888888</v>
      </c>
      <c r="L166" s="20">
        <f t="shared" si="17"/>
        <v>0</v>
      </c>
      <c r="M166" s="30">
        <f>(E166/1000)*(I166+H166+('Bike Data'!C$4*'Bike Data'!C$10*F166))</f>
        <v>2.0882422796296298</v>
      </c>
      <c r="N166" s="25">
        <f t="shared" si="18"/>
        <v>2.0882422796296298</v>
      </c>
      <c r="O166" s="30">
        <f t="shared" si="19"/>
        <v>0</v>
      </c>
      <c r="P166" s="26"/>
      <c r="Q166" s="22">
        <f>((M166+M167)/2) * (B167 - B166)</f>
        <v>2.062311237438915</v>
      </c>
      <c r="R166" s="25">
        <f t="shared" si="20"/>
        <v>2.062311237438915</v>
      </c>
      <c r="S166" s="22">
        <f>SUM($R$3:R166)</f>
        <v>103.8092153244599</v>
      </c>
      <c r="T166" s="25">
        <f t="shared" si="14"/>
        <v>0</v>
      </c>
      <c r="U166" s="22">
        <f>SUM($T$3:T166)</f>
        <v>38.037239642100694</v>
      </c>
      <c r="V166" s="25"/>
      <c r="W166" s="20">
        <f>U166*'KERS Calcs'!$F$4</f>
        <v>33.472770885048611</v>
      </c>
      <c r="X166" s="25">
        <f>O166*'KERS Calcs'!$F$30</f>
        <v>0</v>
      </c>
      <c r="Y166" s="73">
        <f>T166*'KERS Calcs'!$F$30</f>
        <v>0</v>
      </c>
      <c r="Z166" s="26">
        <f>SUM($Y$3:Y166)</f>
        <v>20.456445433098857</v>
      </c>
    </row>
    <row r="167" spans="1:26" x14ac:dyDescent="0.2">
      <c r="A167" s="23" t="s">
        <v>18</v>
      </c>
      <c r="B167" s="19">
        <v>164</v>
      </c>
      <c r="C167" s="23">
        <v>164</v>
      </c>
      <c r="D167" s="19">
        <v>29.5</v>
      </c>
      <c r="E167" s="24">
        <v>8.1944444444444446</v>
      </c>
      <c r="F167" s="20">
        <v>0.4861111111111111</v>
      </c>
      <c r="G167" s="25">
        <f>'Bike Data'!$C$4*$F167</f>
        <v>137.56944444444443</v>
      </c>
      <c r="H167" s="22">
        <f>0.5*'Bike Data'!$C$12*'Bike Data'!$C$7*'Bike Data'!$C$6*'WLTP Calcs'!E167^2</f>
        <v>13.819247685185186</v>
      </c>
      <c r="I167" s="26">
        <f>0.02 *'Bike Data'!C$4*9.81</f>
        <v>55.524600000000007</v>
      </c>
      <c r="J167" s="22">
        <f t="shared" si="15"/>
        <v>206.91329212962961</v>
      </c>
      <c r="K167" s="25">
        <f t="shared" si="16"/>
        <v>206.91329212962961</v>
      </c>
      <c r="L167" s="20">
        <f t="shared" si="17"/>
        <v>0</v>
      </c>
      <c r="M167" s="30">
        <f>(E167/1000)*(I167+H167+('Bike Data'!C$4*'Bike Data'!C$10*F167))</f>
        <v>2.0363801952482001</v>
      </c>
      <c r="N167" s="25">
        <f t="shared" si="18"/>
        <v>2.0363801952482001</v>
      </c>
      <c r="O167" s="30">
        <f t="shared" si="19"/>
        <v>0</v>
      </c>
      <c r="P167" s="26"/>
      <c r="Q167" s="22">
        <f>((M167+M168)/2) * (B168 - B167)</f>
        <v>1.8992551333622691</v>
      </c>
      <c r="R167" s="25">
        <f t="shared" si="20"/>
        <v>1.8992551333622691</v>
      </c>
      <c r="S167" s="22">
        <f>SUM($R$3:R167)</f>
        <v>105.70847045782217</v>
      </c>
      <c r="T167" s="25">
        <f t="shared" si="14"/>
        <v>0</v>
      </c>
      <c r="U167" s="22">
        <f>SUM($T$3:T167)</f>
        <v>38.037239642100694</v>
      </c>
      <c r="V167" s="25"/>
      <c r="W167" s="20">
        <f>U167*'KERS Calcs'!$F$4</f>
        <v>33.472770885048611</v>
      </c>
      <c r="X167" s="25">
        <f>O167*'KERS Calcs'!$F$30</f>
        <v>0</v>
      </c>
      <c r="Y167" s="73">
        <f>T167*'KERS Calcs'!$F$30</f>
        <v>0</v>
      </c>
      <c r="Z167" s="26">
        <f>SUM($Y$3:Y167)</f>
        <v>20.456445433098857</v>
      </c>
    </row>
    <row r="168" spans="1:26" x14ac:dyDescent="0.2">
      <c r="A168" s="23" t="s">
        <v>18</v>
      </c>
      <c r="B168" s="19">
        <v>165</v>
      </c>
      <c r="C168" s="23">
        <v>165</v>
      </c>
      <c r="D168" s="19">
        <v>31.1</v>
      </c>
      <c r="E168" s="24">
        <v>8.6388888888888893</v>
      </c>
      <c r="F168" s="20">
        <v>0.36111111111111133</v>
      </c>
      <c r="G168" s="25">
        <f>'Bike Data'!$C$4*$F168</f>
        <v>102.1944444444445</v>
      </c>
      <c r="H168" s="22">
        <f>0.5*'Bike Data'!$C$12*'Bike Data'!$C$7*'Bike Data'!$C$6*'WLTP Calcs'!E168^2</f>
        <v>15.358936574074077</v>
      </c>
      <c r="I168" s="26">
        <f>0.02 *'Bike Data'!C$4*9.81</f>
        <v>55.524600000000007</v>
      </c>
      <c r="J168" s="22">
        <f t="shared" si="15"/>
        <v>173.07798101851859</v>
      </c>
      <c r="K168" s="25">
        <f t="shared" si="16"/>
        <v>173.07798101851859</v>
      </c>
      <c r="L168" s="20">
        <f t="shared" si="17"/>
        <v>0</v>
      </c>
      <c r="M168" s="30">
        <f>(E168/1000)*(I168+H168+('Bike Data'!C$4*'Bike Data'!C$10*F168))</f>
        <v>1.7621300714763382</v>
      </c>
      <c r="N168" s="25">
        <f t="shared" si="18"/>
        <v>1.7621300714763382</v>
      </c>
      <c r="O168" s="30">
        <f t="shared" si="19"/>
        <v>0</v>
      </c>
      <c r="P168" s="26"/>
      <c r="Q168" s="22">
        <f>((M168+M169)/2) * (B169 - B168)</f>
        <v>1.6808243589152529</v>
      </c>
      <c r="R168" s="25">
        <f t="shared" si="20"/>
        <v>1.6808243589152529</v>
      </c>
      <c r="S168" s="22">
        <f>SUM($R$3:R168)</f>
        <v>107.38929481673743</v>
      </c>
      <c r="T168" s="25">
        <f t="shared" si="14"/>
        <v>0</v>
      </c>
      <c r="U168" s="22">
        <f>SUM($T$3:T168)</f>
        <v>38.037239642100694</v>
      </c>
      <c r="V168" s="25"/>
      <c r="W168" s="20">
        <f>U168*'KERS Calcs'!$F$4</f>
        <v>33.472770885048611</v>
      </c>
      <c r="X168" s="25">
        <f>O168*'KERS Calcs'!$F$30</f>
        <v>0</v>
      </c>
      <c r="Y168" s="73">
        <f>T168*'KERS Calcs'!$F$30</f>
        <v>0</v>
      </c>
      <c r="Z168" s="26">
        <f>SUM($Y$3:Y168)</f>
        <v>20.456445433098857</v>
      </c>
    </row>
    <row r="169" spans="1:26" x14ac:dyDescent="0.2">
      <c r="A169" s="23" t="s">
        <v>18</v>
      </c>
      <c r="B169" s="19">
        <v>166</v>
      </c>
      <c r="C169" s="23">
        <v>166</v>
      </c>
      <c r="D169" s="19">
        <v>32.1</v>
      </c>
      <c r="E169" s="24">
        <v>8.9166666666666679</v>
      </c>
      <c r="F169" s="20">
        <v>0.29166666666666685</v>
      </c>
      <c r="G169" s="25">
        <f>'Bike Data'!$C$4*$F169</f>
        <v>82.541666666666714</v>
      </c>
      <c r="H169" s="22">
        <f>0.5*'Bike Data'!$C$12*'Bike Data'!$C$7*'Bike Data'!$C$6*'WLTP Calcs'!E169^2</f>
        <v>16.362529166666672</v>
      </c>
      <c r="I169" s="26">
        <f>0.02 *'Bike Data'!C$4*9.81</f>
        <v>55.524600000000007</v>
      </c>
      <c r="J169" s="22">
        <f t="shared" si="15"/>
        <v>154.4287958333334</v>
      </c>
      <c r="K169" s="25">
        <f t="shared" si="16"/>
        <v>154.4287958333334</v>
      </c>
      <c r="L169" s="20">
        <f t="shared" si="17"/>
        <v>0</v>
      </c>
      <c r="M169" s="30">
        <f>(E169/1000)*(I169+H169+('Bike Data'!C$4*'Bike Data'!C$10*F169))</f>
        <v>1.5995186463541677</v>
      </c>
      <c r="N169" s="25">
        <f t="shared" si="18"/>
        <v>1.5995186463541677</v>
      </c>
      <c r="O169" s="30">
        <f t="shared" si="19"/>
        <v>0</v>
      </c>
      <c r="P169" s="26"/>
      <c r="Q169" s="22">
        <f>((M169+M170)/2) * (B170 - B169)</f>
        <v>1.8682252067547593</v>
      </c>
      <c r="R169" s="25">
        <f t="shared" si="20"/>
        <v>1.8682252067547593</v>
      </c>
      <c r="S169" s="22">
        <f>SUM($R$3:R169)</f>
        <v>109.25752002349219</v>
      </c>
      <c r="T169" s="25">
        <f t="shared" si="14"/>
        <v>0</v>
      </c>
      <c r="U169" s="22">
        <f>SUM($T$3:T169)</f>
        <v>38.037239642100694</v>
      </c>
      <c r="V169" s="25"/>
      <c r="W169" s="20">
        <f>U169*'KERS Calcs'!$F$4</f>
        <v>33.472770885048611</v>
      </c>
      <c r="X169" s="25">
        <f>O169*'KERS Calcs'!$F$30</f>
        <v>0</v>
      </c>
      <c r="Y169" s="73">
        <f>T169*'KERS Calcs'!$F$30</f>
        <v>0</v>
      </c>
      <c r="Z169" s="26">
        <f>SUM($Y$3:Y169)</f>
        <v>20.456445433098857</v>
      </c>
    </row>
    <row r="170" spans="1:26" x14ac:dyDescent="0.2">
      <c r="A170" s="23" t="s">
        <v>18</v>
      </c>
      <c r="B170" s="19">
        <v>167</v>
      </c>
      <c r="C170" s="23">
        <v>167</v>
      </c>
      <c r="D170" s="19">
        <v>33.200000000000003</v>
      </c>
      <c r="E170" s="24">
        <v>9.2222222222222232</v>
      </c>
      <c r="F170" s="20">
        <v>0.43055555555555575</v>
      </c>
      <c r="G170" s="25">
        <f>'Bike Data'!$C$4*$F170</f>
        <v>121.84722222222227</v>
      </c>
      <c r="H170" s="22">
        <f>0.5*'Bike Data'!$C$12*'Bike Data'!$C$7*'Bike Data'!$C$6*'WLTP Calcs'!E170^2</f>
        <v>17.503162962962968</v>
      </c>
      <c r="I170" s="26">
        <f>0.02 *'Bike Data'!C$4*9.81</f>
        <v>55.524600000000007</v>
      </c>
      <c r="J170" s="22">
        <f t="shared" si="15"/>
        <v>194.87498518518527</v>
      </c>
      <c r="K170" s="25">
        <f t="shared" si="16"/>
        <v>194.87498518518527</v>
      </c>
      <c r="L170" s="20">
        <f t="shared" si="17"/>
        <v>0</v>
      </c>
      <c r="M170" s="30">
        <f>(E170/1000)*(I170+H170+('Bike Data'!C$4*'Bike Data'!C$10*F170))</f>
        <v>2.1369317671553509</v>
      </c>
      <c r="N170" s="25">
        <f t="shared" si="18"/>
        <v>2.1369317671553509</v>
      </c>
      <c r="O170" s="30">
        <f t="shared" si="19"/>
        <v>0</v>
      </c>
      <c r="P170" s="26"/>
      <c r="Q170" s="22">
        <f>((M170+M171)/2) * (B171 - B170)</f>
        <v>2.4371516753472231</v>
      </c>
      <c r="R170" s="25">
        <f t="shared" si="20"/>
        <v>2.4371516753472231</v>
      </c>
      <c r="S170" s="22">
        <f>SUM($R$3:R170)</f>
        <v>111.69467169883941</v>
      </c>
      <c r="T170" s="25">
        <f t="shared" si="14"/>
        <v>0</v>
      </c>
      <c r="U170" s="22">
        <f>SUM($T$3:T170)</f>
        <v>38.037239642100694</v>
      </c>
      <c r="V170" s="25"/>
      <c r="W170" s="20">
        <f>U170*'KERS Calcs'!$F$4</f>
        <v>33.472770885048611</v>
      </c>
      <c r="X170" s="25">
        <f>O170*'KERS Calcs'!$F$30</f>
        <v>0</v>
      </c>
      <c r="Y170" s="73">
        <f>T170*'KERS Calcs'!$F$30</f>
        <v>0</v>
      </c>
      <c r="Z170" s="26">
        <f>SUM($Y$3:Y170)</f>
        <v>20.456445433098857</v>
      </c>
    </row>
    <row r="171" spans="1:26" x14ac:dyDescent="0.2">
      <c r="A171" s="23" t="s">
        <v>18</v>
      </c>
      <c r="B171" s="19">
        <v>168</v>
      </c>
      <c r="C171" s="23">
        <v>168</v>
      </c>
      <c r="D171" s="19">
        <v>35.200000000000003</v>
      </c>
      <c r="E171" s="24">
        <v>9.7777777777777786</v>
      </c>
      <c r="F171" s="20">
        <v>0.55555555555555558</v>
      </c>
      <c r="G171" s="25">
        <f>'Bike Data'!$C$4*$F171</f>
        <v>157.22222222222223</v>
      </c>
      <c r="H171" s="22">
        <f>0.5*'Bike Data'!$C$12*'Bike Data'!$C$7*'Bike Data'!$C$6*'WLTP Calcs'!E171^2</f>
        <v>19.675496296296298</v>
      </c>
      <c r="I171" s="26">
        <f>0.02 *'Bike Data'!C$4*9.81</f>
        <v>55.524600000000007</v>
      </c>
      <c r="J171" s="22">
        <f t="shared" si="15"/>
        <v>232.42231851851852</v>
      </c>
      <c r="K171" s="25">
        <f t="shared" si="16"/>
        <v>232.42231851851852</v>
      </c>
      <c r="L171" s="20">
        <f t="shared" si="17"/>
        <v>0</v>
      </c>
      <c r="M171" s="30">
        <f>(E171/1000)*(I171+H171+('Bike Data'!C$4*'Bike Data'!C$10*F171))</f>
        <v>2.7373715835390953</v>
      </c>
      <c r="N171" s="25">
        <f t="shared" si="18"/>
        <v>2.7373715835390953</v>
      </c>
      <c r="O171" s="30">
        <f t="shared" si="19"/>
        <v>0</v>
      </c>
      <c r="P171" s="26"/>
      <c r="Q171" s="22">
        <f>((M171+M172)/2) * (B172 - B171)</f>
        <v>2.5096424422325097</v>
      </c>
      <c r="R171" s="25">
        <f t="shared" si="20"/>
        <v>2.5096424422325097</v>
      </c>
      <c r="S171" s="22">
        <f>SUM($R$3:R171)</f>
        <v>114.20431414107192</v>
      </c>
      <c r="T171" s="25">
        <f t="shared" si="14"/>
        <v>0</v>
      </c>
      <c r="U171" s="22">
        <f>SUM($T$3:T171)</f>
        <v>38.037239642100694</v>
      </c>
      <c r="V171" s="25"/>
      <c r="W171" s="20">
        <f>U171*'KERS Calcs'!$F$4</f>
        <v>33.472770885048611</v>
      </c>
      <c r="X171" s="25">
        <f>O171*'KERS Calcs'!$F$30</f>
        <v>0</v>
      </c>
      <c r="Y171" s="73">
        <f>T171*'KERS Calcs'!$F$30</f>
        <v>0</v>
      </c>
      <c r="Z171" s="26">
        <f>SUM($Y$3:Y171)</f>
        <v>20.456445433098857</v>
      </c>
    </row>
    <row r="172" spans="1:26" x14ac:dyDescent="0.2">
      <c r="A172" s="23" t="s">
        <v>18</v>
      </c>
      <c r="B172" s="19">
        <v>169</v>
      </c>
      <c r="C172" s="23">
        <v>169</v>
      </c>
      <c r="D172" s="19">
        <v>37.200000000000003</v>
      </c>
      <c r="E172" s="24">
        <v>10.333333333333334</v>
      </c>
      <c r="F172" s="20">
        <v>0.38888888888888851</v>
      </c>
      <c r="G172" s="25">
        <f>'Bike Data'!$C$4*$F172</f>
        <v>110.05555555555544</v>
      </c>
      <c r="H172" s="22">
        <f>0.5*'Bike Data'!$C$12*'Bike Data'!$C$7*'Bike Data'!$C$6*'WLTP Calcs'!E172^2</f>
        <v>21.974866666666671</v>
      </c>
      <c r="I172" s="26">
        <f>0.02 *'Bike Data'!C$4*9.81</f>
        <v>55.524600000000007</v>
      </c>
      <c r="J172" s="22">
        <f t="shared" si="15"/>
        <v>187.55502222222214</v>
      </c>
      <c r="K172" s="25">
        <f t="shared" si="16"/>
        <v>187.55502222222214</v>
      </c>
      <c r="L172" s="20">
        <f t="shared" si="17"/>
        <v>0</v>
      </c>
      <c r="M172" s="30">
        <f>(E172/1000)*(I172+H172+('Bike Data'!C$4*'Bike Data'!C$10*F172))</f>
        <v>2.2819133009259245</v>
      </c>
      <c r="N172" s="25">
        <f t="shared" si="18"/>
        <v>2.2819133009259245</v>
      </c>
      <c r="O172" s="30">
        <f t="shared" si="19"/>
        <v>0</v>
      </c>
      <c r="P172" s="26"/>
      <c r="Q172" s="22">
        <f>((M172+M173)/2) * (B173 - B172)</f>
        <v>1.6090570286779817</v>
      </c>
      <c r="R172" s="25">
        <f t="shared" si="20"/>
        <v>1.6090570286779817</v>
      </c>
      <c r="S172" s="22">
        <f>SUM($R$3:R172)</f>
        <v>115.8133711697499</v>
      </c>
      <c r="T172" s="25">
        <f t="shared" si="14"/>
        <v>0</v>
      </c>
      <c r="U172" s="22">
        <f>SUM($T$3:T172)</f>
        <v>38.037239642100694</v>
      </c>
      <c r="V172" s="25"/>
      <c r="W172" s="20">
        <f>U172*'KERS Calcs'!$F$4</f>
        <v>33.472770885048611</v>
      </c>
      <c r="X172" s="25">
        <f>O172*'KERS Calcs'!$F$30</f>
        <v>0</v>
      </c>
      <c r="Y172" s="73">
        <f>T172*'KERS Calcs'!$F$30</f>
        <v>0</v>
      </c>
      <c r="Z172" s="26">
        <f>SUM($Y$3:Y172)</f>
        <v>20.456445433098857</v>
      </c>
    </row>
    <row r="173" spans="1:26" x14ac:dyDescent="0.2">
      <c r="A173" s="23" t="s">
        <v>18</v>
      </c>
      <c r="B173" s="19">
        <v>170</v>
      </c>
      <c r="C173" s="23">
        <v>170</v>
      </c>
      <c r="D173" s="19">
        <v>38</v>
      </c>
      <c r="E173" s="24">
        <v>10.555555555555555</v>
      </c>
      <c r="F173" s="20">
        <v>2.7777777777777186E-2</v>
      </c>
      <c r="G173" s="25">
        <f>'Bike Data'!$C$4*$F173</f>
        <v>7.8611111111109437</v>
      </c>
      <c r="H173" s="22">
        <f>0.5*'Bike Data'!$C$12*'Bike Data'!$C$7*'Bike Data'!$C$6*'WLTP Calcs'!E173^2</f>
        <v>22.930185185185184</v>
      </c>
      <c r="I173" s="26">
        <f>0.02 *'Bike Data'!C$4*9.81</f>
        <v>55.524600000000007</v>
      </c>
      <c r="J173" s="22">
        <f t="shared" si="15"/>
        <v>86.315896296296131</v>
      </c>
      <c r="K173" s="25">
        <f t="shared" si="16"/>
        <v>86.315896296296131</v>
      </c>
      <c r="L173" s="20">
        <f t="shared" si="17"/>
        <v>0</v>
      </c>
      <c r="M173" s="30">
        <f>(E173/1000)*(I173+H173+('Bike Data'!C$4*'Bike Data'!C$10*F173))</f>
        <v>0.93620075643003897</v>
      </c>
      <c r="N173" s="25">
        <f t="shared" si="18"/>
        <v>0.93620075643003897</v>
      </c>
      <c r="O173" s="30">
        <f t="shared" si="19"/>
        <v>0</v>
      </c>
      <c r="P173" s="26"/>
      <c r="Q173" s="22">
        <f>((M173+M174)/2) * (B174 - B173)</f>
        <v>0.10078344101723191</v>
      </c>
      <c r="R173" s="25">
        <f t="shared" si="20"/>
        <v>0.10078344101723191</v>
      </c>
      <c r="S173" s="22">
        <f>SUM($R$3:R173)</f>
        <v>115.91415461076713</v>
      </c>
      <c r="T173" s="25">
        <f t="shared" si="14"/>
        <v>0</v>
      </c>
      <c r="U173" s="22">
        <f>SUM($T$3:T173)</f>
        <v>38.037239642100694</v>
      </c>
      <c r="V173" s="25"/>
      <c r="W173" s="20">
        <f>U173*'KERS Calcs'!$F$4</f>
        <v>33.472770885048611</v>
      </c>
      <c r="X173" s="25">
        <f>O173*'KERS Calcs'!$F$30</f>
        <v>0</v>
      </c>
      <c r="Y173" s="73">
        <f>T173*'KERS Calcs'!$F$30</f>
        <v>0</v>
      </c>
      <c r="Z173" s="26">
        <f>SUM($Y$3:Y173)</f>
        <v>20.456445433098857</v>
      </c>
    </row>
    <row r="174" spans="1:26" x14ac:dyDescent="0.2">
      <c r="A174" s="23" t="s">
        <v>18</v>
      </c>
      <c r="B174" s="19">
        <v>171</v>
      </c>
      <c r="C174" s="23">
        <v>171</v>
      </c>
      <c r="D174" s="19">
        <v>37.4</v>
      </c>
      <c r="E174" s="24">
        <v>10.388888888888889</v>
      </c>
      <c r="F174" s="20">
        <v>-0.40277777777777757</v>
      </c>
      <c r="G174" s="25">
        <f>'Bike Data'!$C$4*$F174</f>
        <v>-113.98611111111106</v>
      </c>
      <c r="H174" s="22">
        <f>0.5*'Bike Data'!$C$12*'Bike Data'!$C$7*'Bike Data'!$C$6*'WLTP Calcs'!E174^2</f>
        <v>22.211790740740746</v>
      </c>
      <c r="I174" s="26">
        <f>0.02 *'Bike Data'!C$4*9.81</f>
        <v>55.524600000000007</v>
      </c>
      <c r="J174" s="22">
        <f t="shared" si="15"/>
        <v>-36.249720370370298</v>
      </c>
      <c r="K174" s="25">
        <f t="shared" si="16"/>
        <v>0</v>
      </c>
      <c r="L174" s="20">
        <f t="shared" si="17"/>
        <v>36.249720370370298</v>
      </c>
      <c r="M174" s="30">
        <f>(E174/1000)*(I174+H174+('Bike Data'!C$4*'Bike Data'!C$10*F174))</f>
        <v>-0.73463387439557515</v>
      </c>
      <c r="N174" s="25">
        <f t="shared" si="18"/>
        <v>0</v>
      </c>
      <c r="O174" s="30">
        <f t="shared" si="19"/>
        <v>0.73463387439557515</v>
      </c>
      <c r="P174" s="26">
        <f>SUM(O174:O178)</f>
        <v>8.0621524529642468</v>
      </c>
      <c r="Q174" s="22">
        <f>((M174+M175)/2) * (B175 - B174)</f>
        <v>-1.5983758991769537</v>
      </c>
      <c r="R174" s="25">
        <f t="shared" si="20"/>
        <v>0</v>
      </c>
      <c r="S174" s="22">
        <f>SUM($R$3:R174)</f>
        <v>115.91415461076713</v>
      </c>
      <c r="T174" s="25">
        <f t="shared" si="14"/>
        <v>1.5983758991769537</v>
      </c>
      <c r="U174" s="22">
        <f>SUM($T$3:T174)</f>
        <v>39.635615541277645</v>
      </c>
      <c r="V174" s="25">
        <f>SUM(T174:T177)</f>
        <v>7.5659102703253573</v>
      </c>
      <c r="W174" s="20">
        <f>U174*'KERS Calcs'!$F$4</f>
        <v>34.87934167632433</v>
      </c>
      <c r="X174" s="25">
        <f>O174*'KERS Calcs'!$F$30</f>
        <v>0.39508644439712898</v>
      </c>
      <c r="Y174" s="73">
        <f>T174*'KERS Calcs'!$F$30</f>
        <v>0.85960731301078996</v>
      </c>
      <c r="Z174" s="26">
        <f>SUM($Y$3:Y174)</f>
        <v>21.316052746109648</v>
      </c>
    </row>
    <row r="175" spans="1:26" x14ac:dyDescent="0.2">
      <c r="A175" s="23" t="s">
        <v>18</v>
      </c>
      <c r="B175" s="19">
        <v>172</v>
      </c>
      <c r="C175" s="23">
        <v>172</v>
      </c>
      <c r="D175" s="19">
        <v>35.1</v>
      </c>
      <c r="E175" s="24">
        <v>9.75</v>
      </c>
      <c r="F175" s="20">
        <v>-0.88888888888888862</v>
      </c>
      <c r="G175" s="25">
        <f>'Bike Data'!$C$4*$F175</f>
        <v>-251.55555555555549</v>
      </c>
      <c r="H175" s="22">
        <f>0.5*'Bike Data'!$C$12*'Bike Data'!$C$7*'Bike Data'!$C$6*'WLTP Calcs'!E175^2</f>
        <v>19.563862500000003</v>
      </c>
      <c r="I175" s="26">
        <f>0.02 *'Bike Data'!C$4*9.81</f>
        <v>55.524600000000007</v>
      </c>
      <c r="J175" s="22">
        <f t="shared" si="15"/>
        <v>-176.46709305555549</v>
      </c>
      <c r="K175" s="25">
        <f t="shared" si="16"/>
        <v>0</v>
      </c>
      <c r="L175" s="20">
        <f t="shared" si="17"/>
        <v>176.46709305555549</v>
      </c>
      <c r="M175" s="30">
        <f>(E175/1000)*(I175+H175+('Bike Data'!C$4*'Bike Data'!C$10*F175))</f>
        <v>-2.4621179239583322</v>
      </c>
      <c r="N175" s="25">
        <f t="shared" si="18"/>
        <v>0</v>
      </c>
      <c r="O175" s="30">
        <f t="shared" si="19"/>
        <v>2.4621179239583322</v>
      </c>
      <c r="P175" s="26"/>
      <c r="Q175" s="22">
        <f>((M175+M176)/2) * (B176 - B175)</f>
        <v>-2.6894875373392484</v>
      </c>
      <c r="R175" s="25">
        <f t="shared" si="20"/>
        <v>0</v>
      </c>
      <c r="S175" s="22">
        <f>SUM($R$3:R175)</f>
        <v>115.91415461076713</v>
      </c>
      <c r="T175" s="25">
        <f t="shared" si="14"/>
        <v>2.6894875373392484</v>
      </c>
      <c r="U175" s="22">
        <f>SUM($T$3:T175)</f>
        <v>42.325103078616891</v>
      </c>
      <c r="V175" s="25"/>
      <c r="W175" s="20">
        <f>U175*'KERS Calcs'!$F$4</f>
        <v>37.246090709182866</v>
      </c>
      <c r="X175" s="25">
        <f>O175*'KERS Calcs'!$F$30</f>
        <v>1.324128181624451</v>
      </c>
      <c r="Y175" s="73">
        <f>T175*'KERS Calcs'!$F$30</f>
        <v>1.4464076670191652</v>
      </c>
      <c r="Z175" s="26">
        <f>SUM($Y$3:Y175)</f>
        <v>22.762460413128814</v>
      </c>
    </row>
    <row r="176" spans="1:26" x14ac:dyDescent="0.2">
      <c r="A176" s="23" t="s">
        <v>18</v>
      </c>
      <c r="B176" s="19">
        <v>173</v>
      </c>
      <c r="C176" s="23">
        <v>173</v>
      </c>
      <c r="D176" s="19">
        <v>31</v>
      </c>
      <c r="E176" s="24">
        <v>8.6111111111111107</v>
      </c>
      <c r="F176" s="20">
        <v>-1.1111111111111112</v>
      </c>
      <c r="G176" s="25">
        <f>'Bike Data'!$C$4*$F176</f>
        <v>-314.44444444444446</v>
      </c>
      <c r="H176" s="22">
        <f>0.5*'Bike Data'!$C$12*'Bike Data'!$C$7*'Bike Data'!$C$6*'WLTP Calcs'!E176^2</f>
        <v>15.260324074074074</v>
      </c>
      <c r="I176" s="26">
        <f>0.02 *'Bike Data'!C$4*9.81</f>
        <v>55.524600000000007</v>
      </c>
      <c r="J176" s="22">
        <f t="shared" si="15"/>
        <v>-243.65952037037039</v>
      </c>
      <c r="K176" s="25">
        <f t="shared" si="16"/>
        <v>0</v>
      </c>
      <c r="L176" s="20">
        <f t="shared" si="17"/>
        <v>243.65952037037039</v>
      </c>
      <c r="M176" s="30">
        <f>(E176/1000)*(I176+H176+('Bike Data'!C$4*'Bike Data'!C$10*F176))</f>
        <v>-2.9168571507201646</v>
      </c>
      <c r="N176" s="25">
        <f t="shared" si="18"/>
        <v>0</v>
      </c>
      <c r="O176" s="30">
        <f t="shared" si="19"/>
        <v>2.9168571507201646</v>
      </c>
      <c r="P176" s="26"/>
      <c r="Q176" s="22">
        <f>((M176+M177)/2) * (B177 - B176)</f>
        <v>-2.3037750818640683</v>
      </c>
      <c r="R176" s="25">
        <f t="shared" si="20"/>
        <v>0</v>
      </c>
      <c r="S176" s="22">
        <f>SUM($R$3:R176)</f>
        <v>115.91415461076713</v>
      </c>
      <c r="T176" s="25">
        <f t="shared" si="14"/>
        <v>2.3037750818640683</v>
      </c>
      <c r="U176" s="22">
        <f>SUM($T$3:T176)</f>
        <v>44.628878160480959</v>
      </c>
      <c r="V176" s="25"/>
      <c r="W176" s="20">
        <f>U176*'KERS Calcs'!$F$4</f>
        <v>39.273412781223243</v>
      </c>
      <c r="X176" s="25">
        <f>O176*'KERS Calcs'!$F$30</f>
        <v>1.5686871524138795</v>
      </c>
      <c r="Y176" s="73">
        <f>T176*'KERS Calcs'!$F$30</f>
        <v>1.2389713264083344</v>
      </c>
      <c r="Z176" s="26">
        <f>SUM($Y$3:Y176)</f>
        <v>24.001431739537146</v>
      </c>
    </row>
    <row r="177" spans="1:26" x14ac:dyDescent="0.2">
      <c r="A177" s="23" t="s">
        <v>18</v>
      </c>
      <c r="B177" s="19">
        <v>174</v>
      </c>
      <c r="C177" s="23">
        <v>174</v>
      </c>
      <c r="D177" s="19">
        <v>27.1</v>
      </c>
      <c r="E177" s="24">
        <v>7.5277777777777786</v>
      </c>
      <c r="F177" s="20">
        <v>-0.79166666666666652</v>
      </c>
      <c r="G177" s="25">
        <f>'Bike Data'!$C$4*$F177</f>
        <v>-224.04166666666663</v>
      </c>
      <c r="H177" s="22">
        <f>0.5*'Bike Data'!$C$12*'Bike Data'!$C$7*'Bike Data'!$C$6*'WLTP Calcs'!E177^2</f>
        <v>11.6621587962963</v>
      </c>
      <c r="I177" s="26">
        <f>0.02 *'Bike Data'!C$4*9.81</f>
        <v>55.524600000000007</v>
      </c>
      <c r="J177" s="22">
        <f t="shared" si="15"/>
        <v>-156.85490787037031</v>
      </c>
      <c r="K177" s="25">
        <f t="shared" si="16"/>
        <v>0</v>
      </c>
      <c r="L177" s="20">
        <f t="shared" si="17"/>
        <v>156.85490787037031</v>
      </c>
      <c r="M177" s="30">
        <f>(E177/1000)*(I177+H177+('Bike Data'!C$4*'Bike Data'!C$10*F177))</f>
        <v>-1.6906930130079725</v>
      </c>
      <c r="N177" s="25">
        <f t="shared" si="18"/>
        <v>0</v>
      </c>
      <c r="O177" s="30">
        <f t="shared" si="19"/>
        <v>1.6906930130079725</v>
      </c>
      <c r="P177" s="26"/>
      <c r="Q177" s="22">
        <f>((M177+M178)/2) * (B178 - B177)</f>
        <v>-0.97427175194508697</v>
      </c>
      <c r="R177" s="25">
        <f t="shared" si="20"/>
        <v>0</v>
      </c>
      <c r="S177" s="22">
        <f>SUM($R$3:R177)</f>
        <v>115.91415461076713</v>
      </c>
      <c r="T177" s="25">
        <f t="shared" si="14"/>
        <v>0.97427175194508697</v>
      </c>
      <c r="U177" s="22">
        <f>SUM($T$3:T177)</f>
        <v>45.603149912426048</v>
      </c>
      <c r="V177" s="25"/>
      <c r="W177" s="20">
        <f>U177*'KERS Calcs'!$F$4</f>
        <v>40.130771922934919</v>
      </c>
      <c r="X177" s="25">
        <f>O177*'KERS Calcs'!$F$30</f>
        <v>0.90925550040278957</v>
      </c>
      <c r="Y177" s="73">
        <f>T177*'KERS Calcs'!$F$30</f>
        <v>0.52396380805233467</v>
      </c>
      <c r="Z177" s="26">
        <f>SUM($Y$3:Y177)</f>
        <v>24.525395547589483</v>
      </c>
    </row>
    <row r="178" spans="1:26" x14ac:dyDescent="0.2">
      <c r="A178" s="23" t="s">
        <v>18</v>
      </c>
      <c r="B178" s="19">
        <v>175</v>
      </c>
      <c r="C178" s="23">
        <v>175</v>
      </c>
      <c r="D178" s="19">
        <v>25.3</v>
      </c>
      <c r="E178" s="24">
        <v>7.0277777777777786</v>
      </c>
      <c r="F178" s="20">
        <v>-0.27777777777777779</v>
      </c>
      <c r="G178" s="25">
        <f>'Bike Data'!$C$4*$F178</f>
        <v>-78.611111111111114</v>
      </c>
      <c r="H178" s="22">
        <f>0.5*'Bike Data'!$C$12*'Bike Data'!$C$7*'Bike Data'!$C$6*'WLTP Calcs'!E178^2</f>
        <v>10.164392129629633</v>
      </c>
      <c r="I178" s="26">
        <f>0.02 *'Bike Data'!C$4*9.81</f>
        <v>55.524600000000007</v>
      </c>
      <c r="J178" s="22">
        <f t="shared" si="15"/>
        <v>-12.922118981481475</v>
      </c>
      <c r="K178" s="25">
        <f t="shared" si="16"/>
        <v>0</v>
      </c>
      <c r="L178" s="20">
        <f t="shared" si="17"/>
        <v>12.922118981481475</v>
      </c>
      <c r="M178" s="30">
        <f>(E178/1000)*(I178+H178+('Bike Data'!C$4*'Bike Data'!C$10*F178))</f>
        <v>-0.25785049088220158</v>
      </c>
      <c r="N178" s="25">
        <f t="shared" si="18"/>
        <v>0</v>
      </c>
      <c r="O178" s="30">
        <f t="shared" si="19"/>
        <v>0.25785049088220158</v>
      </c>
      <c r="P178" s="26"/>
      <c r="Q178" s="22">
        <f>((M178+M179)/2) * (B179 - B178)</f>
        <v>0.20658742937885777</v>
      </c>
      <c r="R178" s="25">
        <f t="shared" si="20"/>
        <v>0.20658742937885777</v>
      </c>
      <c r="S178" s="22">
        <f>SUM($R$3:R178)</f>
        <v>116.12074204014598</v>
      </c>
      <c r="T178" s="25">
        <f t="shared" si="14"/>
        <v>0</v>
      </c>
      <c r="U178" s="22">
        <f>SUM($T$3:T178)</f>
        <v>45.603149912426048</v>
      </c>
      <c r="V178" s="25"/>
      <c r="W178" s="20">
        <f>U178*'KERS Calcs'!$F$4</f>
        <v>40.130771922934919</v>
      </c>
      <c r="X178" s="25">
        <f>O178*'KERS Calcs'!$F$30</f>
        <v>0.13867211570187968</v>
      </c>
      <c r="Y178" s="73">
        <f>T178*'KERS Calcs'!$F$30</f>
        <v>0</v>
      </c>
      <c r="Z178" s="26">
        <f>SUM($Y$3:Y178)</f>
        <v>24.525395547589483</v>
      </c>
    </row>
    <row r="179" spans="1:26" x14ac:dyDescent="0.2">
      <c r="A179" s="23" t="s">
        <v>18</v>
      </c>
      <c r="B179" s="19">
        <v>176</v>
      </c>
      <c r="C179" s="23">
        <v>176</v>
      </c>
      <c r="D179" s="19">
        <v>25.1</v>
      </c>
      <c r="E179" s="24">
        <v>6.9722222222222232</v>
      </c>
      <c r="F179" s="20">
        <v>8.3333333333333037E-2</v>
      </c>
      <c r="G179" s="25">
        <f>'Bike Data'!$C$4*$F179</f>
        <v>23.58333333333325</v>
      </c>
      <c r="H179" s="22">
        <f>0.5*'Bike Data'!$C$12*'Bike Data'!$C$7*'Bike Data'!$C$6*'WLTP Calcs'!E179^2</f>
        <v>10.004325462962965</v>
      </c>
      <c r="I179" s="26">
        <f>0.02 *'Bike Data'!C$4*9.81</f>
        <v>55.524600000000007</v>
      </c>
      <c r="J179" s="22">
        <f t="shared" si="15"/>
        <v>89.112258796296231</v>
      </c>
      <c r="K179" s="25">
        <f t="shared" si="16"/>
        <v>89.112258796296231</v>
      </c>
      <c r="L179" s="20">
        <f t="shared" si="17"/>
        <v>0</v>
      </c>
      <c r="M179" s="30">
        <f>(E179/1000)*(I179+H179+('Bike Data'!C$4*'Bike Data'!C$10*F179))</f>
        <v>0.67102534963991711</v>
      </c>
      <c r="N179" s="25">
        <f t="shared" si="18"/>
        <v>0.67102534963991711</v>
      </c>
      <c r="O179" s="30">
        <f t="shared" si="19"/>
        <v>0</v>
      </c>
      <c r="P179" s="26"/>
      <c r="Q179" s="22">
        <f>((M179+M180)/2) * (B180 - B179)</f>
        <v>1.0707442775752312</v>
      </c>
      <c r="R179" s="25">
        <f t="shared" si="20"/>
        <v>1.0707442775752312</v>
      </c>
      <c r="S179" s="22">
        <f>SUM($R$3:R179)</f>
        <v>117.19148631772121</v>
      </c>
      <c r="T179" s="25">
        <f t="shared" si="14"/>
        <v>0</v>
      </c>
      <c r="U179" s="22">
        <f>SUM($T$3:T179)</f>
        <v>45.603149912426048</v>
      </c>
      <c r="V179" s="25"/>
      <c r="W179" s="20">
        <f>U179*'KERS Calcs'!$F$4</f>
        <v>40.130771922934919</v>
      </c>
      <c r="X179" s="25">
        <f>O179*'KERS Calcs'!$F$30</f>
        <v>0</v>
      </c>
      <c r="Y179" s="73">
        <f>T179*'KERS Calcs'!$F$30</f>
        <v>0</v>
      </c>
      <c r="Z179" s="26">
        <f>SUM($Y$3:Y179)</f>
        <v>24.525395547589483</v>
      </c>
    </row>
    <row r="180" spans="1:26" x14ac:dyDescent="0.2">
      <c r="A180" s="23" t="s">
        <v>18</v>
      </c>
      <c r="B180" s="19">
        <v>177</v>
      </c>
      <c r="C180" s="23">
        <v>177</v>
      </c>
      <c r="D180" s="19">
        <v>25.9</v>
      </c>
      <c r="E180" s="24">
        <v>7.1944444444444446</v>
      </c>
      <c r="F180" s="20">
        <v>0.37499999999999989</v>
      </c>
      <c r="G180" s="25">
        <f>'Bike Data'!$C$4*$F180</f>
        <v>106.12499999999997</v>
      </c>
      <c r="H180" s="22">
        <f>0.5*'Bike Data'!$C$12*'Bike Data'!$C$7*'Bike Data'!$C$6*'WLTP Calcs'!E180^2</f>
        <v>10.652214351851853</v>
      </c>
      <c r="I180" s="26">
        <f>0.02 *'Bike Data'!C$4*9.81</f>
        <v>55.524600000000007</v>
      </c>
      <c r="J180" s="22">
        <f t="shared" si="15"/>
        <v>172.30181435185182</v>
      </c>
      <c r="K180" s="25">
        <f t="shared" si="16"/>
        <v>172.30181435185182</v>
      </c>
      <c r="L180" s="20">
        <f t="shared" si="17"/>
        <v>0</v>
      </c>
      <c r="M180" s="30">
        <f>(E180/1000)*(I180+H180+('Bike Data'!C$4*'Bike Data'!C$10*F180))</f>
        <v>1.4704632055105451</v>
      </c>
      <c r="N180" s="25">
        <f t="shared" si="18"/>
        <v>1.4704632055105451</v>
      </c>
      <c r="O180" s="30">
        <f t="shared" si="19"/>
        <v>0</v>
      </c>
      <c r="P180" s="26"/>
      <c r="Q180" s="22">
        <f>((M180+M181)/2) * (B181 - B180)</f>
        <v>1.6492440989293982</v>
      </c>
      <c r="R180" s="25">
        <f t="shared" si="20"/>
        <v>1.6492440989293982</v>
      </c>
      <c r="S180" s="22">
        <f>SUM($R$3:R180)</f>
        <v>118.84073041665062</v>
      </c>
      <c r="T180" s="25">
        <f t="shared" si="14"/>
        <v>0</v>
      </c>
      <c r="U180" s="22">
        <f>SUM($T$3:T180)</f>
        <v>45.603149912426048</v>
      </c>
      <c r="V180" s="25"/>
      <c r="W180" s="20">
        <f>U180*'KERS Calcs'!$F$4</f>
        <v>40.130771922934919</v>
      </c>
      <c r="X180" s="25">
        <f>O180*'KERS Calcs'!$F$30</f>
        <v>0</v>
      </c>
      <c r="Y180" s="73">
        <f>T180*'KERS Calcs'!$F$30</f>
        <v>0</v>
      </c>
      <c r="Z180" s="26">
        <f>SUM($Y$3:Y180)</f>
        <v>24.525395547589483</v>
      </c>
    </row>
    <row r="181" spans="1:26" x14ac:dyDescent="0.2">
      <c r="A181" s="23" t="s">
        <v>18</v>
      </c>
      <c r="B181" s="19">
        <v>178</v>
      </c>
      <c r="C181" s="23">
        <v>178</v>
      </c>
      <c r="D181" s="19">
        <v>27.8</v>
      </c>
      <c r="E181" s="24">
        <v>7.7222222222222223</v>
      </c>
      <c r="F181" s="20">
        <v>0.45833333333333343</v>
      </c>
      <c r="G181" s="25">
        <f>'Bike Data'!$C$4*$F181</f>
        <v>129.70833333333337</v>
      </c>
      <c r="H181" s="22">
        <f>0.5*'Bike Data'!$C$12*'Bike Data'!$C$7*'Bike Data'!$C$6*'WLTP Calcs'!E181^2</f>
        <v>12.272412962962964</v>
      </c>
      <c r="I181" s="26">
        <f>0.02 *'Bike Data'!C$4*9.81</f>
        <v>55.524600000000007</v>
      </c>
      <c r="J181" s="22">
        <f t="shared" si="15"/>
        <v>197.50534629629635</v>
      </c>
      <c r="K181" s="25">
        <f t="shared" si="16"/>
        <v>197.50534629629635</v>
      </c>
      <c r="L181" s="20">
        <f t="shared" si="17"/>
        <v>0</v>
      </c>
      <c r="M181" s="30">
        <f>(E181/1000)*(I181+H181+('Bike Data'!C$4*'Bike Data'!C$10*F181))</f>
        <v>1.8280249923482512</v>
      </c>
      <c r="N181" s="25">
        <f t="shared" si="18"/>
        <v>1.8280249923482512</v>
      </c>
      <c r="O181" s="30">
        <f t="shared" si="19"/>
        <v>0</v>
      </c>
      <c r="P181" s="26"/>
      <c r="Q181" s="22">
        <f>((M181+M182)/2) * (B182 - B181)</f>
        <v>1.5677902352430557</v>
      </c>
      <c r="R181" s="25">
        <f t="shared" si="20"/>
        <v>1.5677902352430557</v>
      </c>
      <c r="S181" s="22">
        <f>SUM($R$3:R181)</f>
        <v>120.40852065189367</v>
      </c>
      <c r="T181" s="25">
        <f t="shared" si="14"/>
        <v>0</v>
      </c>
      <c r="U181" s="22">
        <f>SUM($T$3:T181)</f>
        <v>45.603149912426048</v>
      </c>
      <c r="V181" s="25"/>
      <c r="W181" s="20">
        <f>U181*'KERS Calcs'!$F$4</f>
        <v>40.130771922934919</v>
      </c>
      <c r="X181" s="25">
        <f>O181*'KERS Calcs'!$F$30</f>
        <v>0</v>
      </c>
      <c r="Y181" s="73">
        <f>T181*'KERS Calcs'!$F$30</f>
        <v>0</v>
      </c>
      <c r="Z181" s="26">
        <f>SUM($Y$3:Y181)</f>
        <v>24.525395547589483</v>
      </c>
    </row>
    <row r="182" spans="1:26" x14ac:dyDescent="0.2">
      <c r="A182" s="23" t="s">
        <v>18</v>
      </c>
      <c r="B182" s="19">
        <v>179</v>
      </c>
      <c r="C182" s="23">
        <v>179</v>
      </c>
      <c r="D182" s="19">
        <v>29.2</v>
      </c>
      <c r="E182" s="24">
        <v>8.1111111111111107</v>
      </c>
      <c r="F182" s="20">
        <v>0.25000000000000011</v>
      </c>
      <c r="G182" s="25">
        <f>'Bike Data'!$C$4*$F182</f>
        <v>70.750000000000028</v>
      </c>
      <c r="H182" s="22">
        <f>0.5*'Bike Data'!$C$12*'Bike Data'!$C$7*'Bike Data'!$C$6*'WLTP Calcs'!E182^2</f>
        <v>13.539607407407406</v>
      </c>
      <c r="I182" s="26">
        <f>0.02 *'Bike Data'!C$4*9.81</f>
        <v>55.524600000000007</v>
      </c>
      <c r="J182" s="22">
        <f t="shared" si="15"/>
        <v>139.81420740740742</v>
      </c>
      <c r="K182" s="25">
        <f t="shared" si="16"/>
        <v>139.81420740740742</v>
      </c>
      <c r="L182" s="20">
        <f t="shared" si="17"/>
        <v>0</v>
      </c>
      <c r="M182" s="30">
        <f>(E182/1000)*(I182+H182+('Bike Data'!C$4*'Bike Data'!C$10*F182))</f>
        <v>1.3075554781378604</v>
      </c>
      <c r="N182" s="25">
        <f t="shared" si="18"/>
        <v>1.3075554781378604</v>
      </c>
      <c r="O182" s="30">
        <f t="shared" si="19"/>
        <v>0</v>
      </c>
      <c r="P182" s="26"/>
      <c r="Q182" s="22">
        <f>((M182+M183)/2) * (B183 - B182)</f>
        <v>1.0023776518518523</v>
      </c>
      <c r="R182" s="25">
        <f t="shared" si="20"/>
        <v>1.0023776518518523</v>
      </c>
      <c r="S182" s="22">
        <f>SUM($R$3:R182)</f>
        <v>121.41089830374553</v>
      </c>
      <c r="T182" s="25">
        <f t="shared" si="14"/>
        <v>0</v>
      </c>
      <c r="U182" s="22">
        <f>SUM($T$3:T182)</f>
        <v>45.603149912426048</v>
      </c>
      <c r="V182" s="25"/>
      <c r="W182" s="20">
        <f>U182*'KERS Calcs'!$F$4</f>
        <v>40.130771922934919</v>
      </c>
      <c r="X182" s="25">
        <f>O182*'KERS Calcs'!$F$30</f>
        <v>0</v>
      </c>
      <c r="Y182" s="73">
        <f>T182*'KERS Calcs'!$F$30</f>
        <v>0</v>
      </c>
      <c r="Z182" s="26">
        <f>SUM($Y$3:Y182)</f>
        <v>24.525395547589483</v>
      </c>
    </row>
    <row r="183" spans="1:26" x14ac:dyDescent="0.2">
      <c r="A183" s="23" t="s">
        <v>18</v>
      </c>
      <c r="B183" s="19">
        <v>180</v>
      </c>
      <c r="C183" s="23">
        <v>180</v>
      </c>
      <c r="D183" s="19">
        <v>29.6</v>
      </c>
      <c r="E183" s="24">
        <v>8.2222222222222232</v>
      </c>
      <c r="F183" s="20">
        <v>4.1666666666666761E-2</v>
      </c>
      <c r="G183" s="25">
        <f>'Bike Data'!$C$4*$F183</f>
        <v>11.791666666666693</v>
      </c>
      <c r="H183" s="22">
        <f>0.5*'Bike Data'!$C$12*'Bike Data'!$C$7*'Bike Data'!$C$6*'WLTP Calcs'!E183^2</f>
        <v>13.913096296296299</v>
      </c>
      <c r="I183" s="26">
        <f>0.02 *'Bike Data'!C$4*9.81</f>
        <v>55.524600000000007</v>
      </c>
      <c r="J183" s="22">
        <f t="shared" si="15"/>
        <v>81.229362962962995</v>
      </c>
      <c r="K183" s="25">
        <f t="shared" si="16"/>
        <v>81.229362962962995</v>
      </c>
      <c r="L183" s="20">
        <f t="shared" si="17"/>
        <v>0</v>
      </c>
      <c r="M183" s="30">
        <f>(E183/1000)*(I183+H183+('Bike Data'!C$4*'Bike Data'!C$10*F183))</f>
        <v>0.69719982556584414</v>
      </c>
      <c r="N183" s="25">
        <f t="shared" si="18"/>
        <v>0.69719982556584414</v>
      </c>
      <c r="O183" s="30">
        <f t="shared" si="19"/>
        <v>0</v>
      </c>
      <c r="P183" s="26"/>
      <c r="Q183" s="22">
        <f>((M183+M184)/2) * (B184 - B183)</f>
        <v>0.54882301576003067</v>
      </c>
      <c r="R183" s="25">
        <f t="shared" si="20"/>
        <v>0.54882301576003067</v>
      </c>
      <c r="S183" s="22">
        <f>SUM($R$3:R183)</f>
        <v>121.95972131950556</v>
      </c>
      <c r="T183" s="25">
        <f t="shared" si="14"/>
        <v>0</v>
      </c>
      <c r="U183" s="22">
        <f>SUM($T$3:T183)</f>
        <v>45.603149912426048</v>
      </c>
      <c r="V183" s="25"/>
      <c r="W183" s="20">
        <f>U183*'KERS Calcs'!$F$4</f>
        <v>40.130771922934919</v>
      </c>
      <c r="X183" s="25">
        <f>O183*'KERS Calcs'!$F$30</f>
        <v>0</v>
      </c>
      <c r="Y183" s="73">
        <f>T183*'KERS Calcs'!$F$30</f>
        <v>0</v>
      </c>
      <c r="Z183" s="26">
        <f>SUM($Y$3:Y183)</f>
        <v>24.525395547589483</v>
      </c>
    </row>
    <row r="184" spans="1:26" x14ac:dyDescent="0.2">
      <c r="A184" s="23" t="s">
        <v>18</v>
      </c>
      <c r="B184" s="19">
        <v>181</v>
      </c>
      <c r="C184" s="23">
        <v>181</v>
      </c>
      <c r="D184" s="19">
        <v>29.5</v>
      </c>
      <c r="E184" s="24">
        <v>8.1944444444444446</v>
      </c>
      <c r="F184" s="20">
        <v>-5.5555555555555851E-2</v>
      </c>
      <c r="G184" s="25">
        <f>'Bike Data'!$C$4*$F184</f>
        <v>-15.722222222222305</v>
      </c>
      <c r="H184" s="22">
        <f>0.5*'Bike Data'!$C$12*'Bike Data'!$C$7*'Bike Data'!$C$6*'WLTP Calcs'!E184^2</f>
        <v>13.819247685185186</v>
      </c>
      <c r="I184" s="26">
        <f>0.02 *'Bike Data'!C$4*9.81</f>
        <v>55.524600000000007</v>
      </c>
      <c r="J184" s="22">
        <f t="shared" si="15"/>
        <v>53.621625462962889</v>
      </c>
      <c r="K184" s="25">
        <f t="shared" si="16"/>
        <v>53.621625462962889</v>
      </c>
      <c r="L184" s="20">
        <f t="shared" si="17"/>
        <v>0</v>
      </c>
      <c r="M184" s="30">
        <f>(E184/1000)*(I184+H184+('Bike Data'!C$4*'Bike Data'!C$10*F184))</f>
        <v>0.40044620595421732</v>
      </c>
      <c r="N184" s="25">
        <f t="shared" si="18"/>
        <v>0.40044620595421732</v>
      </c>
      <c r="O184" s="30">
        <f t="shared" si="19"/>
        <v>0</v>
      </c>
      <c r="P184" s="26"/>
      <c r="Q184" s="22">
        <f>((M184+M185)/2) * (B185 - B184)</f>
        <v>0.23119416033307588</v>
      </c>
      <c r="R184" s="25">
        <f t="shared" si="20"/>
        <v>0.23119416033307588</v>
      </c>
      <c r="S184" s="22">
        <f>SUM($R$3:R184)</f>
        <v>122.19091547983864</v>
      </c>
      <c r="T184" s="25">
        <f t="shared" si="14"/>
        <v>0</v>
      </c>
      <c r="U184" s="22">
        <f>SUM($T$3:T184)</f>
        <v>45.603149912426048</v>
      </c>
      <c r="V184" s="25"/>
      <c r="W184" s="20">
        <f>U184*'KERS Calcs'!$F$4</f>
        <v>40.130771922934919</v>
      </c>
      <c r="X184" s="25">
        <f>O184*'KERS Calcs'!$F$30</f>
        <v>0</v>
      </c>
      <c r="Y184" s="73">
        <f>T184*'KERS Calcs'!$F$30</f>
        <v>0</v>
      </c>
      <c r="Z184" s="26">
        <f>SUM($Y$3:Y184)</f>
        <v>24.525395547589483</v>
      </c>
    </row>
    <row r="185" spans="1:26" x14ac:dyDescent="0.2">
      <c r="A185" s="23" t="s">
        <v>18</v>
      </c>
      <c r="B185" s="19">
        <v>182</v>
      </c>
      <c r="C185" s="23">
        <v>182</v>
      </c>
      <c r="D185" s="19">
        <v>29.2</v>
      </c>
      <c r="E185" s="24">
        <v>8.1111111111111107</v>
      </c>
      <c r="F185" s="20">
        <v>-0.16666666666666657</v>
      </c>
      <c r="G185" s="25">
        <f>'Bike Data'!$C$4*$F185</f>
        <v>-47.166666666666643</v>
      </c>
      <c r="H185" s="22">
        <f>0.5*'Bike Data'!$C$12*'Bike Data'!$C$7*'Bike Data'!$C$6*'WLTP Calcs'!E185^2</f>
        <v>13.539607407407406</v>
      </c>
      <c r="I185" s="26">
        <f>0.02 *'Bike Data'!C$4*9.81</f>
        <v>55.524600000000007</v>
      </c>
      <c r="J185" s="22">
        <f t="shared" si="15"/>
        <v>21.897540740740766</v>
      </c>
      <c r="K185" s="25">
        <f t="shared" si="16"/>
        <v>21.897540740740766</v>
      </c>
      <c r="L185" s="20">
        <f t="shared" si="17"/>
        <v>0</v>
      </c>
      <c r="M185" s="30">
        <f>(E185/1000)*(I185+H185+('Bike Data'!C$4*'Bike Data'!C$10*F185))</f>
        <v>6.1942114711934435E-2</v>
      </c>
      <c r="N185" s="25">
        <f t="shared" si="18"/>
        <v>6.1942114711934435E-2</v>
      </c>
      <c r="O185" s="30">
        <f t="shared" si="19"/>
        <v>0</v>
      </c>
      <c r="P185" s="26"/>
      <c r="Q185" s="22">
        <f>((M185+M186)/2) * (B186 - B185)</f>
        <v>-0.32452919264724739</v>
      </c>
      <c r="R185" s="25">
        <f t="shared" si="20"/>
        <v>0</v>
      </c>
      <c r="S185" s="22">
        <f>SUM($R$3:R185)</f>
        <v>122.19091547983864</v>
      </c>
      <c r="T185" s="25">
        <f t="shared" si="14"/>
        <v>0.32452919264724739</v>
      </c>
      <c r="U185" s="22">
        <f>SUM($T$3:T185)</f>
        <v>45.927679105073295</v>
      </c>
      <c r="V185" s="25">
        <f>SUM(T185:T194)</f>
        <v>6.0819823170138889</v>
      </c>
      <c r="W185" s="20">
        <f>U185*'KERS Calcs'!$F$4</f>
        <v>40.416357612464502</v>
      </c>
      <c r="X185" s="25">
        <f>O185*'KERS Calcs'!$F$30</f>
        <v>0</v>
      </c>
      <c r="Y185" s="73">
        <f>T185*'KERS Calcs'!$F$30</f>
        <v>0.17453195298346855</v>
      </c>
      <c r="Z185" s="26">
        <f>SUM($Y$3:Y185)</f>
        <v>24.699927500572951</v>
      </c>
    </row>
    <row r="186" spans="1:26" x14ac:dyDescent="0.2">
      <c r="A186" s="23" t="s">
        <v>18</v>
      </c>
      <c r="B186" s="19">
        <v>183</v>
      </c>
      <c r="C186" s="23">
        <v>183</v>
      </c>
      <c r="D186" s="19">
        <v>28.3</v>
      </c>
      <c r="E186" s="24">
        <v>7.8611111111111116</v>
      </c>
      <c r="F186" s="20">
        <v>-0.43055555555555525</v>
      </c>
      <c r="G186" s="25">
        <f>'Bike Data'!$C$4*$F186</f>
        <v>-121.84722222222213</v>
      </c>
      <c r="H186" s="22">
        <f>0.5*'Bike Data'!$C$12*'Bike Data'!$C$7*'Bike Data'!$C$6*'WLTP Calcs'!E186^2</f>
        <v>12.717836574074077</v>
      </c>
      <c r="I186" s="26">
        <f>0.02 *'Bike Data'!C$4*9.81</f>
        <v>55.524600000000007</v>
      </c>
      <c r="J186" s="22">
        <f t="shared" si="15"/>
        <v>-53.604785648148052</v>
      </c>
      <c r="K186" s="25">
        <f t="shared" si="16"/>
        <v>0</v>
      </c>
      <c r="L186" s="20">
        <f t="shared" si="17"/>
        <v>53.604785648148052</v>
      </c>
      <c r="M186" s="30">
        <f>(E186/1000)*(I186+H186+('Bike Data'!C$4*'Bike Data'!C$10*F186))</f>
        <v>-0.71100050000642923</v>
      </c>
      <c r="N186" s="25">
        <f t="shared" si="18"/>
        <v>0</v>
      </c>
      <c r="O186" s="30">
        <f t="shared" si="19"/>
        <v>0.71100050000642923</v>
      </c>
      <c r="P186" s="26">
        <f>SUM(O186:O194)</f>
        <v>6.1071118616962456</v>
      </c>
      <c r="Q186" s="22">
        <f>((M186+M187)/2) * (B187 - B186)</f>
        <v>-0.98715328029835347</v>
      </c>
      <c r="R186" s="25">
        <f t="shared" si="20"/>
        <v>0</v>
      </c>
      <c r="S186" s="22">
        <f>SUM($R$3:R186)</f>
        <v>122.19091547983864</v>
      </c>
      <c r="T186" s="25">
        <f t="shared" si="14"/>
        <v>0.98715328029835347</v>
      </c>
      <c r="U186" s="22">
        <f>SUM($T$3:T186)</f>
        <v>46.914832385371646</v>
      </c>
      <c r="V186" s="25"/>
      <c r="W186" s="20">
        <f>U186*'KERS Calcs'!$F$4</f>
        <v>41.285052499127048</v>
      </c>
      <c r="X186" s="25">
        <f>O186*'KERS Calcs'!$F$30</f>
        <v>0.3823764044956936</v>
      </c>
      <c r="Y186" s="73">
        <f>T186*'KERS Calcs'!$F$30</f>
        <v>0.53089150008080277</v>
      </c>
      <c r="Z186" s="26">
        <f>SUM($Y$3:Y186)</f>
        <v>25.230819000653753</v>
      </c>
    </row>
    <row r="187" spans="1:26" x14ac:dyDescent="0.2">
      <c r="A187" s="23" t="s">
        <v>18</v>
      </c>
      <c r="B187" s="19">
        <v>184</v>
      </c>
      <c r="C187" s="23">
        <v>184</v>
      </c>
      <c r="D187" s="19">
        <v>26.1</v>
      </c>
      <c r="E187" s="24">
        <v>7.2500000000000009</v>
      </c>
      <c r="F187" s="20">
        <v>-0.65277777777777768</v>
      </c>
      <c r="G187" s="25">
        <f>'Bike Data'!$C$4*$F187</f>
        <v>-184.73611111111109</v>
      </c>
      <c r="H187" s="22">
        <f>0.5*'Bike Data'!$C$12*'Bike Data'!$C$7*'Bike Data'!$C$6*'WLTP Calcs'!E187^2</f>
        <v>10.817362500000003</v>
      </c>
      <c r="I187" s="26">
        <f>0.02 *'Bike Data'!C$4*9.81</f>
        <v>55.524600000000007</v>
      </c>
      <c r="J187" s="22">
        <f t="shared" si="15"/>
        <v>-118.39414861111108</v>
      </c>
      <c r="K187" s="25">
        <f t="shared" si="16"/>
        <v>0</v>
      </c>
      <c r="L187" s="20">
        <f t="shared" si="17"/>
        <v>118.39414861111108</v>
      </c>
      <c r="M187" s="30">
        <f>(E187/1000)*(I187+H187+('Bike Data'!C$4*'Bike Data'!C$10*F187))</f>
        <v>-1.2633060605902777</v>
      </c>
      <c r="N187" s="25">
        <f t="shared" si="18"/>
        <v>0</v>
      </c>
      <c r="O187" s="30">
        <f t="shared" si="19"/>
        <v>1.2633060605902777</v>
      </c>
      <c r="P187" s="26"/>
      <c r="Q187" s="22">
        <f>((M187+M188)/2) * (B188 - B187)</f>
        <v>-1.2763853370724023</v>
      </c>
      <c r="R187" s="25">
        <f t="shared" si="20"/>
        <v>0</v>
      </c>
      <c r="S187" s="22">
        <f>SUM($R$3:R187)</f>
        <v>122.19091547983864</v>
      </c>
      <c r="T187" s="25">
        <f t="shared" si="14"/>
        <v>1.2763853370724023</v>
      </c>
      <c r="U187" s="22">
        <f>SUM($T$3:T187)</f>
        <v>48.191217722444051</v>
      </c>
      <c r="V187" s="25"/>
      <c r="W187" s="20">
        <f>U187*'KERS Calcs'!$F$4</f>
        <v>42.408271595750769</v>
      </c>
      <c r="X187" s="25">
        <f>O187*'KERS Calcs'!$F$30</f>
        <v>0.67940659566591188</v>
      </c>
      <c r="Y187" s="73">
        <f>T187*'KERS Calcs'!$F$30</f>
        <v>0.68644063673141698</v>
      </c>
      <c r="Z187" s="26">
        <f>SUM($Y$3:Y187)</f>
        <v>25.917259637385168</v>
      </c>
    </row>
    <row r="188" spans="1:26" x14ac:dyDescent="0.2">
      <c r="A188" s="23" t="s">
        <v>18</v>
      </c>
      <c r="B188" s="19">
        <v>185</v>
      </c>
      <c r="C188" s="23">
        <v>185</v>
      </c>
      <c r="D188" s="19">
        <v>23.6</v>
      </c>
      <c r="E188" s="24">
        <v>6.5555555555555562</v>
      </c>
      <c r="F188" s="20">
        <v>-0.70833333333333348</v>
      </c>
      <c r="G188" s="25">
        <f>'Bike Data'!$C$4*$F188</f>
        <v>-200.45833333333337</v>
      </c>
      <c r="H188" s="22">
        <f>0.5*'Bike Data'!$C$12*'Bike Data'!$C$7*'Bike Data'!$C$6*'WLTP Calcs'!E188^2</f>
        <v>8.84431851851852</v>
      </c>
      <c r="I188" s="26">
        <f>0.02 *'Bike Data'!C$4*9.81</f>
        <v>55.524600000000007</v>
      </c>
      <c r="J188" s="22">
        <f t="shared" si="15"/>
        <v>-136.08941481481486</v>
      </c>
      <c r="K188" s="25">
        <f t="shared" si="16"/>
        <v>0</v>
      </c>
      <c r="L188" s="20">
        <f t="shared" si="17"/>
        <v>136.08941481481486</v>
      </c>
      <c r="M188" s="30">
        <f>(E188/1000)*(I188+H188+('Bike Data'!C$4*'Bike Data'!C$10*F188))</f>
        <v>-1.2894646135545271</v>
      </c>
      <c r="N188" s="25">
        <f t="shared" si="18"/>
        <v>0</v>
      </c>
      <c r="O188" s="30">
        <f t="shared" si="19"/>
        <v>1.2894646135545271</v>
      </c>
      <c r="P188" s="26"/>
      <c r="Q188" s="22">
        <f>((M188+M189)/2) * (B189 - B188)</f>
        <v>-1.1640843498906899</v>
      </c>
      <c r="R188" s="25">
        <f t="shared" si="20"/>
        <v>0</v>
      </c>
      <c r="S188" s="22">
        <f>SUM($R$3:R188)</f>
        <v>122.19091547983864</v>
      </c>
      <c r="T188" s="25">
        <f t="shared" si="14"/>
        <v>1.1640843498906899</v>
      </c>
      <c r="U188" s="22">
        <f>SUM($T$3:T188)</f>
        <v>49.355302072334744</v>
      </c>
      <c r="V188" s="25"/>
      <c r="W188" s="20">
        <f>U188*'KERS Calcs'!$F$4</f>
        <v>43.432665823654574</v>
      </c>
      <c r="X188" s="25">
        <f>O188*'KERS Calcs'!$F$30</f>
        <v>0.69347467779692218</v>
      </c>
      <c r="Y188" s="73">
        <f>T188*'KERS Calcs'!$F$30</f>
        <v>0.62604511281902608</v>
      </c>
      <c r="Z188" s="26">
        <f>SUM($Y$3:Y188)</f>
        <v>26.543304750204193</v>
      </c>
    </row>
    <row r="189" spans="1:26" x14ac:dyDescent="0.2">
      <c r="A189" s="23" t="s">
        <v>18</v>
      </c>
      <c r="B189" s="19">
        <v>186</v>
      </c>
      <c r="C189" s="23">
        <v>186</v>
      </c>
      <c r="D189" s="19">
        <v>21</v>
      </c>
      <c r="E189" s="24">
        <v>5.8333333333333339</v>
      </c>
      <c r="F189" s="20">
        <v>-0.65277777777777812</v>
      </c>
      <c r="G189" s="25">
        <f>'Bike Data'!$C$4*$F189</f>
        <v>-184.7361111111112</v>
      </c>
      <c r="H189" s="22">
        <f>0.5*'Bike Data'!$C$12*'Bike Data'!$C$7*'Bike Data'!$C$6*'WLTP Calcs'!E189^2</f>
        <v>7.0029166666666685</v>
      </c>
      <c r="I189" s="26">
        <f>0.02 *'Bike Data'!C$4*9.81</f>
        <v>55.524600000000007</v>
      </c>
      <c r="J189" s="22">
        <f t="shared" si="15"/>
        <v>-122.20859444444453</v>
      </c>
      <c r="K189" s="25">
        <f t="shared" si="16"/>
        <v>0</v>
      </c>
      <c r="L189" s="20">
        <f t="shared" si="17"/>
        <v>122.20859444444453</v>
      </c>
      <c r="M189" s="30">
        <f>(E189/1000)*(I189+H189+('Bike Data'!C$4*'Bike Data'!C$10*F189))</f>
        <v>-1.0387040862268526</v>
      </c>
      <c r="N189" s="25">
        <f t="shared" si="18"/>
        <v>0</v>
      </c>
      <c r="O189" s="30">
        <f t="shared" si="19"/>
        <v>1.0387040862268526</v>
      </c>
      <c r="P189" s="26"/>
      <c r="Q189" s="22">
        <f>((M189+M190)/2) * (B190 - B189)</f>
        <v>-0.88276344701967613</v>
      </c>
      <c r="R189" s="25">
        <f t="shared" si="20"/>
        <v>0</v>
      </c>
      <c r="S189" s="22">
        <f>SUM($R$3:R189)</f>
        <v>122.19091547983864</v>
      </c>
      <c r="T189" s="25">
        <f t="shared" si="14"/>
        <v>0.88276344701967613</v>
      </c>
      <c r="U189" s="22">
        <f>SUM($T$3:T189)</f>
        <v>50.238065519354421</v>
      </c>
      <c r="V189" s="25"/>
      <c r="W189" s="20">
        <f>U189*'KERS Calcs'!$F$4</f>
        <v>44.209497657031889</v>
      </c>
      <c r="X189" s="25">
        <f>O189*'KERS Calcs'!$F$30</f>
        <v>0.55861554784112999</v>
      </c>
      <c r="Y189" s="73">
        <f>T189*'KERS Calcs'!$F$30</f>
        <v>0.47475059847152873</v>
      </c>
      <c r="Z189" s="26">
        <f>SUM($Y$3:Y189)</f>
        <v>27.018055348675723</v>
      </c>
    </row>
    <row r="190" spans="1:26" x14ac:dyDescent="0.2">
      <c r="A190" s="23" t="s">
        <v>18</v>
      </c>
      <c r="B190" s="19">
        <v>187</v>
      </c>
      <c r="C190" s="23">
        <v>187</v>
      </c>
      <c r="D190" s="19">
        <v>18.899999999999999</v>
      </c>
      <c r="E190" s="24">
        <v>5.25</v>
      </c>
      <c r="F190" s="20">
        <v>-0.54166666666666641</v>
      </c>
      <c r="G190" s="25">
        <f>'Bike Data'!$C$4*$F190</f>
        <v>-153.2916666666666</v>
      </c>
      <c r="H190" s="22">
        <f>0.5*'Bike Data'!$C$12*'Bike Data'!$C$7*'Bike Data'!$C$6*'WLTP Calcs'!E190^2</f>
        <v>5.6723625000000002</v>
      </c>
      <c r="I190" s="26">
        <f>0.02 *'Bike Data'!C$4*9.81</f>
        <v>55.524600000000007</v>
      </c>
      <c r="J190" s="22">
        <f t="shared" si="15"/>
        <v>-92.094704166666602</v>
      </c>
      <c r="K190" s="25">
        <f t="shared" si="16"/>
        <v>0</v>
      </c>
      <c r="L190" s="20">
        <f t="shared" si="17"/>
        <v>92.094704166666602</v>
      </c>
      <c r="M190" s="30">
        <f>(E190/1000)*(I190+H190+('Bike Data'!C$4*'Bike Data'!C$10*F190))</f>
        <v>-0.72682280781249953</v>
      </c>
      <c r="N190" s="25">
        <f t="shared" si="18"/>
        <v>0</v>
      </c>
      <c r="O190" s="30">
        <f t="shared" si="19"/>
        <v>0.72682280781249953</v>
      </c>
      <c r="P190" s="26"/>
      <c r="Q190" s="22">
        <f>((M190+M191)/2) * (B191 - B190)</f>
        <v>-0.60955337907986074</v>
      </c>
      <c r="R190" s="25">
        <f t="shared" si="20"/>
        <v>0</v>
      </c>
      <c r="S190" s="22">
        <f>SUM($R$3:R190)</f>
        <v>122.19091547983864</v>
      </c>
      <c r="T190" s="25">
        <f t="shared" si="14"/>
        <v>0.60955337907986074</v>
      </c>
      <c r="U190" s="22">
        <f>SUM($T$3:T190)</f>
        <v>50.847618898434284</v>
      </c>
      <c r="V190" s="25"/>
      <c r="W190" s="20">
        <f>U190*'KERS Calcs'!$F$4</f>
        <v>44.745904630622171</v>
      </c>
      <c r="X190" s="25">
        <f>O190*'KERS Calcs'!$F$30</f>
        <v>0.39088564910192747</v>
      </c>
      <c r="Y190" s="73">
        <f>T190*'KERS Calcs'!$F$30</f>
        <v>0.32781809497834397</v>
      </c>
      <c r="Z190" s="26">
        <f>SUM($Y$3:Y190)</f>
        <v>27.345873443654067</v>
      </c>
    </row>
    <row r="191" spans="1:26" x14ac:dyDescent="0.2">
      <c r="A191" s="23" t="s">
        <v>18</v>
      </c>
      <c r="B191" s="19">
        <v>188</v>
      </c>
      <c r="C191" s="23">
        <v>188</v>
      </c>
      <c r="D191" s="19">
        <v>17.100000000000001</v>
      </c>
      <c r="E191" s="24">
        <v>4.7500000000000009</v>
      </c>
      <c r="F191" s="20">
        <v>-0.44444444444444431</v>
      </c>
      <c r="G191" s="25">
        <f>'Bike Data'!$C$4*$F191</f>
        <v>-125.77777777777774</v>
      </c>
      <c r="H191" s="22">
        <f>0.5*'Bike Data'!$C$12*'Bike Data'!$C$7*'Bike Data'!$C$6*'WLTP Calcs'!E191^2</f>
        <v>4.6433625000000021</v>
      </c>
      <c r="I191" s="26">
        <f>0.02 *'Bike Data'!C$4*9.81</f>
        <v>55.524600000000007</v>
      </c>
      <c r="J191" s="22">
        <f t="shared" si="15"/>
        <v>-65.609815277777741</v>
      </c>
      <c r="K191" s="25">
        <f t="shared" si="16"/>
        <v>0</v>
      </c>
      <c r="L191" s="20">
        <f t="shared" si="17"/>
        <v>65.609815277777741</v>
      </c>
      <c r="M191" s="30">
        <f>(E191/1000)*(I191+H191+('Bike Data'!C$4*'Bike Data'!C$10*F191))</f>
        <v>-0.49228395034722194</v>
      </c>
      <c r="N191" s="25">
        <f t="shared" si="18"/>
        <v>0</v>
      </c>
      <c r="O191" s="30">
        <f t="shared" si="19"/>
        <v>0.49228395034722194</v>
      </c>
      <c r="P191" s="26"/>
      <c r="Q191" s="22">
        <f>((M191+M192)/2) * (B192 - B191)</f>
        <v>-0.4067489734503601</v>
      </c>
      <c r="R191" s="25">
        <f t="shared" si="20"/>
        <v>0</v>
      </c>
      <c r="S191" s="22">
        <f>SUM($R$3:R191)</f>
        <v>122.19091547983864</v>
      </c>
      <c r="T191" s="25">
        <f t="shared" si="14"/>
        <v>0.4067489734503601</v>
      </c>
      <c r="U191" s="22">
        <f>SUM($T$3:T191)</f>
        <v>51.254367871884646</v>
      </c>
      <c r="V191" s="25"/>
      <c r="W191" s="20">
        <f>U191*'KERS Calcs'!$F$4</f>
        <v>45.103843727258486</v>
      </c>
      <c r="X191" s="25">
        <f>O191*'KERS Calcs'!$F$30</f>
        <v>0.26475054085476046</v>
      </c>
      <c r="Y191" s="73">
        <f>T191*'KERS Calcs'!$F$30</f>
        <v>0.2187497899071191</v>
      </c>
      <c r="Z191" s="26">
        <f>SUM($Y$3:Y191)</f>
        <v>27.564623233561186</v>
      </c>
    </row>
    <row r="192" spans="1:26" x14ac:dyDescent="0.2">
      <c r="A192" s="23" t="s">
        <v>18</v>
      </c>
      <c r="B192" s="19">
        <v>189</v>
      </c>
      <c r="C192" s="23">
        <v>189</v>
      </c>
      <c r="D192" s="19">
        <v>15.7</v>
      </c>
      <c r="E192" s="24">
        <v>4.3611111111111107</v>
      </c>
      <c r="F192" s="20">
        <v>-0.36111111111111133</v>
      </c>
      <c r="G192" s="25">
        <f>'Bike Data'!$C$4*$F192</f>
        <v>-102.1944444444445</v>
      </c>
      <c r="H192" s="22">
        <f>0.5*'Bike Data'!$C$12*'Bike Data'!$C$7*'Bike Data'!$C$6*'WLTP Calcs'!E192^2</f>
        <v>3.9141699074074072</v>
      </c>
      <c r="I192" s="26">
        <f>0.02 *'Bike Data'!C$4*9.81</f>
        <v>55.524600000000007</v>
      </c>
      <c r="J192" s="22">
        <f t="shared" si="15"/>
        <v>-42.755674537037081</v>
      </c>
      <c r="K192" s="25">
        <f t="shared" si="16"/>
        <v>0</v>
      </c>
      <c r="L192" s="20">
        <f t="shared" si="17"/>
        <v>42.755674537037081</v>
      </c>
      <c r="M192" s="30">
        <f>(E192/1000)*(I192+H192+('Bike Data'!C$4*'Bike Data'!C$10*F192))</f>
        <v>-0.32121399655349825</v>
      </c>
      <c r="N192" s="25">
        <f t="shared" si="18"/>
        <v>0</v>
      </c>
      <c r="O192" s="30">
        <f t="shared" si="19"/>
        <v>0.32121399655349825</v>
      </c>
      <c r="P192" s="26"/>
      <c r="Q192" s="22">
        <f>((M192+M193)/2) * (B193 - B192)</f>
        <v>-0.24824316246784994</v>
      </c>
      <c r="R192" s="25">
        <f t="shared" si="20"/>
        <v>0</v>
      </c>
      <c r="S192" s="22">
        <f>SUM($R$3:R192)</f>
        <v>122.19091547983864</v>
      </c>
      <c r="T192" s="25">
        <f t="shared" si="14"/>
        <v>0.24824316246784994</v>
      </c>
      <c r="U192" s="22">
        <f>SUM($T$3:T192)</f>
        <v>51.502611034352498</v>
      </c>
      <c r="V192" s="25"/>
      <c r="W192" s="20">
        <f>U192*'KERS Calcs'!$F$4</f>
        <v>45.322297710230195</v>
      </c>
      <c r="X192" s="25">
        <f>O192*'KERS Calcs'!$F$30</f>
        <v>0.17274903895947771</v>
      </c>
      <c r="Y192" s="73">
        <f>T192*'KERS Calcs'!$F$30</f>
        <v>0.13350528994598237</v>
      </c>
      <c r="Z192" s="26">
        <f>SUM($Y$3:Y192)</f>
        <v>27.698128523507169</v>
      </c>
    </row>
    <row r="193" spans="1:26" x14ac:dyDescent="0.2">
      <c r="A193" s="23" t="s">
        <v>18</v>
      </c>
      <c r="B193" s="19">
        <v>190</v>
      </c>
      <c r="C193" s="23">
        <v>190</v>
      </c>
      <c r="D193" s="19">
        <v>14.5</v>
      </c>
      <c r="E193" s="24">
        <v>4.0277777777777777</v>
      </c>
      <c r="F193" s="20">
        <v>-0.27777777777777779</v>
      </c>
      <c r="G193" s="25">
        <f>'Bike Data'!$C$4*$F193</f>
        <v>-78.611111111111114</v>
      </c>
      <c r="H193" s="22">
        <f>0.5*'Bike Data'!$C$12*'Bike Data'!$C$7*'Bike Data'!$C$6*'WLTP Calcs'!E193^2</f>
        <v>3.3386921296296297</v>
      </c>
      <c r="I193" s="26">
        <f>0.02 *'Bike Data'!C$4*9.81</f>
        <v>55.524600000000007</v>
      </c>
      <c r="J193" s="22">
        <f t="shared" si="15"/>
        <v>-19.747818981481473</v>
      </c>
      <c r="K193" s="25">
        <f t="shared" si="16"/>
        <v>0</v>
      </c>
      <c r="L193" s="20">
        <f t="shared" si="17"/>
        <v>19.747818981481473</v>
      </c>
      <c r="M193" s="30">
        <f>(E193/1000)*(I193+H193+('Bike Data'!C$4*'Bike Data'!C$10*F193))</f>
        <v>-0.17527232838220161</v>
      </c>
      <c r="N193" s="25">
        <f t="shared" si="18"/>
        <v>0</v>
      </c>
      <c r="O193" s="30">
        <f t="shared" si="19"/>
        <v>0.17527232838220161</v>
      </c>
      <c r="P193" s="26"/>
      <c r="Q193" s="22">
        <f>((M193+M194)/2) * (B194 - B193)</f>
        <v>-0.13215792330246906</v>
      </c>
      <c r="R193" s="25">
        <f t="shared" si="20"/>
        <v>0</v>
      </c>
      <c r="S193" s="22">
        <f>SUM($R$3:R193)</f>
        <v>122.19091547983864</v>
      </c>
      <c r="T193" s="25">
        <f t="shared" si="14"/>
        <v>0.13215792330246906</v>
      </c>
      <c r="U193" s="22">
        <f>SUM($T$3:T193)</f>
        <v>51.63476895765497</v>
      </c>
      <c r="V193" s="25"/>
      <c r="W193" s="20">
        <f>U193*'KERS Calcs'!$F$4</f>
        <v>45.438596682736375</v>
      </c>
      <c r="X193" s="25">
        <f>O193*'KERS Calcs'!$F$30</f>
        <v>9.4261540932487009E-2</v>
      </c>
      <c r="Y193" s="73">
        <f>T193*'KERS Calcs'!$F$30</f>
        <v>7.1074593530607647E-2</v>
      </c>
      <c r="Z193" s="26">
        <f>SUM($Y$3:Y193)</f>
        <v>27.769203117037776</v>
      </c>
    </row>
    <row r="194" spans="1:26" x14ac:dyDescent="0.2">
      <c r="A194" s="23" t="s">
        <v>18</v>
      </c>
      <c r="B194" s="19">
        <v>191</v>
      </c>
      <c r="C194" s="23">
        <v>191</v>
      </c>
      <c r="D194" s="19">
        <v>13.7</v>
      </c>
      <c r="E194" s="24">
        <v>3.8055555555555554</v>
      </c>
      <c r="F194" s="20">
        <v>-0.22222222222222215</v>
      </c>
      <c r="G194" s="25">
        <f>'Bike Data'!$C$4*$F194</f>
        <v>-62.888888888888872</v>
      </c>
      <c r="H194" s="22">
        <f>0.5*'Bike Data'!$C$12*'Bike Data'!$C$7*'Bike Data'!$C$6*'WLTP Calcs'!E194^2</f>
        <v>2.9804476851851849</v>
      </c>
      <c r="I194" s="26">
        <f>0.02 *'Bike Data'!C$4*9.81</f>
        <v>55.524600000000007</v>
      </c>
      <c r="J194" s="22">
        <f t="shared" si="15"/>
        <v>-4.3838412037036818</v>
      </c>
      <c r="K194" s="25">
        <f t="shared" si="16"/>
        <v>0</v>
      </c>
      <c r="L194" s="20">
        <f t="shared" si="17"/>
        <v>4.3838412037036818</v>
      </c>
      <c r="M194" s="30">
        <f>(E194/1000)*(I194+H194+('Bike Data'!C$4*'Bike Data'!C$10*F194))</f>
        <v>-8.9043518222736498E-2</v>
      </c>
      <c r="N194" s="25">
        <f t="shared" si="18"/>
        <v>0</v>
      </c>
      <c r="O194" s="30">
        <f t="shared" si="19"/>
        <v>8.9043518222736498E-2</v>
      </c>
      <c r="P194" s="26"/>
      <c r="Q194" s="22">
        <f>((M194+M195)/2) * (B195 - B194)</f>
        <v>-5.0363271784979284E-2</v>
      </c>
      <c r="R194" s="25">
        <f t="shared" si="20"/>
        <v>0</v>
      </c>
      <c r="S194" s="22">
        <f>SUM($R$3:R194)</f>
        <v>122.19091547983864</v>
      </c>
      <c r="T194" s="25">
        <f t="shared" si="14"/>
        <v>5.0363271784979284E-2</v>
      </c>
      <c r="U194" s="22">
        <f>SUM($T$3:T194)</f>
        <v>51.685132229439951</v>
      </c>
      <c r="V194" s="25"/>
      <c r="W194" s="20">
        <f>U194*'KERS Calcs'!$F$4</f>
        <v>45.482916361907158</v>
      </c>
      <c r="X194" s="25">
        <f>O194*'KERS Calcs'!$F$30</f>
        <v>4.7887646128728284E-2</v>
      </c>
      <c r="Y194" s="73">
        <f>T194*'KERS Calcs'!$F$30</f>
        <v>2.7085391337426136E-2</v>
      </c>
      <c r="Z194" s="26">
        <f>SUM($Y$3:Y194)</f>
        <v>27.796288508375202</v>
      </c>
    </row>
    <row r="195" spans="1:26" x14ac:dyDescent="0.2">
      <c r="A195" s="23" t="s">
        <v>18</v>
      </c>
      <c r="B195" s="19">
        <v>192</v>
      </c>
      <c r="C195" s="23">
        <v>192</v>
      </c>
      <c r="D195" s="19">
        <v>12.9</v>
      </c>
      <c r="E195" s="24">
        <v>3.5833333333333335</v>
      </c>
      <c r="F195" s="20">
        <v>-0.16666666666666657</v>
      </c>
      <c r="G195" s="25">
        <f>'Bike Data'!$C$4*$F195</f>
        <v>-47.166666666666643</v>
      </c>
      <c r="H195" s="22">
        <f>0.5*'Bike Data'!$C$12*'Bike Data'!$C$7*'Bike Data'!$C$6*'WLTP Calcs'!E195^2</f>
        <v>2.6425291666666668</v>
      </c>
      <c r="I195" s="26">
        <f>0.02 *'Bike Data'!C$4*9.81</f>
        <v>55.524600000000007</v>
      </c>
      <c r="J195" s="22">
        <f t="shared" si="15"/>
        <v>11.000462500000033</v>
      </c>
      <c r="K195" s="25">
        <f t="shared" si="16"/>
        <v>11.000462500000033</v>
      </c>
      <c r="L195" s="20">
        <f t="shared" si="17"/>
        <v>0</v>
      </c>
      <c r="M195" s="30">
        <f>(E195/1000)*(I195+H195+('Bike Data'!C$4*'Bike Data'!C$10*F195))</f>
        <v>-1.1683025347222068E-2</v>
      </c>
      <c r="N195" s="25">
        <f t="shared" si="18"/>
        <v>0</v>
      </c>
      <c r="O195" s="30">
        <f t="shared" si="19"/>
        <v>1.1683025347222068E-2</v>
      </c>
      <c r="P195" s="26"/>
      <c r="Q195" s="22">
        <f>((M195+M196)/2) * (B196 - B195)</f>
        <v>3.2653416033307625E-2</v>
      </c>
      <c r="R195" s="25">
        <f t="shared" si="20"/>
        <v>3.2653416033307625E-2</v>
      </c>
      <c r="S195" s="22">
        <f>SUM($R$3:R195)</f>
        <v>122.22356889587195</v>
      </c>
      <c r="T195" s="25">
        <f t="shared" ref="T195:T258" si="21">ABS(IF(Q195&lt;0,Q195,))</f>
        <v>0</v>
      </c>
      <c r="U195" s="22">
        <f>SUM($T$3:T195)</f>
        <v>51.685132229439951</v>
      </c>
      <c r="V195" s="25"/>
      <c r="W195" s="20">
        <f>U195*'KERS Calcs'!$F$4</f>
        <v>45.482916361907158</v>
      </c>
      <c r="X195" s="25">
        <f>O195*'KERS Calcs'!$F$30</f>
        <v>6.2831365461239914E-3</v>
      </c>
      <c r="Y195" s="73">
        <f>T195*'KERS Calcs'!$F$30</f>
        <v>0</v>
      </c>
      <c r="Z195" s="26">
        <f>SUM($Y$3:Y195)</f>
        <v>27.796288508375202</v>
      </c>
    </row>
    <row r="196" spans="1:26" x14ac:dyDescent="0.2">
      <c r="A196" s="23" t="s">
        <v>18</v>
      </c>
      <c r="B196" s="19">
        <v>193</v>
      </c>
      <c r="C196" s="23">
        <v>193</v>
      </c>
      <c r="D196" s="19">
        <v>12.5</v>
      </c>
      <c r="E196" s="24">
        <v>3.4722222222222223</v>
      </c>
      <c r="F196" s="20">
        <v>-9.7222222222222363E-2</v>
      </c>
      <c r="G196" s="25">
        <f>'Bike Data'!$C$4*$F196</f>
        <v>-27.513888888888928</v>
      </c>
      <c r="H196" s="22">
        <f>0.5*'Bike Data'!$C$12*'Bike Data'!$C$7*'Bike Data'!$C$6*'WLTP Calcs'!E196^2</f>
        <v>2.4811921296296298</v>
      </c>
      <c r="I196" s="26">
        <f>0.02 *'Bike Data'!C$4*9.81</f>
        <v>55.524600000000007</v>
      </c>
      <c r="J196" s="22">
        <f t="shared" ref="J196:J259" si="22">SUM(G196:I196)</f>
        <v>30.491903240740708</v>
      </c>
      <c r="K196" s="25">
        <f t="shared" ref="K196:K259" si="23">IF(J196&gt;0,J196,)</f>
        <v>30.491903240740708</v>
      </c>
      <c r="L196" s="20">
        <f t="shared" ref="L196:L259" si="24">IF(J196&lt;0,J196,)*-1</f>
        <v>0</v>
      </c>
      <c r="M196" s="30">
        <f>(E196/1000)*(I196+H196+('Bike Data'!C$4*'Bike Data'!C$10*F196))</f>
        <v>7.698985741383732E-2</v>
      </c>
      <c r="N196" s="25">
        <f t="shared" ref="N196:N259" si="25">IF(M196&gt;0,M196,)</f>
        <v>7.698985741383732E-2</v>
      </c>
      <c r="O196" s="30">
        <f t="shared" ref="O196:O259" si="26">ABS(IF(M196&lt;0,M196,))</f>
        <v>0</v>
      </c>
      <c r="P196" s="26"/>
      <c r="Q196" s="22">
        <f>((M196+M197)/2) * (B197 - B196)</f>
        <v>9.3214180513760223E-2</v>
      </c>
      <c r="R196" s="25">
        <f t="shared" ref="R196:R259" si="27">IF(Q196&gt;0,Q196,)</f>
        <v>9.3214180513760223E-2</v>
      </c>
      <c r="S196" s="22">
        <f>SUM($R$3:R196)</f>
        <v>122.3167830763857</v>
      </c>
      <c r="T196" s="25">
        <f t="shared" si="21"/>
        <v>0</v>
      </c>
      <c r="U196" s="22">
        <f>SUM($T$3:T196)</f>
        <v>51.685132229439951</v>
      </c>
      <c r="V196" s="25"/>
      <c r="W196" s="20">
        <f>U196*'KERS Calcs'!$F$4</f>
        <v>45.482916361907158</v>
      </c>
      <c r="X196" s="25">
        <f>O196*'KERS Calcs'!$F$30</f>
        <v>0</v>
      </c>
      <c r="Y196" s="73">
        <f>T196*'KERS Calcs'!$F$30</f>
        <v>0</v>
      </c>
      <c r="Z196" s="26">
        <f>SUM($Y$3:Y196)</f>
        <v>27.796288508375202</v>
      </c>
    </row>
    <row r="197" spans="1:26" x14ac:dyDescent="0.2">
      <c r="A197" s="23" t="s">
        <v>18</v>
      </c>
      <c r="B197" s="19">
        <v>194</v>
      </c>
      <c r="C197" s="23">
        <v>194</v>
      </c>
      <c r="D197" s="19">
        <v>12.2</v>
      </c>
      <c r="E197" s="24">
        <v>3.3888888888888888</v>
      </c>
      <c r="F197" s="20">
        <v>-6.9444444444444448E-2</v>
      </c>
      <c r="G197" s="25">
        <f>'Bike Data'!$C$4*$F197</f>
        <v>-19.652777777777779</v>
      </c>
      <c r="H197" s="22">
        <f>0.5*'Bike Data'!$C$12*'Bike Data'!$C$7*'Bike Data'!$C$6*'WLTP Calcs'!E197^2</f>
        <v>2.3635240740740744</v>
      </c>
      <c r="I197" s="26">
        <f>0.02 *'Bike Data'!C$4*9.81</f>
        <v>55.524600000000007</v>
      </c>
      <c r="J197" s="22">
        <f t="shared" si="22"/>
        <v>38.235346296296299</v>
      </c>
      <c r="K197" s="25">
        <f t="shared" si="23"/>
        <v>38.235346296296299</v>
      </c>
      <c r="L197" s="20">
        <f t="shared" si="24"/>
        <v>0</v>
      </c>
      <c r="M197" s="30">
        <f>(E197/1000)*(I197+H197+('Bike Data'!C$4*'Bike Data'!C$10*F197))</f>
        <v>0.10943850361368312</v>
      </c>
      <c r="N197" s="25">
        <f t="shared" si="25"/>
        <v>0.10943850361368312</v>
      </c>
      <c r="O197" s="30">
        <f t="shared" si="26"/>
        <v>0</v>
      </c>
      <c r="P197" s="26"/>
      <c r="Q197" s="22">
        <f>((M197+M198)/2) * (B198 - B197)</f>
        <v>0.13400816615869349</v>
      </c>
      <c r="R197" s="25">
        <f t="shared" si="27"/>
        <v>0.13400816615869349</v>
      </c>
      <c r="S197" s="22">
        <f>SUM($R$3:R197)</f>
        <v>122.4507912425444</v>
      </c>
      <c r="T197" s="25">
        <f t="shared" si="21"/>
        <v>0</v>
      </c>
      <c r="U197" s="22">
        <f>SUM($T$3:T197)</f>
        <v>51.685132229439951</v>
      </c>
      <c r="V197" s="25"/>
      <c r="W197" s="20">
        <f>U197*'KERS Calcs'!$F$4</f>
        <v>45.482916361907158</v>
      </c>
      <c r="X197" s="25">
        <f>O197*'KERS Calcs'!$F$30</f>
        <v>0</v>
      </c>
      <c r="Y197" s="73">
        <f>T197*'KERS Calcs'!$F$30</f>
        <v>0</v>
      </c>
      <c r="Z197" s="26">
        <f>SUM($Y$3:Y197)</f>
        <v>27.796288508375202</v>
      </c>
    </row>
    <row r="198" spans="1:26" x14ac:dyDescent="0.2">
      <c r="A198" s="23" t="s">
        <v>18</v>
      </c>
      <c r="B198" s="19">
        <v>195</v>
      </c>
      <c r="C198" s="23">
        <v>195</v>
      </c>
      <c r="D198" s="19">
        <v>12</v>
      </c>
      <c r="E198" s="24">
        <v>3.3333333333333335</v>
      </c>
      <c r="F198" s="20">
        <v>-2.7777777777777679E-2</v>
      </c>
      <c r="G198" s="25">
        <f>'Bike Data'!$C$4*$F198</f>
        <v>-7.8611111111110832</v>
      </c>
      <c r="H198" s="22">
        <f>0.5*'Bike Data'!$C$12*'Bike Data'!$C$7*'Bike Data'!$C$6*'WLTP Calcs'!E198^2</f>
        <v>2.2866666666666671</v>
      </c>
      <c r="I198" s="26">
        <f>0.02 *'Bike Data'!C$4*9.81</f>
        <v>55.524600000000007</v>
      </c>
      <c r="J198" s="22">
        <f t="shared" si="22"/>
        <v>49.95015555555559</v>
      </c>
      <c r="K198" s="25">
        <f t="shared" si="23"/>
        <v>49.95015555555559</v>
      </c>
      <c r="L198" s="20">
        <f t="shared" si="24"/>
        <v>0</v>
      </c>
      <c r="M198" s="30">
        <f>(E198/1000)*(I198+H198+('Bike Data'!C$4*'Bike Data'!C$10*F198))</f>
        <v>0.15857782870370388</v>
      </c>
      <c r="N198" s="25">
        <f t="shared" si="25"/>
        <v>0.15857782870370388</v>
      </c>
      <c r="O198" s="30">
        <f t="shared" si="26"/>
        <v>0</v>
      </c>
      <c r="P198" s="26"/>
      <c r="Q198" s="22">
        <f>((M198+M199)/2) * (B199 - B198)</f>
        <v>0.17564102546296306</v>
      </c>
      <c r="R198" s="25">
        <f t="shared" si="27"/>
        <v>0.17564102546296306</v>
      </c>
      <c r="S198" s="22">
        <f>SUM($R$3:R198)</f>
        <v>122.62643226800736</v>
      </c>
      <c r="T198" s="25">
        <f t="shared" si="21"/>
        <v>0</v>
      </c>
      <c r="U198" s="22">
        <f>SUM($T$3:T198)</f>
        <v>51.685132229439951</v>
      </c>
      <c r="V198" s="25"/>
      <c r="W198" s="20">
        <f>U198*'KERS Calcs'!$F$4</f>
        <v>45.482916361907158</v>
      </c>
      <c r="X198" s="25">
        <f>O198*'KERS Calcs'!$F$30</f>
        <v>0</v>
      </c>
      <c r="Y198" s="73">
        <f>T198*'KERS Calcs'!$F$30</f>
        <v>0</v>
      </c>
      <c r="Z198" s="26">
        <f>SUM($Y$3:Y198)</f>
        <v>27.796288508375202</v>
      </c>
    </row>
    <row r="199" spans="1:26" x14ac:dyDescent="0.2">
      <c r="A199" s="23" t="s">
        <v>18</v>
      </c>
      <c r="B199" s="19">
        <v>196</v>
      </c>
      <c r="C199" s="23">
        <v>196</v>
      </c>
      <c r="D199" s="19">
        <v>12</v>
      </c>
      <c r="E199" s="24">
        <v>3.3333333333333335</v>
      </c>
      <c r="F199" s="20">
        <v>0</v>
      </c>
      <c r="G199" s="25">
        <f>'Bike Data'!$C$4*$F199</f>
        <v>0</v>
      </c>
      <c r="H199" s="22">
        <f>0.5*'Bike Data'!$C$12*'Bike Data'!$C$7*'Bike Data'!$C$6*'WLTP Calcs'!E199^2</f>
        <v>2.2866666666666671</v>
      </c>
      <c r="I199" s="26">
        <f>0.02 *'Bike Data'!C$4*9.81</f>
        <v>55.524600000000007</v>
      </c>
      <c r="J199" s="22">
        <f t="shared" si="22"/>
        <v>57.811266666666675</v>
      </c>
      <c r="K199" s="25">
        <f t="shared" si="23"/>
        <v>57.811266666666675</v>
      </c>
      <c r="L199" s="20">
        <f t="shared" si="24"/>
        <v>0</v>
      </c>
      <c r="M199" s="30">
        <f>(E199/1000)*(I199+H199+('Bike Data'!C$4*'Bike Data'!C$10*F199))</f>
        <v>0.19270422222222228</v>
      </c>
      <c r="N199" s="25">
        <f t="shared" si="25"/>
        <v>0.19270422222222228</v>
      </c>
      <c r="O199" s="30">
        <f t="shared" si="26"/>
        <v>0</v>
      </c>
      <c r="P199" s="26"/>
      <c r="Q199" s="22">
        <f>((M199+M200)/2) * (B200 - B199)</f>
        <v>0.19270422222222228</v>
      </c>
      <c r="R199" s="25">
        <f t="shared" si="27"/>
        <v>0.19270422222222228</v>
      </c>
      <c r="S199" s="22">
        <f>SUM($R$3:R199)</f>
        <v>122.81913649022958</v>
      </c>
      <c r="T199" s="25">
        <f t="shared" si="21"/>
        <v>0</v>
      </c>
      <c r="U199" s="22">
        <f>SUM($T$3:T199)</f>
        <v>51.685132229439951</v>
      </c>
      <c r="V199" s="25"/>
      <c r="W199" s="20">
        <f>U199*'KERS Calcs'!$F$4</f>
        <v>45.482916361907158</v>
      </c>
      <c r="X199" s="25">
        <f>O199*'KERS Calcs'!$F$30</f>
        <v>0</v>
      </c>
      <c r="Y199" s="73">
        <f>T199*'KERS Calcs'!$F$30</f>
        <v>0</v>
      </c>
      <c r="Z199" s="26">
        <f>SUM($Y$3:Y199)</f>
        <v>27.796288508375202</v>
      </c>
    </row>
    <row r="200" spans="1:26" x14ac:dyDescent="0.2">
      <c r="A200" s="23" t="s">
        <v>18</v>
      </c>
      <c r="B200" s="19">
        <v>197</v>
      </c>
      <c r="C200" s="23">
        <v>197</v>
      </c>
      <c r="D200" s="19">
        <v>12</v>
      </c>
      <c r="E200" s="24">
        <v>3.3333333333333335</v>
      </c>
      <c r="F200" s="20">
        <v>0</v>
      </c>
      <c r="G200" s="25">
        <f>'Bike Data'!$C$4*$F200</f>
        <v>0</v>
      </c>
      <c r="H200" s="22">
        <f>0.5*'Bike Data'!$C$12*'Bike Data'!$C$7*'Bike Data'!$C$6*'WLTP Calcs'!E200^2</f>
        <v>2.2866666666666671</v>
      </c>
      <c r="I200" s="26">
        <f>0.02 *'Bike Data'!C$4*9.81</f>
        <v>55.524600000000007</v>
      </c>
      <c r="J200" s="22">
        <f t="shared" si="22"/>
        <v>57.811266666666675</v>
      </c>
      <c r="K200" s="25">
        <f t="shared" si="23"/>
        <v>57.811266666666675</v>
      </c>
      <c r="L200" s="20">
        <f t="shared" si="24"/>
        <v>0</v>
      </c>
      <c r="M200" s="30">
        <f>(E200/1000)*(I200+H200+('Bike Data'!C$4*'Bike Data'!C$10*F200))</f>
        <v>0.19270422222222228</v>
      </c>
      <c r="N200" s="25">
        <f t="shared" si="25"/>
        <v>0.19270422222222228</v>
      </c>
      <c r="O200" s="30">
        <f t="shared" si="26"/>
        <v>0</v>
      </c>
      <c r="P200" s="26"/>
      <c r="Q200" s="22">
        <f>((M200+M201)/2) * (B201 - B200)</f>
        <v>0.23536221412037042</v>
      </c>
      <c r="R200" s="25">
        <f t="shared" si="27"/>
        <v>0.23536221412037042</v>
      </c>
      <c r="S200" s="22">
        <f>SUM($R$3:R200)</f>
        <v>123.05449870434995</v>
      </c>
      <c r="T200" s="25">
        <f t="shared" si="21"/>
        <v>0</v>
      </c>
      <c r="U200" s="22">
        <f>SUM($T$3:T200)</f>
        <v>51.685132229439951</v>
      </c>
      <c r="V200" s="25"/>
      <c r="W200" s="20">
        <f>U200*'KERS Calcs'!$F$4</f>
        <v>45.482916361907158</v>
      </c>
      <c r="X200" s="25">
        <f>O200*'KERS Calcs'!$F$30</f>
        <v>0</v>
      </c>
      <c r="Y200" s="73">
        <f>T200*'KERS Calcs'!$F$30</f>
        <v>0</v>
      </c>
      <c r="Z200" s="26">
        <f>SUM($Y$3:Y200)</f>
        <v>27.796288508375202</v>
      </c>
    </row>
    <row r="201" spans="1:26" x14ac:dyDescent="0.2">
      <c r="A201" s="23" t="s">
        <v>18</v>
      </c>
      <c r="B201" s="19">
        <v>198</v>
      </c>
      <c r="C201" s="23">
        <v>198</v>
      </c>
      <c r="D201" s="19">
        <v>12</v>
      </c>
      <c r="E201" s="24">
        <v>3.3333333333333335</v>
      </c>
      <c r="F201" s="20">
        <v>6.9444444444444448E-2</v>
      </c>
      <c r="G201" s="25">
        <f>'Bike Data'!$C$4*$F201</f>
        <v>19.652777777777779</v>
      </c>
      <c r="H201" s="22">
        <f>0.5*'Bike Data'!$C$12*'Bike Data'!$C$7*'Bike Data'!$C$6*'WLTP Calcs'!E201^2</f>
        <v>2.2866666666666671</v>
      </c>
      <c r="I201" s="26">
        <f>0.02 *'Bike Data'!C$4*9.81</f>
        <v>55.524600000000007</v>
      </c>
      <c r="J201" s="22">
        <f t="shared" si="22"/>
        <v>77.464044444444454</v>
      </c>
      <c r="K201" s="25">
        <f t="shared" si="23"/>
        <v>77.464044444444454</v>
      </c>
      <c r="L201" s="20">
        <f t="shared" si="24"/>
        <v>0</v>
      </c>
      <c r="M201" s="30">
        <f>(E201/1000)*(I201+H201+('Bike Data'!C$4*'Bike Data'!C$10*F201))</f>
        <v>0.27802020601851857</v>
      </c>
      <c r="N201" s="25">
        <f t="shared" si="25"/>
        <v>0.27802020601851857</v>
      </c>
      <c r="O201" s="30">
        <f t="shared" si="26"/>
        <v>0</v>
      </c>
      <c r="P201" s="26"/>
      <c r="Q201" s="22">
        <f>((M201+M202)/2) * (B202 - B201)</f>
        <v>0.32858541968878607</v>
      </c>
      <c r="R201" s="25">
        <f t="shared" si="27"/>
        <v>0.32858541968878607</v>
      </c>
      <c r="S201" s="22">
        <f>SUM($R$3:R201)</f>
        <v>123.38308412403875</v>
      </c>
      <c r="T201" s="25">
        <f t="shared" si="21"/>
        <v>0</v>
      </c>
      <c r="U201" s="22">
        <f>SUM($T$3:T201)</f>
        <v>51.685132229439951</v>
      </c>
      <c r="V201" s="25"/>
      <c r="W201" s="20">
        <f>U201*'KERS Calcs'!$F$4</f>
        <v>45.482916361907158</v>
      </c>
      <c r="X201" s="25">
        <f>O201*'KERS Calcs'!$F$30</f>
        <v>0</v>
      </c>
      <c r="Y201" s="73">
        <f>T201*'KERS Calcs'!$F$30</f>
        <v>0</v>
      </c>
      <c r="Z201" s="26">
        <f>SUM($Y$3:Y201)</f>
        <v>27.796288508375202</v>
      </c>
    </row>
    <row r="202" spans="1:26" x14ac:dyDescent="0.2">
      <c r="A202" s="23" t="s">
        <v>18</v>
      </c>
      <c r="B202" s="19">
        <v>199</v>
      </c>
      <c r="C202" s="23">
        <v>199</v>
      </c>
      <c r="D202" s="19">
        <v>12.5</v>
      </c>
      <c r="E202" s="24">
        <v>3.4722222222222223</v>
      </c>
      <c r="F202" s="20">
        <v>0.1388888888888889</v>
      </c>
      <c r="G202" s="25">
        <f>'Bike Data'!$C$4*$F202</f>
        <v>39.305555555555557</v>
      </c>
      <c r="H202" s="22">
        <f>0.5*'Bike Data'!$C$12*'Bike Data'!$C$7*'Bike Data'!$C$6*'WLTP Calcs'!E202^2</f>
        <v>2.4811921296296298</v>
      </c>
      <c r="I202" s="26">
        <f>0.02 *'Bike Data'!C$4*9.81</f>
        <v>55.524600000000007</v>
      </c>
      <c r="J202" s="22">
        <f t="shared" si="22"/>
        <v>97.311347685185197</v>
      </c>
      <c r="K202" s="25">
        <f t="shared" si="23"/>
        <v>97.311347685185197</v>
      </c>
      <c r="L202" s="20">
        <f t="shared" si="24"/>
        <v>0</v>
      </c>
      <c r="M202" s="30">
        <f>(E202/1000)*(I202+H202+('Bike Data'!C$4*'Bike Data'!C$10*F202))</f>
        <v>0.37915063335905352</v>
      </c>
      <c r="N202" s="25">
        <f t="shared" si="25"/>
        <v>0.37915063335905352</v>
      </c>
      <c r="O202" s="30">
        <f t="shared" si="26"/>
        <v>0</v>
      </c>
      <c r="P202" s="26"/>
      <c r="Q202" s="22">
        <f>((M202+M203)/2) * (B203 - B202)</f>
        <v>0.43331203288966047</v>
      </c>
      <c r="R202" s="25">
        <f t="shared" si="27"/>
        <v>0.43331203288966047</v>
      </c>
      <c r="S202" s="22">
        <f>SUM($R$3:R202)</f>
        <v>123.81639615692841</v>
      </c>
      <c r="T202" s="25">
        <f t="shared" si="21"/>
        <v>0</v>
      </c>
      <c r="U202" s="22">
        <f>SUM($T$3:T202)</f>
        <v>51.685132229439951</v>
      </c>
      <c r="V202" s="25"/>
      <c r="W202" s="20">
        <f>U202*'KERS Calcs'!$F$4</f>
        <v>45.482916361907158</v>
      </c>
      <c r="X202" s="25">
        <f>O202*'KERS Calcs'!$F$30</f>
        <v>0</v>
      </c>
      <c r="Y202" s="73">
        <f>T202*'KERS Calcs'!$F$30</f>
        <v>0</v>
      </c>
      <c r="Z202" s="26">
        <f>SUM($Y$3:Y202)</f>
        <v>27.796288508375202</v>
      </c>
    </row>
    <row r="203" spans="1:26" x14ac:dyDescent="0.2">
      <c r="A203" s="23" t="s">
        <v>18</v>
      </c>
      <c r="B203" s="19">
        <v>200</v>
      </c>
      <c r="C203" s="23">
        <v>200</v>
      </c>
      <c r="D203" s="19">
        <v>13</v>
      </c>
      <c r="E203" s="24">
        <v>3.6111111111111112</v>
      </c>
      <c r="F203" s="20">
        <v>0.20833333333333331</v>
      </c>
      <c r="G203" s="25">
        <f>'Bike Data'!$C$4*$F203</f>
        <v>58.958333333333329</v>
      </c>
      <c r="H203" s="22">
        <f>0.5*'Bike Data'!$C$12*'Bike Data'!$C$7*'Bike Data'!$C$6*'WLTP Calcs'!E203^2</f>
        <v>2.6836574074074075</v>
      </c>
      <c r="I203" s="26">
        <f>0.02 *'Bike Data'!C$4*9.81</f>
        <v>55.524600000000007</v>
      </c>
      <c r="J203" s="22">
        <f t="shared" si="22"/>
        <v>117.16659074074074</v>
      </c>
      <c r="K203" s="25">
        <f t="shared" si="23"/>
        <v>117.16659074074074</v>
      </c>
      <c r="L203" s="20">
        <f t="shared" si="24"/>
        <v>0</v>
      </c>
      <c r="M203" s="30">
        <f>(E203/1000)*(I203+H203+('Bike Data'!C$4*'Bike Data'!C$10*F203))</f>
        <v>0.48747343242026747</v>
      </c>
      <c r="N203" s="25">
        <f t="shared" si="25"/>
        <v>0.48747343242026747</v>
      </c>
      <c r="O203" s="30">
        <f t="shared" si="26"/>
        <v>0</v>
      </c>
      <c r="P203" s="26"/>
      <c r="Q203" s="22">
        <f>((M203+M204)/2) * (B204 - B203)</f>
        <v>0.55682374836033954</v>
      </c>
      <c r="R203" s="25">
        <f t="shared" si="27"/>
        <v>0.55682374836033954</v>
      </c>
      <c r="S203" s="22">
        <f>SUM($R$3:R203)</f>
        <v>124.37321990528875</v>
      </c>
      <c r="T203" s="25">
        <f t="shared" si="21"/>
        <v>0</v>
      </c>
      <c r="U203" s="22">
        <f>SUM($T$3:T203)</f>
        <v>51.685132229439951</v>
      </c>
      <c r="V203" s="25"/>
      <c r="W203" s="20">
        <f>U203*'KERS Calcs'!$F$4</f>
        <v>45.482916361907158</v>
      </c>
      <c r="X203" s="25">
        <f>O203*'KERS Calcs'!$F$30</f>
        <v>0</v>
      </c>
      <c r="Y203" s="73">
        <f>T203*'KERS Calcs'!$F$30</f>
        <v>0</v>
      </c>
      <c r="Z203" s="26">
        <f>SUM($Y$3:Y203)</f>
        <v>27.796288508375202</v>
      </c>
    </row>
    <row r="204" spans="1:26" x14ac:dyDescent="0.2">
      <c r="A204" s="23" t="s">
        <v>18</v>
      </c>
      <c r="B204" s="19">
        <v>201</v>
      </c>
      <c r="C204" s="23">
        <v>201</v>
      </c>
      <c r="D204" s="19">
        <v>14</v>
      </c>
      <c r="E204" s="24">
        <v>3.8888888888888893</v>
      </c>
      <c r="F204" s="20">
        <v>0.27777777777777779</v>
      </c>
      <c r="G204" s="25">
        <f>'Bike Data'!$C$4*$F204</f>
        <v>78.611111111111114</v>
      </c>
      <c r="H204" s="22">
        <f>0.5*'Bike Data'!$C$12*'Bike Data'!$C$7*'Bike Data'!$C$6*'WLTP Calcs'!E204^2</f>
        <v>3.112407407407408</v>
      </c>
      <c r="I204" s="26">
        <f>0.02 *'Bike Data'!C$4*9.81</f>
        <v>55.524600000000007</v>
      </c>
      <c r="J204" s="22">
        <f t="shared" si="22"/>
        <v>137.24811851851854</v>
      </c>
      <c r="K204" s="25">
        <f t="shared" si="23"/>
        <v>137.24811851851854</v>
      </c>
      <c r="L204" s="20">
        <f t="shared" si="24"/>
        <v>0</v>
      </c>
      <c r="M204" s="30">
        <f>(E204/1000)*(I204+H204+('Bike Data'!C$4*'Bike Data'!C$10*F204))</f>
        <v>0.62617406430041156</v>
      </c>
      <c r="N204" s="25">
        <f t="shared" si="25"/>
        <v>0.62617406430041156</v>
      </c>
      <c r="O204" s="30">
        <f t="shared" si="26"/>
        <v>0</v>
      </c>
      <c r="P204" s="26"/>
      <c r="Q204" s="22">
        <f>((M204+M205)/2) * (B205 - B204)</f>
        <v>0.70281930790252056</v>
      </c>
      <c r="R204" s="25">
        <f t="shared" si="27"/>
        <v>0.70281930790252056</v>
      </c>
      <c r="S204" s="22">
        <f>SUM($R$3:R204)</f>
        <v>125.07603921319127</v>
      </c>
      <c r="T204" s="25">
        <f t="shared" si="21"/>
        <v>0</v>
      </c>
      <c r="U204" s="22">
        <f>SUM($T$3:T204)</f>
        <v>51.685132229439951</v>
      </c>
      <c r="V204" s="25"/>
      <c r="W204" s="20">
        <f>U204*'KERS Calcs'!$F$4</f>
        <v>45.482916361907158</v>
      </c>
      <c r="X204" s="25">
        <f>O204*'KERS Calcs'!$F$30</f>
        <v>0</v>
      </c>
      <c r="Y204" s="73">
        <f>T204*'KERS Calcs'!$F$30</f>
        <v>0</v>
      </c>
      <c r="Z204" s="26">
        <f>SUM($Y$3:Y204)</f>
        <v>27.796288508375202</v>
      </c>
    </row>
    <row r="205" spans="1:26" x14ac:dyDescent="0.2">
      <c r="A205" s="23" t="s">
        <v>18</v>
      </c>
      <c r="B205" s="19">
        <v>202</v>
      </c>
      <c r="C205" s="23">
        <v>202</v>
      </c>
      <c r="D205" s="19">
        <v>15</v>
      </c>
      <c r="E205" s="24">
        <v>4.166666666666667</v>
      </c>
      <c r="F205" s="20">
        <v>0.34722222222222221</v>
      </c>
      <c r="G205" s="25">
        <f>'Bike Data'!$C$4*$F205</f>
        <v>98.263888888888886</v>
      </c>
      <c r="H205" s="22">
        <f>0.5*'Bike Data'!$C$12*'Bike Data'!$C$7*'Bike Data'!$C$6*'WLTP Calcs'!E205^2</f>
        <v>3.5729166666666674</v>
      </c>
      <c r="I205" s="26">
        <f>0.02 *'Bike Data'!C$4*9.81</f>
        <v>55.524600000000007</v>
      </c>
      <c r="J205" s="22">
        <f t="shared" si="22"/>
        <v>157.36140555555556</v>
      </c>
      <c r="K205" s="25">
        <f t="shared" si="23"/>
        <v>157.36140555555556</v>
      </c>
      <c r="L205" s="20">
        <f t="shared" si="24"/>
        <v>0</v>
      </c>
      <c r="M205" s="30">
        <f>(E205/1000)*(I205+H205+('Bike Data'!C$4*'Bike Data'!C$10*F205))</f>
        <v>0.77946455150462957</v>
      </c>
      <c r="N205" s="25">
        <f t="shared" si="25"/>
        <v>0.77946455150462957</v>
      </c>
      <c r="O205" s="30">
        <f t="shared" si="26"/>
        <v>0</v>
      </c>
      <c r="P205" s="26"/>
      <c r="Q205" s="22">
        <f>((M205+M206)/2) * (B206 - B205)</f>
        <v>0.99612146180555561</v>
      </c>
      <c r="R205" s="25">
        <f t="shared" si="27"/>
        <v>0.99612146180555561</v>
      </c>
      <c r="S205" s="22">
        <f>SUM($R$3:R205)</f>
        <v>126.07216067499682</v>
      </c>
      <c r="T205" s="25">
        <f t="shared" si="21"/>
        <v>0</v>
      </c>
      <c r="U205" s="22">
        <f>SUM($T$3:T205)</f>
        <v>51.685132229439951</v>
      </c>
      <c r="V205" s="25"/>
      <c r="W205" s="20">
        <f>U205*'KERS Calcs'!$F$4</f>
        <v>45.482916361907158</v>
      </c>
      <c r="X205" s="25">
        <f>O205*'KERS Calcs'!$F$30</f>
        <v>0</v>
      </c>
      <c r="Y205" s="73">
        <f>T205*'KERS Calcs'!$F$30</f>
        <v>0</v>
      </c>
      <c r="Z205" s="26">
        <f>SUM($Y$3:Y205)</f>
        <v>27.796288508375202</v>
      </c>
    </row>
    <row r="206" spans="1:26" x14ac:dyDescent="0.2">
      <c r="A206" s="23" t="s">
        <v>18</v>
      </c>
      <c r="B206" s="19">
        <v>203</v>
      </c>
      <c r="C206" s="23">
        <v>203</v>
      </c>
      <c r="D206" s="19">
        <v>16.5</v>
      </c>
      <c r="E206" s="24">
        <v>4.5833333333333339</v>
      </c>
      <c r="F206" s="20">
        <v>0.55555555555555558</v>
      </c>
      <c r="G206" s="25">
        <f>'Bike Data'!$C$4*$F206</f>
        <v>157.22222222222223</v>
      </c>
      <c r="H206" s="22">
        <f>0.5*'Bike Data'!$C$12*'Bike Data'!$C$7*'Bike Data'!$C$6*'WLTP Calcs'!E206^2</f>
        <v>4.3232291666666685</v>
      </c>
      <c r="I206" s="26">
        <f>0.02 *'Bike Data'!C$4*9.81</f>
        <v>55.524600000000007</v>
      </c>
      <c r="J206" s="22">
        <f t="shared" si="22"/>
        <v>217.07005138888888</v>
      </c>
      <c r="K206" s="25">
        <f t="shared" si="23"/>
        <v>217.07005138888888</v>
      </c>
      <c r="L206" s="20">
        <f t="shared" si="24"/>
        <v>0</v>
      </c>
      <c r="M206" s="30">
        <f>(E206/1000)*(I206+H206+('Bike Data'!C$4*'Bike Data'!C$10*F206))</f>
        <v>1.2127783721064818</v>
      </c>
      <c r="N206" s="25">
        <f t="shared" si="25"/>
        <v>1.2127783721064818</v>
      </c>
      <c r="O206" s="30">
        <f t="shared" si="26"/>
        <v>0</v>
      </c>
      <c r="P206" s="26"/>
      <c r="Q206" s="22">
        <f>((M206+M207)/2) * (B207 - B206)</f>
        <v>1.4029331015303499</v>
      </c>
      <c r="R206" s="25">
        <f t="shared" si="27"/>
        <v>1.4029331015303499</v>
      </c>
      <c r="S206" s="22">
        <f>SUM($R$3:R206)</f>
        <v>127.47509377652717</v>
      </c>
      <c r="T206" s="25">
        <f t="shared" si="21"/>
        <v>0</v>
      </c>
      <c r="U206" s="22">
        <f>SUM($T$3:T206)</f>
        <v>51.685132229439951</v>
      </c>
      <c r="V206" s="25"/>
      <c r="W206" s="20">
        <f>U206*'KERS Calcs'!$F$4</f>
        <v>45.482916361907158</v>
      </c>
      <c r="X206" s="25">
        <f>O206*'KERS Calcs'!$F$30</f>
        <v>0</v>
      </c>
      <c r="Y206" s="73">
        <f>T206*'KERS Calcs'!$F$30</f>
        <v>0</v>
      </c>
      <c r="Z206" s="26">
        <f>SUM($Y$3:Y206)</f>
        <v>27.796288508375202</v>
      </c>
    </row>
    <row r="207" spans="1:26" x14ac:dyDescent="0.2">
      <c r="A207" s="23" t="s">
        <v>18</v>
      </c>
      <c r="B207" s="19">
        <v>204</v>
      </c>
      <c r="C207" s="23">
        <v>204</v>
      </c>
      <c r="D207" s="19">
        <v>19</v>
      </c>
      <c r="E207" s="24">
        <v>5.2777777777777777</v>
      </c>
      <c r="F207" s="20">
        <v>0.65277777777777768</v>
      </c>
      <c r="G207" s="25">
        <f>'Bike Data'!$C$4*$F207</f>
        <v>184.73611111111109</v>
      </c>
      <c r="H207" s="22">
        <f>0.5*'Bike Data'!$C$12*'Bike Data'!$C$7*'Bike Data'!$C$6*'WLTP Calcs'!E207^2</f>
        <v>5.7325462962962961</v>
      </c>
      <c r="I207" s="26">
        <f>0.02 *'Bike Data'!C$4*9.81</f>
        <v>55.524600000000007</v>
      </c>
      <c r="J207" s="22">
        <f t="shared" si="22"/>
        <v>245.99325740740738</v>
      </c>
      <c r="K207" s="25">
        <f t="shared" si="23"/>
        <v>245.99325740740738</v>
      </c>
      <c r="L207" s="20">
        <f t="shared" si="24"/>
        <v>0</v>
      </c>
      <c r="M207" s="30">
        <f>(E207/1000)*(I207+H207+('Bike Data'!C$4*'Bike Data'!C$10*F207))</f>
        <v>1.593087830954218</v>
      </c>
      <c r="N207" s="25">
        <f t="shared" si="25"/>
        <v>1.593087830954218</v>
      </c>
      <c r="O207" s="30">
        <f t="shared" si="26"/>
        <v>0</v>
      </c>
      <c r="P207" s="26"/>
      <c r="Q207" s="22">
        <f>((M207+M208)/2) * (B208 - B207)</f>
        <v>1.704526883584105</v>
      </c>
      <c r="R207" s="25">
        <f t="shared" si="27"/>
        <v>1.704526883584105</v>
      </c>
      <c r="S207" s="22">
        <f>SUM($R$3:R207)</f>
        <v>129.17962066011128</v>
      </c>
      <c r="T207" s="25">
        <f t="shared" si="21"/>
        <v>0</v>
      </c>
      <c r="U207" s="22">
        <f>SUM($T$3:T207)</f>
        <v>51.685132229439951</v>
      </c>
      <c r="V207" s="25"/>
      <c r="W207" s="20">
        <f>U207*'KERS Calcs'!$F$4</f>
        <v>45.482916361907158</v>
      </c>
      <c r="X207" s="25">
        <f>O207*'KERS Calcs'!$F$30</f>
        <v>0</v>
      </c>
      <c r="Y207" s="73">
        <f>T207*'KERS Calcs'!$F$30</f>
        <v>0</v>
      </c>
      <c r="Z207" s="26">
        <f>SUM($Y$3:Y207)</f>
        <v>27.796288508375202</v>
      </c>
    </row>
    <row r="208" spans="1:26" x14ac:dyDescent="0.2">
      <c r="A208" s="23" t="s">
        <v>18</v>
      </c>
      <c r="B208" s="19">
        <v>205</v>
      </c>
      <c r="C208" s="23">
        <v>205</v>
      </c>
      <c r="D208" s="19">
        <v>21.2</v>
      </c>
      <c r="E208" s="24">
        <v>5.8888888888888893</v>
      </c>
      <c r="F208" s="20">
        <v>0.66666666666666674</v>
      </c>
      <c r="G208" s="25">
        <f>'Bike Data'!$C$4*$F208</f>
        <v>188.66666666666669</v>
      </c>
      <c r="H208" s="22">
        <f>0.5*'Bike Data'!$C$12*'Bike Data'!$C$7*'Bike Data'!$C$6*'WLTP Calcs'!E208^2</f>
        <v>7.1369407407407426</v>
      </c>
      <c r="I208" s="26">
        <f>0.02 *'Bike Data'!C$4*9.81</f>
        <v>55.524600000000007</v>
      </c>
      <c r="J208" s="22">
        <f t="shared" si="22"/>
        <v>251.32820740740743</v>
      </c>
      <c r="K208" s="25">
        <f t="shared" si="23"/>
        <v>251.32820740740743</v>
      </c>
      <c r="L208" s="20">
        <f t="shared" si="24"/>
        <v>0</v>
      </c>
      <c r="M208" s="30">
        <f>(E208/1000)*(I208+H208+('Bike Data'!C$4*'Bike Data'!C$10*F208))</f>
        <v>1.8159659362139922</v>
      </c>
      <c r="N208" s="25">
        <f t="shared" si="25"/>
        <v>1.8159659362139922</v>
      </c>
      <c r="O208" s="30">
        <f t="shared" si="26"/>
        <v>0</v>
      </c>
      <c r="P208" s="26"/>
      <c r="Q208" s="22">
        <f>((M208+M209)/2) * (B209 - B208)</f>
        <v>2.0857528157986112</v>
      </c>
      <c r="R208" s="25">
        <f t="shared" si="27"/>
        <v>2.0857528157986112</v>
      </c>
      <c r="S208" s="22">
        <f>SUM($R$3:R208)</f>
        <v>131.26537347590988</v>
      </c>
      <c r="T208" s="25">
        <f t="shared" si="21"/>
        <v>0</v>
      </c>
      <c r="U208" s="22">
        <f>SUM($T$3:T208)</f>
        <v>51.685132229439951</v>
      </c>
      <c r="V208" s="25"/>
      <c r="W208" s="20">
        <f>U208*'KERS Calcs'!$F$4</f>
        <v>45.482916361907158</v>
      </c>
      <c r="X208" s="25">
        <f>O208*'KERS Calcs'!$F$30</f>
        <v>0</v>
      </c>
      <c r="Y208" s="73">
        <f>T208*'KERS Calcs'!$F$30</f>
        <v>0</v>
      </c>
      <c r="Z208" s="26">
        <f>SUM($Y$3:Y208)</f>
        <v>27.796288508375202</v>
      </c>
    </row>
    <row r="209" spans="1:26" x14ac:dyDescent="0.2">
      <c r="A209" s="23" t="s">
        <v>18</v>
      </c>
      <c r="B209" s="19">
        <v>206</v>
      </c>
      <c r="C209" s="23">
        <v>206</v>
      </c>
      <c r="D209" s="19">
        <v>23.8</v>
      </c>
      <c r="E209" s="24">
        <v>6.6111111111111116</v>
      </c>
      <c r="F209" s="20">
        <v>0.79166666666666652</v>
      </c>
      <c r="G209" s="25">
        <f>'Bike Data'!$C$4*$F209</f>
        <v>224.04166666666663</v>
      </c>
      <c r="H209" s="22">
        <f>0.5*'Bike Data'!$C$12*'Bike Data'!$C$7*'Bike Data'!$C$6*'WLTP Calcs'!E209^2</f>
        <v>8.9948574074074088</v>
      </c>
      <c r="I209" s="26">
        <f>0.02 *'Bike Data'!C$4*9.81</f>
        <v>55.524600000000007</v>
      </c>
      <c r="J209" s="22">
        <f t="shared" si="22"/>
        <v>288.56112407407403</v>
      </c>
      <c r="K209" s="25">
        <f t="shared" si="23"/>
        <v>288.56112407407403</v>
      </c>
      <c r="L209" s="20">
        <f t="shared" si="24"/>
        <v>0</v>
      </c>
      <c r="M209" s="30">
        <f>(E209/1000)*(I209+H209+('Bike Data'!C$4*'Bike Data'!C$10*F209))</f>
        <v>2.3555396953832299</v>
      </c>
      <c r="N209" s="25">
        <f t="shared" si="25"/>
        <v>2.3555396953832299</v>
      </c>
      <c r="O209" s="30">
        <f t="shared" si="26"/>
        <v>0</v>
      </c>
      <c r="P209" s="26"/>
      <c r="Q209" s="22">
        <f>((M209+M210)/2) * (B210 - B209)</f>
        <v>2.5373962833526233</v>
      </c>
      <c r="R209" s="25">
        <f t="shared" si="27"/>
        <v>2.5373962833526233</v>
      </c>
      <c r="S209" s="22">
        <f>SUM($R$3:R209)</f>
        <v>133.8027697592625</v>
      </c>
      <c r="T209" s="25">
        <f t="shared" si="21"/>
        <v>0</v>
      </c>
      <c r="U209" s="22">
        <f>SUM($T$3:T209)</f>
        <v>51.685132229439951</v>
      </c>
      <c r="V209" s="25"/>
      <c r="W209" s="20">
        <f>U209*'KERS Calcs'!$F$4</f>
        <v>45.482916361907158</v>
      </c>
      <c r="X209" s="25">
        <f>O209*'KERS Calcs'!$F$30</f>
        <v>0</v>
      </c>
      <c r="Y209" s="73">
        <f>T209*'KERS Calcs'!$F$30</f>
        <v>0</v>
      </c>
      <c r="Z209" s="26">
        <f>SUM($Y$3:Y209)</f>
        <v>27.796288508375202</v>
      </c>
    </row>
    <row r="210" spans="1:26" x14ac:dyDescent="0.2">
      <c r="A210" s="23" t="s">
        <v>18</v>
      </c>
      <c r="B210" s="19">
        <v>207</v>
      </c>
      <c r="C210" s="23">
        <v>207</v>
      </c>
      <c r="D210" s="19">
        <v>26.9</v>
      </c>
      <c r="E210" s="24">
        <v>7.4722222222222223</v>
      </c>
      <c r="F210" s="20">
        <v>0.80555555555555558</v>
      </c>
      <c r="G210" s="25">
        <f>'Bike Data'!$C$4*$F210</f>
        <v>227.97222222222223</v>
      </c>
      <c r="H210" s="22">
        <f>0.5*'Bike Data'!$C$12*'Bike Data'!$C$7*'Bike Data'!$C$6*'WLTP Calcs'!E210^2</f>
        <v>11.490658796296298</v>
      </c>
      <c r="I210" s="26">
        <f>0.02 *'Bike Data'!C$4*9.81</f>
        <v>55.524600000000007</v>
      </c>
      <c r="J210" s="22">
        <f t="shared" si="22"/>
        <v>294.98748101851851</v>
      </c>
      <c r="K210" s="25">
        <f t="shared" si="23"/>
        <v>294.98748101851851</v>
      </c>
      <c r="L210" s="20">
        <f t="shared" si="24"/>
        <v>0</v>
      </c>
      <c r="M210" s="30">
        <f>(E210/1000)*(I210+H210+('Bike Data'!C$4*'Bike Data'!C$10*F210))</f>
        <v>2.7192528713220163</v>
      </c>
      <c r="N210" s="25">
        <f t="shared" si="25"/>
        <v>2.7192528713220163</v>
      </c>
      <c r="O210" s="30">
        <f t="shared" si="26"/>
        <v>0</v>
      </c>
      <c r="P210" s="26"/>
      <c r="Q210" s="22">
        <f>((M210+M211)/2) * (B211 - B210)</f>
        <v>2.7183675965920786</v>
      </c>
      <c r="R210" s="25">
        <f t="shared" si="27"/>
        <v>2.7183675965920786</v>
      </c>
      <c r="S210" s="22">
        <f>SUM($R$3:R210)</f>
        <v>136.52113735585459</v>
      </c>
      <c r="T210" s="25">
        <f t="shared" si="21"/>
        <v>0</v>
      </c>
      <c r="U210" s="22">
        <f>SUM($T$3:T210)</f>
        <v>51.685132229439951</v>
      </c>
      <c r="V210" s="25"/>
      <c r="W210" s="20">
        <f>U210*'KERS Calcs'!$F$4</f>
        <v>45.482916361907158</v>
      </c>
      <c r="X210" s="25">
        <f>O210*'KERS Calcs'!$F$30</f>
        <v>0</v>
      </c>
      <c r="Y210" s="73">
        <f>T210*'KERS Calcs'!$F$30</f>
        <v>0</v>
      </c>
      <c r="Z210" s="26">
        <f>SUM($Y$3:Y210)</f>
        <v>27.796288508375202</v>
      </c>
    </row>
    <row r="211" spans="1:26" x14ac:dyDescent="0.2">
      <c r="A211" s="23" t="s">
        <v>18</v>
      </c>
      <c r="B211" s="19">
        <v>208</v>
      </c>
      <c r="C211" s="23">
        <v>208</v>
      </c>
      <c r="D211" s="19">
        <v>29.6</v>
      </c>
      <c r="E211" s="24">
        <v>8.2222222222222232</v>
      </c>
      <c r="F211" s="20">
        <v>0.70833333333333348</v>
      </c>
      <c r="G211" s="25">
        <f>'Bike Data'!$C$4*$F211</f>
        <v>200.45833333333337</v>
      </c>
      <c r="H211" s="22">
        <f>0.5*'Bike Data'!$C$12*'Bike Data'!$C$7*'Bike Data'!$C$6*'WLTP Calcs'!E211^2</f>
        <v>13.913096296296299</v>
      </c>
      <c r="I211" s="26">
        <f>0.02 *'Bike Data'!C$4*9.81</f>
        <v>55.524600000000007</v>
      </c>
      <c r="J211" s="22">
        <f t="shared" si="22"/>
        <v>269.89602962962965</v>
      </c>
      <c r="K211" s="25">
        <f t="shared" si="23"/>
        <v>269.89602962962965</v>
      </c>
      <c r="L211" s="20">
        <f t="shared" si="24"/>
        <v>0</v>
      </c>
      <c r="M211" s="30">
        <f>(E211/1000)*(I211+H211+('Bike Data'!C$4*'Bike Data'!C$10*F211))</f>
        <v>2.7174823218621404</v>
      </c>
      <c r="N211" s="25">
        <f t="shared" si="25"/>
        <v>2.7174823218621404</v>
      </c>
      <c r="O211" s="30">
        <f t="shared" si="26"/>
        <v>0</v>
      </c>
      <c r="P211" s="26"/>
      <c r="Q211" s="22">
        <f>((M211+M212)/2) * (B212 - B211)</f>
        <v>2.9518391444701653</v>
      </c>
      <c r="R211" s="25">
        <f t="shared" si="27"/>
        <v>2.9518391444701653</v>
      </c>
      <c r="S211" s="22">
        <f>SUM($R$3:R211)</f>
        <v>139.47297650032476</v>
      </c>
      <c r="T211" s="25">
        <f t="shared" si="21"/>
        <v>0</v>
      </c>
      <c r="U211" s="22">
        <f>SUM($T$3:T211)</f>
        <v>51.685132229439951</v>
      </c>
      <c r="V211" s="25"/>
      <c r="W211" s="20">
        <f>U211*'KERS Calcs'!$F$4</f>
        <v>45.482916361907158</v>
      </c>
      <c r="X211" s="25">
        <f>O211*'KERS Calcs'!$F$30</f>
        <v>0</v>
      </c>
      <c r="Y211" s="73">
        <f>T211*'KERS Calcs'!$F$30</f>
        <v>0</v>
      </c>
      <c r="Z211" s="26">
        <f>SUM($Y$3:Y211)</f>
        <v>27.796288508375202</v>
      </c>
    </row>
    <row r="212" spans="1:26" x14ac:dyDescent="0.2">
      <c r="A212" s="23" t="s">
        <v>18</v>
      </c>
      <c r="B212" s="19">
        <v>209</v>
      </c>
      <c r="C212" s="23">
        <v>209</v>
      </c>
      <c r="D212" s="19">
        <v>32</v>
      </c>
      <c r="E212" s="24">
        <v>8.8888888888888893</v>
      </c>
      <c r="F212" s="20">
        <v>0.7777777777777779</v>
      </c>
      <c r="G212" s="25">
        <f>'Bike Data'!$C$4*$F212</f>
        <v>220.11111111111114</v>
      </c>
      <c r="H212" s="22">
        <f>0.5*'Bike Data'!$C$12*'Bike Data'!$C$7*'Bike Data'!$C$6*'WLTP Calcs'!E212^2</f>
        <v>16.260740740740744</v>
      </c>
      <c r="I212" s="26">
        <f>0.02 *'Bike Data'!C$4*9.81</f>
        <v>55.524600000000007</v>
      </c>
      <c r="J212" s="22">
        <f t="shared" si="22"/>
        <v>291.89645185185191</v>
      </c>
      <c r="K212" s="25">
        <f t="shared" si="23"/>
        <v>291.89645185185191</v>
      </c>
      <c r="L212" s="20">
        <f t="shared" si="24"/>
        <v>0</v>
      </c>
      <c r="M212" s="30">
        <f>(E212/1000)*(I212+H212+('Bike Data'!C$4*'Bike Data'!C$10*F212))</f>
        <v>3.1861959670781901</v>
      </c>
      <c r="N212" s="25">
        <f t="shared" si="25"/>
        <v>3.1861959670781901</v>
      </c>
      <c r="O212" s="30">
        <f t="shared" si="26"/>
        <v>0</v>
      </c>
      <c r="P212" s="26"/>
      <c r="Q212" s="22">
        <f>((M212+M213)/2) * (B213 - B212)</f>
        <v>3.3371741040123464</v>
      </c>
      <c r="R212" s="25">
        <f t="shared" si="27"/>
        <v>3.3371741040123464</v>
      </c>
      <c r="S212" s="22">
        <f>SUM($R$3:R212)</f>
        <v>142.81015060433711</v>
      </c>
      <c r="T212" s="25">
        <f t="shared" si="21"/>
        <v>0</v>
      </c>
      <c r="U212" s="22">
        <f>SUM($T$3:T212)</f>
        <v>51.685132229439951</v>
      </c>
      <c r="V212" s="25"/>
      <c r="W212" s="20">
        <f>U212*'KERS Calcs'!$F$4</f>
        <v>45.482916361907158</v>
      </c>
      <c r="X212" s="25">
        <f>O212*'KERS Calcs'!$F$30</f>
        <v>0</v>
      </c>
      <c r="Y212" s="73">
        <f>T212*'KERS Calcs'!$F$30</f>
        <v>0</v>
      </c>
      <c r="Z212" s="26">
        <f>SUM($Y$3:Y212)</f>
        <v>27.796288508375202</v>
      </c>
    </row>
    <row r="213" spans="1:26" x14ac:dyDescent="0.2">
      <c r="A213" s="23" t="s">
        <v>18</v>
      </c>
      <c r="B213" s="19">
        <v>210</v>
      </c>
      <c r="C213" s="23">
        <v>210</v>
      </c>
      <c r="D213" s="19">
        <v>35.200000000000003</v>
      </c>
      <c r="E213" s="24">
        <v>9.7777777777777786</v>
      </c>
      <c r="F213" s="20">
        <v>0.76388888888888884</v>
      </c>
      <c r="G213" s="25">
        <f>'Bike Data'!$C$4*$F213</f>
        <v>216.18055555555554</v>
      </c>
      <c r="H213" s="22">
        <f>0.5*'Bike Data'!$C$12*'Bike Data'!$C$7*'Bike Data'!$C$6*'WLTP Calcs'!E213^2</f>
        <v>19.675496296296298</v>
      </c>
      <c r="I213" s="26">
        <f>0.02 *'Bike Data'!C$4*9.81</f>
        <v>55.524600000000007</v>
      </c>
      <c r="J213" s="22">
        <f t="shared" si="22"/>
        <v>291.38065185185184</v>
      </c>
      <c r="K213" s="25">
        <f t="shared" si="23"/>
        <v>291.38065185185184</v>
      </c>
      <c r="L213" s="20">
        <f t="shared" si="24"/>
        <v>0</v>
      </c>
      <c r="M213" s="30">
        <f>(E213/1000)*(I213+H213+('Bike Data'!C$4*'Bike Data'!C$10*F213))</f>
        <v>3.4881522409465022</v>
      </c>
      <c r="N213" s="25">
        <f t="shared" si="25"/>
        <v>3.4881522409465022</v>
      </c>
      <c r="O213" s="30">
        <f t="shared" si="26"/>
        <v>0</v>
      </c>
      <c r="P213" s="26"/>
      <c r="Q213" s="22">
        <f>((M213+M214)/2) * (B214 - B213)</f>
        <v>3.2160224240033441</v>
      </c>
      <c r="R213" s="25">
        <f t="shared" si="27"/>
        <v>3.2160224240033441</v>
      </c>
      <c r="S213" s="22">
        <f>SUM($R$3:R213)</f>
        <v>146.02617302834045</v>
      </c>
      <c r="T213" s="25">
        <f t="shared" si="21"/>
        <v>0</v>
      </c>
      <c r="U213" s="22">
        <f>SUM($T$3:T213)</f>
        <v>51.685132229439951</v>
      </c>
      <c r="V213" s="25"/>
      <c r="W213" s="20">
        <f>U213*'KERS Calcs'!$F$4</f>
        <v>45.482916361907158</v>
      </c>
      <c r="X213" s="25">
        <f>O213*'KERS Calcs'!$F$30</f>
        <v>0</v>
      </c>
      <c r="Y213" s="73">
        <f>T213*'KERS Calcs'!$F$30</f>
        <v>0</v>
      </c>
      <c r="Z213" s="26">
        <f>SUM($Y$3:Y213)</f>
        <v>27.796288508375202</v>
      </c>
    </row>
    <row r="214" spans="1:26" x14ac:dyDescent="0.2">
      <c r="A214" s="23" t="s">
        <v>18</v>
      </c>
      <c r="B214" s="19">
        <v>211</v>
      </c>
      <c r="C214" s="23">
        <v>211</v>
      </c>
      <c r="D214" s="19">
        <v>37.5</v>
      </c>
      <c r="E214" s="24">
        <v>10.416666666666668</v>
      </c>
      <c r="F214" s="20">
        <v>0.55555555555555558</v>
      </c>
      <c r="G214" s="25">
        <f>'Bike Data'!$C$4*$F214</f>
        <v>157.22222222222223</v>
      </c>
      <c r="H214" s="22">
        <f>0.5*'Bike Data'!$C$12*'Bike Data'!$C$7*'Bike Data'!$C$6*'WLTP Calcs'!E214^2</f>
        <v>22.330729166666675</v>
      </c>
      <c r="I214" s="26">
        <f>0.02 *'Bike Data'!C$4*9.81</f>
        <v>55.524600000000007</v>
      </c>
      <c r="J214" s="22">
        <f t="shared" si="22"/>
        <v>235.07755138888893</v>
      </c>
      <c r="K214" s="25">
        <f t="shared" si="23"/>
        <v>235.07755138888893</v>
      </c>
      <c r="L214" s="20">
        <f t="shared" si="24"/>
        <v>0</v>
      </c>
      <c r="M214" s="30">
        <f>(E214/1000)*(I214+H214+('Bike Data'!C$4*'Bike Data'!C$10*F214))</f>
        <v>2.9438926070601856</v>
      </c>
      <c r="N214" s="25">
        <f t="shared" si="25"/>
        <v>2.9438926070601856</v>
      </c>
      <c r="O214" s="30">
        <f t="shared" si="26"/>
        <v>0</v>
      </c>
      <c r="P214" s="26"/>
      <c r="Q214" s="22">
        <f>((M214+M215)/2) * (B215 - B214)</f>
        <v>2.7431949258037553</v>
      </c>
      <c r="R214" s="25">
        <f t="shared" si="27"/>
        <v>2.7431949258037553</v>
      </c>
      <c r="S214" s="22">
        <f>SUM($R$3:R214)</f>
        <v>148.7693679541442</v>
      </c>
      <c r="T214" s="25">
        <f t="shared" si="21"/>
        <v>0</v>
      </c>
      <c r="U214" s="22">
        <f>SUM($T$3:T214)</f>
        <v>51.685132229439951</v>
      </c>
      <c r="V214" s="25"/>
      <c r="W214" s="20">
        <f>U214*'KERS Calcs'!$F$4</f>
        <v>45.482916361907158</v>
      </c>
      <c r="X214" s="25">
        <f>O214*'KERS Calcs'!$F$30</f>
        <v>0</v>
      </c>
      <c r="Y214" s="73">
        <f>T214*'KERS Calcs'!$F$30</f>
        <v>0</v>
      </c>
      <c r="Z214" s="26">
        <f>SUM($Y$3:Y214)</f>
        <v>27.796288508375202</v>
      </c>
    </row>
    <row r="215" spans="1:26" x14ac:dyDescent="0.2">
      <c r="A215" s="23" t="s">
        <v>18</v>
      </c>
      <c r="B215" s="19">
        <v>212</v>
      </c>
      <c r="C215" s="23">
        <v>212</v>
      </c>
      <c r="D215" s="19">
        <v>39.200000000000003</v>
      </c>
      <c r="E215" s="24">
        <v>10.888888888888889</v>
      </c>
      <c r="F215" s="20">
        <v>0.41666666666666663</v>
      </c>
      <c r="G215" s="25">
        <f>'Bike Data'!$C$4*$F215</f>
        <v>117.91666666666666</v>
      </c>
      <c r="H215" s="22">
        <f>0.5*'Bike Data'!$C$12*'Bike Data'!$C$7*'Bike Data'!$C$6*'WLTP Calcs'!E215^2</f>
        <v>24.401274074074077</v>
      </c>
      <c r="I215" s="26">
        <f>0.02 *'Bike Data'!C$4*9.81</f>
        <v>55.524600000000007</v>
      </c>
      <c r="J215" s="22">
        <f t="shared" si="22"/>
        <v>197.84254074074073</v>
      </c>
      <c r="K215" s="25">
        <f t="shared" si="23"/>
        <v>197.84254074074073</v>
      </c>
      <c r="L215" s="20">
        <f t="shared" si="24"/>
        <v>0</v>
      </c>
      <c r="M215" s="30">
        <f>(E215/1000)*(I215+H215+('Bike Data'!C$4*'Bike Data'!C$10*F215))</f>
        <v>2.5424972445473251</v>
      </c>
      <c r="N215" s="25">
        <f t="shared" si="25"/>
        <v>2.5424972445473251</v>
      </c>
      <c r="O215" s="30">
        <f t="shared" si="26"/>
        <v>0</v>
      </c>
      <c r="P215" s="26"/>
      <c r="Q215" s="22">
        <f>((M215+M216)/2) * (B216 - B215)</f>
        <v>2.4211458800861623</v>
      </c>
      <c r="R215" s="25">
        <f t="shared" si="27"/>
        <v>2.4211458800861623</v>
      </c>
      <c r="S215" s="22">
        <f>SUM($R$3:R215)</f>
        <v>151.19051383423036</v>
      </c>
      <c r="T215" s="25">
        <f t="shared" si="21"/>
        <v>0</v>
      </c>
      <c r="U215" s="22">
        <f>SUM($T$3:T215)</f>
        <v>51.685132229439951</v>
      </c>
      <c r="V215" s="25"/>
      <c r="W215" s="20">
        <f>U215*'KERS Calcs'!$F$4</f>
        <v>45.482916361907158</v>
      </c>
      <c r="X215" s="25">
        <f>O215*'KERS Calcs'!$F$30</f>
        <v>0</v>
      </c>
      <c r="Y215" s="73">
        <f>T215*'KERS Calcs'!$F$30</f>
        <v>0</v>
      </c>
      <c r="Z215" s="26">
        <f>SUM($Y$3:Y215)</f>
        <v>27.796288508375202</v>
      </c>
    </row>
    <row r="216" spans="1:26" x14ac:dyDescent="0.2">
      <c r="A216" s="23" t="s">
        <v>18</v>
      </c>
      <c r="B216" s="19">
        <v>213</v>
      </c>
      <c r="C216" s="23">
        <v>213</v>
      </c>
      <c r="D216" s="19">
        <v>40.5</v>
      </c>
      <c r="E216" s="24">
        <v>11.25</v>
      </c>
      <c r="F216" s="20">
        <v>0.33333333333333315</v>
      </c>
      <c r="G216" s="25">
        <f>'Bike Data'!$C$4*$F216</f>
        <v>94.333333333333286</v>
      </c>
      <c r="H216" s="22">
        <f>0.5*'Bike Data'!$C$12*'Bike Data'!$C$7*'Bike Data'!$C$6*'WLTP Calcs'!E216^2</f>
        <v>26.0465625</v>
      </c>
      <c r="I216" s="26">
        <f>0.02 *'Bike Data'!C$4*9.81</f>
        <v>55.524600000000007</v>
      </c>
      <c r="J216" s="22">
        <f t="shared" si="22"/>
        <v>175.90449583333327</v>
      </c>
      <c r="K216" s="25">
        <f t="shared" si="23"/>
        <v>175.90449583333327</v>
      </c>
      <c r="L216" s="20">
        <f t="shared" si="24"/>
        <v>0</v>
      </c>
      <c r="M216" s="30">
        <f>(E216/1000)*(I216+H216+('Bike Data'!C$4*'Bike Data'!C$10*F216))</f>
        <v>2.299794515624999</v>
      </c>
      <c r="N216" s="25">
        <f t="shared" si="25"/>
        <v>2.299794515624999</v>
      </c>
      <c r="O216" s="30">
        <f t="shared" si="26"/>
        <v>0</v>
      </c>
      <c r="P216" s="26"/>
      <c r="Q216" s="22">
        <f>((M216+M217)/2) * (B217 - B216)</f>
        <v>2.3984645580182615</v>
      </c>
      <c r="R216" s="25">
        <f t="shared" si="27"/>
        <v>2.3984645580182615</v>
      </c>
      <c r="S216" s="22">
        <f>SUM($R$3:R216)</f>
        <v>153.58897839224863</v>
      </c>
      <c r="T216" s="25">
        <f t="shared" si="21"/>
        <v>0</v>
      </c>
      <c r="U216" s="22">
        <f>SUM($T$3:T216)</f>
        <v>51.685132229439951</v>
      </c>
      <c r="V216" s="25"/>
      <c r="W216" s="20">
        <f>U216*'KERS Calcs'!$F$4</f>
        <v>45.482916361907158</v>
      </c>
      <c r="X216" s="25">
        <f>O216*'KERS Calcs'!$F$30</f>
        <v>0</v>
      </c>
      <c r="Y216" s="73">
        <f>T216*'KERS Calcs'!$F$30</f>
        <v>0</v>
      </c>
      <c r="Z216" s="26">
        <f>SUM($Y$3:Y216)</f>
        <v>27.796288508375202</v>
      </c>
    </row>
    <row r="217" spans="1:26" x14ac:dyDescent="0.2">
      <c r="A217" s="23" t="s">
        <v>18</v>
      </c>
      <c r="B217" s="19">
        <v>214</v>
      </c>
      <c r="C217" s="23">
        <v>214</v>
      </c>
      <c r="D217" s="19">
        <v>41.6</v>
      </c>
      <c r="E217" s="24">
        <v>11.555555555555557</v>
      </c>
      <c r="F217" s="20">
        <v>0.36111111111111133</v>
      </c>
      <c r="G217" s="25">
        <f>'Bike Data'!$C$4*$F217</f>
        <v>102.1944444444445</v>
      </c>
      <c r="H217" s="22">
        <f>0.5*'Bike Data'!$C$12*'Bike Data'!$C$7*'Bike Data'!$C$6*'WLTP Calcs'!E217^2</f>
        <v>27.48065185185186</v>
      </c>
      <c r="I217" s="26">
        <f>0.02 *'Bike Data'!C$4*9.81</f>
        <v>55.524600000000007</v>
      </c>
      <c r="J217" s="22">
        <f t="shared" si="22"/>
        <v>185.19969629629639</v>
      </c>
      <c r="K217" s="25">
        <f t="shared" si="23"/>
        <v>185.19969629629639</v>
      </c>
      <c r="L217" s="20">
        <f t="shared" si="24"/>
        <v>0</v>
      </c>
      <c r="M217" s="30">
        <f>(E217/1000)*(I217+H217+('Bike Data'!C$4*'Bike Data'!C$10*F217))</f>
        <v>2.4971346004115245</v>
      </c>
      <c r="N217" s="25">
        <f t="shared" si="25"/>
        <v>2.4971346004115245</v>
      </c>
      <c r="O217" s="30">
        <f t="shared" si="26"/>
        <v>0</v>
      </c>
      <c r="P217" s="26"/>
      <c r="Q217" s="22">
        <f>((M217+M218)/2) * (B218 - B217)</f>
        <v>2.7993733367926961</v>
      </c>
      <c r="R217" s="25">
        <f t="shared" si="27"/>
        <v>2.7993733367926961</v>
      </c>
      <c r="S217" s="22">
        <f>SUM($R$3:R217)</f>
        <v>156.38835172904132</v>
      </c>
      <c r="T217" s="25">
        <f t="shared" si="21"/>
        <v>0</v>
      </c>
      <c r="U217" s="22">
        <f>SUM($T$3:T217)</f>
        <v>51.685132229439951</v>
      </c>
      <c r="V217" s="25"/>
      <c r="W217" s="20">
        <f>U217*'KERS Calcs'!$F$4</f>
        <v>45.482916361907158</v>
      </c>
      <c r="X217" s="25">
        <f>O217*'KERS Calcs'!$F$30</f>
        <v>0</v>
      </c>
      <c r="Y217" s="73">
        <f>T217*'KERS Calcs'!$F$30</f>
        <v>0</v>
      </c>
      <c r="Z217" s="26">
        <f>SUM($Y$3:Y217)</f>
        <v>27.796288508375202</v>
      </c>
    </row>
    <row r="218" spans="1:26" x14ac:dyDescent="0.2">
      <c r="A218" s="23" t="s">
        <v>18</v>
      </c>
      <c r="B218" s="19">
        <v>215</v>
      </c>
      <c r="C218" s="23">
        <v>215</v>
      </c>
      <c r="D218" s="19">
        <v>43.1</v>
      </c>
      <c r="E218" s="24">
        <v>11.972222222222223</v>
      </c>
      <c r="F218" s="20">
        <v>0.47222222222222199</v>
      </c>
      <c r="G218" s="25">
        <f>'Bike Data'!$C$4*$F218</f>
        <v>133.63888888888883</v>
      </c>
      <c r="H218" s="22">
        <f>0.5*'Bike Data'!$C$12*'Bike Data'!$C$7*'Bike Data'!$C$6*'WLTP Calcs'!E218^2</f>
        <v>29.498158796296302</v>
      </c>
      <c r="I218" s="26">
        <f>0.02 *'Bike Data'!C$4*9.81</f>
        <v>55.524600000000007</v>
      </c>
      <c r="J218" s="22">
        <f t="shared" si="22"/>
        <v>218.66164768518513</v>
      </c>
      <c r="K218" s="25">
        <f t="shared" si="23"/>
        <v>218.66164768518513</v>
      </c>
      <c r="L218" s="20">
        <f t="shared" si="24"/>
        <v>0</v>
      </c>
      <c r="M218" s="30">
        <f>(E218/1000)*(I218+H218+('Bike Data'!C$4*'Bike Data'!C$10*F218))</f>
        <v>3.1016120731738677</v>
      </c>
      <c r="N218" s="25">
        <f t="shared" si="25"/>
        <v>3.1016120731738677</v>
      </c>
      <c r="O218" s="30">
        <f t="shared" si="26"/>
        <v>0</v>
      </c>
      <c r="P218" s="26"/>
      <c r="Q218" s="22">
        <f>((M218+M219)/2) * (B219 - B218)</f>
        <v>3.3785511060313782</v>
      </c>
      <c r="R218" s="25">
        <f t="shared" si="27"/>
        <v>3.3785511060313782</v>
      </c>
      <c r="S218" s="22">
        <f>SUM($R$3:R218)</f>
        <v>159.7669028350727</v>
      </c>
      <c r="T218" s="25">
        <f t="shared" si="21"/>
        <v>0</v>
      </c>
      <c r="U218" s="22">
        <f>SUM($T$3:T218)</f>
        <v>51.685132229439951</v>
      </c>
      <c r="V218" s="25"/>
      <c r="W218" s="20">
        <f>U218*'KERS Calcs'!$F$4</f>
        <v>45.482916361907158</v>
      </c>
      <c r="X218" s="25">
        <f>O218*'KERS Calcs'!$F$30</f>
        <v>0</v>
      </c>
      <c r="Y218" s="73">
        <f>T218*'KERS Calcs'!$F$30</f>
        <v>0</v>
      </c>
      <c r="Z218" s="26">
        <f>SUM($Y$3:Y218)</f>
        <v>27.796288508375202</v>
      </c>
    </row>
    <row r="219" spans="1:26" x14ac:dyDescent="0.2">
      <c r="A219" s="23" t="s">
        <v>18</v>
      </c>
      <c r="B219" s="19">
        <v>216</v>
      </c>
      <c r="C219" s="23">
        <v>216</v>
      </c>
      <c r="D219" s="19">
        <v>45</v>
      </c>
      <c r="E219" s="24">
        <v>12.5</v>
      </c>
      <c r="F219" s="20">
        <v>0.55555555555555558</v>
      </c>
      <c r="G219" s="25">
        <f>'Bike Data'!$C$4*$F219</f>
        <v>157.22222222222223</v>
      </c>
      <c r="H219" s="22">
        <f>0.5*'Bike Data'!$C$12*'Bike Data'!$C$7*'Bike Data'!$C$6*'WLTP Calcs'!E219^2</f>
        <v>32.15625</v>
      </c>
      <c r="I219" s="26">
        <f>0.02 *'Bike Data'!C$4*9.81</f>
        <v>55.524600000000007</v>
      </c>
      <c r="J219" s="22">
        <f t="shared" si="22"/>
        <v>244.90307222222225</v>
      </c>
      <c r="K219" s="25">
        <f t="shared" si="23"/>
        <v>244.90307222222225</v>
      </c>
      <c r="L219" s="20">
        <f t="shared" si="24"/>
        <v>0</v>
      </c>
      <c r="M219" s="30">
        <f>(E219/1000)*(I219+H219+('Bike Data'!C$4*'Bike Data'!C$10*F219))</f>
        <v>3.6554901388888887</v>
      </c>
      <c r="N219" s="25">
        <f t="shared" si="25"/>
        <v>3.6554901388888887</v>
      </c>
      <c r="O219" s="30">
        <f t="shared" si="26"/>
        <v>0</v>
      </c>
      <c r="P219" s="26"/>
      <c r="Q219" s="22">
        <f>((M219+M220)/2) * (B220 - B219)</f>
        <v>3.7608761933449073</v>
      </c>
      <c r="R219" s="25">
        <f t="shared" si="27"/>
        <v>3.7608761933449073</v>
      </c>
      <c r="S219" s="22">
        <f>SUM($R$3:R219)</f>
        <v>163.5277790284176</v>
      </c>
      <c r="T219" s="25">
        <f t="shared" si="21"/>
        <v>0</v>
      </c>
      <c r="U219" s="22">
        <f>SUM($T$3:T219)</f>
        <v>51.685132229439951</v>
      </c>
      <c r="V219" s="25"/>
      <c r="W219" s="20">
        <f>U219*'KERS Calcs'!$F$4</f>
        <v>45.482916361907158</v>
      </c>
      <c r="X219" s="25">
        <f>O219*'KERS Calcs'!$F$30</f>
        <v>0</v>
      </c>
      <c r="Y219" s="73">
        <f>T219*'KERS Calcs'!$F$30</f>
        <v>0</v>
      </c>
      <c r="Z219" s="26">
        <f>SUM($Y$3:Y219)</f>
        <v>27.796288508375202</v>
      </c>
    </row>
    <row r="220" spans="1:26" x14ac:dyDescent="0.2">
      <c r="A220" s="23" t="s">
        <v>18</v>
      </c>
      <c r="B220" s="19">
        <v>217</v>
      </c>
      <c r="C220" s="23">
        <v>217</v>
      </c>
      <c r="D220" s="19">
        <v>47.1</v>
      </c>
      <c r="E220" s="24">
        <v>13.083333333333334</v>
      </c>
      <c r="F220" s="20">
        <v>0.55555555555555558</v>
      </c>
      <c r="G220" s="25">
        <f>'Bike Data'!$C$4*$F220</f>
        <v>157.22222222222223</v>
      </c>
      <c r="H220" s="22">
        <f>0.5*'Bike Data'!$C$12*'Bike Data'!$C$7*'Bike Data'!$C$6*'WLTP Calcs'!E220^2</f>
        <v>35.22752916666667</v>
      </c>
      <c r="I220" s="26">
        <f>0.02 *'Bike Data'!C$4*9.81</f>
        <v>55.524600000000007</v>
      </c>
      <c r="J220" s="22">
        <f t="shared" si="22"/>
        <v>247.97435138888892</v>
      </c>
      <c r="K220" s="25">
        <f t="shared" si="23"/>
        <v>247.97435138888892</v>
      </c>
      <c r="L220" s="20">
        <f t="shared" si="24"/>
        <v>0</v>
      </c>
      <c r="M220" s="30">
        <f>(E220/1000)*(I220+H220+('Bike Data'!C$4*'Bike Data'!C$10*F220))</f>
        <v>3.8662622478009259</v>
      </c>
      <c r="N220" s="25">
        <f t="shared" si="25"/>
        <v>3.8662622478009259</v>
      </c>
      <c r="O220" s="30">
        <f t="shared" si="26"/>
        <v>0</v>
      </c>
      <c r="P220" s="26"/>
      <c r="Q220" s="22">
        <f>((M220+M221)/2) * (B221 - B220)</f>
        <v>3.7897898293081278</v>
      </c>
      <c r="R220" s="25">
        <f t="shared" si="27"/>
        <v>3.7897898293081278</v>
      </c>
      <c r="S220" s="22">
        <f>SUM($R$3:R220)</f>
        <v>167.31756885772572</v>
      </c>
      <c r="T220" s="25">
        <f t="shared" si="21"/>
        <v>0</v>
      </c>
      <c r="U220" s="22">
        <f>SUM($T$3:T220)</f>
        <v>51.685132229439951</v>
      </c>
      <c r="V220" s="25"/>
      <c r="W220" s="20">
        <f>U220*'KERS Calcs'!$F$4</f>
        <v>45.482916361907158</v>
      </c>
      <c r="X220" s="25">
        <f>O220*'KERS Calcs'!$F$30</f>
        <v>0</v>
      </c>
      <c r="Y220" s="73">
        <f>T220*'KERS Calcs'!$F$30</f>
        <v>0</v>
      </c>
      <c r="Z220" s="26">
        <f>SUM($Y$3:Y220)</f>
        <v>27.796288508375202</v>
      </c>
    </row>
    <row r="221" spans="1:26" x14ac:dyDescent="0.2">
      <c r="A221" s="23" t="s">
        <v>18</v>
      </c>
      <c r="B221" s="19">
        <v>218</v>
      </c>
      <c r="C221" s="23">
        <v>218</v>
      </c>
      <c r="D221" s="19">
        <v>49</v>
      </c>
      <c r="E221" s="24">
        <v>13.611111111111112</v>
      </c>
      <c r="F221" s="20">
        <v>0.4861111111111111</v>
      </c>
      <c r="G221" s="25">
        <f>'Bike Data'!$C$4*$F221</f>
        <v>137.56944444444443</v>
      </c>
      <c r="H221" s="22">
        <f>0.5*'Bike Data'!$C$12*'Bike Data'!$C$7*'Bike Data'!$C$6*'WLTP Calcs'!E221^2</f>
        <v>38.126990740740752</v>
      </c>
      <c r="I221" s="26">
        <f>0.02 *'Bike Data'!C$4*9.81</f>
        <v>55.524600000000007</v>
      </c>
      <c r="J221" s="22">
        <f t="shared" si="22"/>
        <v>231.2210351851852</v>
      </c>
      <c r="K221" s="25">
        <f t="shared" si="23"/>
        <v>231.2210351851852</v>
      </c>
      <c r="L221" s="20">
        <f t="shared" si="24"/>
        <v>0</v>
      </c>
      <c r="M221" s="30">
        <f>(E221/1000)*(I221+H221+('Bike Data'!C$4*'Bike Data'!C$10*F221))</f>
        <v>3.7133174108153293</v>
      </c>
      <c r="N221" s="25">
        <f t="shared" si="25"/>
        <v>3.7133174108153293</v>
      </c>
      <c r="O221" s="30">
        <f t="shared" si="26"/>
        <v>0</v>
      </c>
      <c r="P221" s="26"/>
      <c r="Q221" s="22">
        <f>((M221+M222)/2) * (B222 - B221)</f>
        <v>3.5399029939621909</v>
      </c>
      <c r="R221" s="25">
        <f t="shared" si="27"/>
        <v>3.5399029939621909</v>
      </c>
      <c r="S221" s="22">
        <f>SUM($R$3:R221)</f>
        <v>170.8574718516879</v>
      </c>
      <c r="T221" s="25">
        <f t="shared" si="21"/>
        <v>0</v>
      </c>
      <c r="U221" s="22">
        <f>SUM($T$3:T221)</f>
        <v>51.685132229439951</v>
      </c>
      <c r="V221" s="25"/>
      <c r="W221" s="20">
        <f>U221*'KERS Calcs'!$F$4</f>
        <v>45.482916361907158</v>
      </c>
      <c r="X221" s="25">
        <f>O221*'KERS Calcs'!$F$30</f>
        <v>0</v>
      </c>
      <c r="Y221" s="73">
        <f>T221*'KERS Calcs'!$F$30</f>
        <v>0</v>
      </c>
      <c r="Z221" s="26">
        <f>SUM($Y$3:Y221)</f>
        <v>27.796288508375202</v>
      </c>
    </row>
    <row r="222" spans="1:26" x14ac:dyDescent="0.2">
      <c r="A222" s="23" t="s">
        <v>18</v>
      </c>
      <c r="B222" s="19">
        <v>219</v>
      </c>
      <c r="C222" s="23">
        <v>219</v>
      </c>
      <c r="D222" s="19">
        <v>50.6</v>
      </c>
      <c r="E222" s="24">
        <v>14.055555555555557</v>
      </c>
      <c r="F222" s="20">
        <v>0.38888888888888851</v>
      </c>
      <c r="G222" s="25">
        <f>'Bike Data'!$C$4*$F222</f>
        <v>110.05555555555544</v>
      </c>
      <c r="H222" s="22">
        <f>0.5*'Bike Data'!$C$12*'Bike Data'!$C$7*'Bike Data'!$C$6*'WLTP Calcs'!E222^2</f>
        <v>40.657568518518531</v>
      </c>
      <c r="I222" s="26">
        <f>0.02 *'Bike Data'!C$4*9.81</f>
        <v>55.524600000000007</v>
      </c>
      <c r="J222" s="22">
        <f t="shared" si="22"/>
        <v>206.23772407407398</v>
      </c>
      <c r="K222" s="25">
        <f t="shared" si="23"/>
        <v>206.23772407407398</v>
      </c>
      <c r="L222" s="20">
        <f t="shared" si="24"/>
        <v>0</v>
      </c>
      <c r="M222" s="30">
        <f>(E222/1000)*(I222+H222+('Bike Data'!C$4*'Bike Data'!C$10*F222))</f>
        <v>3.3664885771090525</v>
      </c>
      <c r="N222" s="25">
        <f t="shared" si="25"/>
        <v>3.3664885771090525</v>
      </c>
      <c r="O222" s="30">
        <f t="shared" si="26"/>
        <v>0</v>
      </c>
      <c r="P222" s="26"/>
      <c r="Q222" s="22">
        <f>((M222+M223)/2) * (B223 - B222)</f>
        <v>3.1626493891268006</v>
      </c>
      <c r="R222" s="25">
        <f t="shared" si="27"/>
        <v>3.1626493891268006</v>
      </c>
      <c r="S222" s="22">
        <f>SUM($R$3:R222)</f>
        <v>174.02012124081472</v>
      </c>
      <c r="T222" s="25">
        <f t="shared" si="21"/>
        <v>0</v>
      </c>
      <c r="U222" s="22">
        <f>SUM($T$3:T222)</f>
        <v>51.685132229439951</v>
      </c>
      <c r="V222" s="25"/>
      <c r="W222" s="20">
        <f>U222*'KERS Calcs'!$F$4</f>
        <v>45.482916361907158</v>
      </c>
      <c r="X222" s="25">
        <f>O222*'KERS Calcs'!$F$30</f>
        <v>0</v>
      </c>
      <c r="Y222" s="73">
        <f>T222*'KERS Calcs'!$F$30</f>
        <v>0</v>
      </c>
      <c r="Z222" s="26">
        <f>SUM($Y$3:Y222)</f>
        <v>27.796288508375202</v>
      </c>
    </row>
    <row r="223" spans="1:26" x14ac:dyDescent="0.2">
      <c r="A223" s="23" t="s">
        <v>18</v>
      </c>
      <c r="B223" s="19">
        <v>220</v>
      </c>
      <c r="C223" s="23">
        <v>220</v>
      </c>
      <c r="D223" s="19">
        <v>51.8</v>
      </c>
      <c r="E223" s="24">
        <v>14.388888888888889</v>
      </c>
      <c r="F223" s="20">
        <v>0.29166666666666685</v>
      </c>
      <c r="G223" s="25">
        <f>'Bike Data'!$C$4*$F223</f>
        <v>82.541666666666714</v>
      </c>
      <c r="H223" s="22">
        <f>0.5*'Bike Data'!$C$12*'Bike Data'!$C$7*'Bike Data'!$C$6*'WLTP Calcs'!E223^2</f>
        <v>42.608857407407413</v>
      </c>
      <c r="I223" s="26">
        <f>0.02 *'Bike Data'!C$4*9.81</f>
        <v>55.524600000000007</v>
      </c>
      <c r="J223" s="22">
        <f t="shared" si="22"/>
        <v>180.67512407407412</v>
      </c>
      <c r="K223" s="25">
        <f t="shared" si="23"/>
        <v>180.67512407407412</v>
      </c>
      <c r="L223" s="20">
        <f t="shared" si="24"/>
        <v>0</v>
      </c>
      <c r="M223" s="30">
        <f>(E223/1000)*(I223+H223+('Bike Data'!C$4*'Bike Data'!C$10*F223))</f>
        <v>2.9588102011445487</v>
      </c>
      <c r="N223" s="25">
        <f t="shared" si="25"/>
        <v>2.9588102011445487</v>
      </c>
      <c r="O223" s="30">
        <f t="shared" si="26"/>
        <v>0</v>
      </c>
      <c r="P223" s="26"/>
      <c r="Q223" s="22">
        <f>((M223+M224)/2) * (B224 - B223)</f>
        <v>2.6957020988200902</v>
      </c>
      <c r="R223" s="25">
        <f t="shared" si="27"/>
        <v>2.6957020988200902</v>
      </c>
      <c r="S223" s="22">
        <f>SUM($R$3:R223)</f>
        <v>176.7158233396348</v>
      </c>
      <c r="T223" s="25">
        <f t="shared" si="21"/>
        <v>0</v>
      </c>
      <c r="U223" s="22">
        <f>SUM($T$3:T223)</f>
        <v>51.685132229439951</v>
      </c>
      <c r="V223" s="25"/>
      <c r="W223" s="20">
        <f>U223*'KERS Calcs'!$F$4</f>
        <v>45.482916361907158</v>
      </c>
      <c r="X223" s="25">
        <f>O223*'KERS Calcs'!$F$30</f>
        <v>0</v>
      </c>
      <c r="Y223" s="73">
        <f>T223*'KERS Calcs'!$F$30</f>
        <v>0</v>
      </c>
      <c r="Z223" s="26">
        <f>SUM($Y$3:Y223)</f>
        <v>27.796288508375202</v>
      </c>
    </row>
    <row r="224" spans="1:26" x14ac:dyDescent="0.2">
      <c r="A224" s="23" t="s">
        <v>18</v>
      </c>
      <c r="B224" s="19">
        <v>221</v>
      </c>
      <c r="C224" s="23">
        <v>221</v>
      </c>
      <c r="D224" s="19">
        <v>52.7</v>
      </c>
      <c r="E224" s="24">
        <v>14.638888888888891</v>
      </c>
      <c r="F224" s="20">
        <v>0.18055555555555614</v>
      </c>
      <c r="G224" s="25">
        <f>'Bike Data'!$C$4*$F224</f>
        <v>51.097222222222385</v>
      </c>
      <c r="H224" s="22">
        <f>0.5*'Bike Data'!$C$12*'Bike Data'!$C$7*'Bike Data'!$C$6*'WLTP Calcs'!E224^2</f>
        <v>44.102336574074094</v>
      </c>
      <c r="I224" s="26">
        <f>0.02 *'Bike Data'!C$4*9.81</f>
        <v>55.524600000000007</v>
      </c>
      <c r="J224" s="22">
        <f t="shared" si="22"/>
        <v>150.72415879629648</v>
      </c>
      <c r="K224" s="25">
        <f t="shared" si="23"/>
        <v>150.72415879629648</v>
      </c>
      <c r="L224" s="20">
        <f t="shared" si="24"/>
        <v>0</v>
      </c>
      <c r="M224" s="30">
        <f>(E224/1000)*(I224+H224+('Bike Data'!C$4*'Bike Data'!C$10*F224))</f>
        <v>2.4325939964956316</v>
      </c>
      <c r="N224" s="25">
        <f t="shared" si="25"/>
        <v>2.4325939964956316</v>
      </c>
      <c r="O224" s="30">
        <f t="shared" si="26"/>
        <v>0</v>
      </c>
      <c r="P224" s="26"/>
      <c r="Q224" s="22">
        <f>((M224+M225)/2) * (B225 - B224)</f>
        <v>2.2580204293242039</v>
      </c>
      <c r="R224" s="25">
        <f t="shared" si="27"/>
        <v>2.2580204293242039</v>
      </c>
      <c r="S224" s="22">
        <f>SUM($R$3:R224)</f>
        <v>178.973843768959</v>
      </c>
      <c r="T224" s="25">
        <f t="shared" si="21"/>
        <v>0</v>
      </c>
      <c r="U224" s="22">
        <f>SUM($T$3:T224)</f>
        <v>51.685132229439951</v>
      </c>
      <c r="V224" s="25"/>
      <c r="W224" s="20">
        <f>U224*'KERS Calcs'!$F$4</f>
        <v>45.482916361907158</v>
      </c>
      <c r="X224" s="25">
        <f>O224*'KERS Calcs'!$F$30</f>
        <v>0</v>
      </c>
      <c r="Y224" s="73">
        <f>T224*'KERS Calcs'!$F$30</f>
        <v>0</v>
      </c>
      <c r="Z224" s="26">
        <f>SUM($Y$3:Y224)</f>
        <v>27.796288508375202</v>
      </c>
    </row>
    <row r="225" spans="1:26" x14ac:dyDescent="0.2">
      <c r="A225" s="23" t="s">
        <v>18</v>
      </c>
      <c r="B225" s="19">
        <v>222</v>
      </c>
      <c r="C225" s="23">
        <v>222</v>
      </c>
      <c r="D225" s="19">
        <v>53.1</v>
      </c>
      <c r="E225" s="24">
        <v>14.750000000000002</v>
      </c>
      <c r="F225" s="20">
        <v>0.11111111111111072</v>
      </c>
      <c r="G225" s="25">
        <f>'Bike Data'!$C$4*$F225</f>
        <v>31.444444444444333</v>
      </c>
      <c r="H225" s="22">
        <f>0.5*'Bike Data'!$C$12*'Bike Data'!$C$7*'Bike Data'!$C$6*'WLTP Calcs'!E225^2</f>
        <v>44.774362500000016</v>
      </c>
      <c r="I225" s="26">
        <f>0.02 *'Bike Data'!C$4*9.81</f>
        <v>55.524600000000007</v>
      </c>
      <c r="J225" s="22">
        <f t="shared" si="22"/>
        <v>131.74340694444436</v>
      </c>
      <c r="K225" s="25">
        <f t="shared" si="23"/>
        <v>131.74340694444436</v>
      </c>
      <c r="L225" s="20">
        <f t="shared" si="24"/>
        <v>0</v>
      </c>
      <c r="M225" s="30">
        <f>(E225/1000)*(I225+H225+('Bike Data'!C$4*'Bike Data'!C$10*F225))</f>
        <v>2.0834468621527757</v>
      </c>
      <c r="N225" s="25">
        <f t="shared" si="25"/>
        <v>2.0834468621527757</v>
      </c>
      <c r="O225" s="30">
        <f t="shared" si="26"/>
        <v>0</v>
      </c>
      <c r="P225" s="26"/>
      <c r="Q225" s="22">
        <f>((M225+M226)/2) * (B226 - B225)</f>
        <v>2.0582886944026466</v>
      </c>
      <c r="R225" s="25">
        <f t="shared" si="27"/>
        <v>2.0582886944026466</v>
      </c>
      <c r="S225" s="22">
        <f>SUM($R$3:R225)</f>
        <v>181.03213246336165</v>
      </c>
      <c r="T225" s="25">
        <f t="shared" si="21"/>
        <v>0</v>
      </c>
      <c r="U225" s="22">
        <f>SUM($T$3:T225)</f>
        <v>51.685132229439951</v>
      </c>
      <c r="V225" s="25"/>
      <c r="W225" s="20">
        <f>U225*'KERS Calcs'!$F$4</f>
        <v>45.482916361907158</v>
      </c>
      <c r="X225" s="25">
        <f>O225*'KERS Calcs'!$F$30</f>
        <v>0</v>
      </c>
      <c r="Y225" s="73">
        <f>T225*'KERS Calcs'!$F$30</f>
        <v>0</v>
      </c>
      <c r="Z225" s="26">
        <f>SUM($Y$3:Y225)</f>
        <v>27.796288508375202</v>
      </c>
    </row>
    <row r="226" spans="1:26" x14ac:dyDescent="0.2">
      <c r="A226" s="23" t="s">
        <v>18</v>
      </c>
      <c r="B226" s="19">
        <v>223</v>
      </c>
      <c r="C226" s="23">
        <v>223</v>
      </c>
      <c r="D226" s="19">
        <v>53.5</v>
      </c>
      <c r="E226" s="24">
        <v>14.861111111111112</v>
      </c>
      <c r="F226" s="20">
        <v>9.7222222222221627E-2</v>
      </c>
      <c r="G226" s="25">
        <f>'Bike Data'!$C$4*$F226</f>
        <v>27.513888888888719</v>
      </c>
      <c r="H226" s="22">
        <f>0.5*'Bike Data'!$C$12*'Bike Data'!$C$7*'Bike Data'!$C$6*'WLTP Calcs'!E226^2</f>
        <v>45.451469907407414</v>
      </c>
      <c r="I226" s="26">
        <f>0.02 *'Bike Data'!C$4*9.81</f>
        <v>55.524600000000007</v>
      </c>
      <c r="J226" s="22">
        <f t="shared" si="22"/>
        <v>128.48995879629615</v>
      </c>
      <c r="K226" s="25">
        <f t="shared" si="23"/>
        <v>128.48995879629615</v>
      </c>
      <c r="L226" s="20">
        <f t="shared" si="24"/>
        <v>0</v>
      </c>
      <c r="M226" s="30">
        <f>(E226/1000)*(I226+H226+('Bike Data'!C$4*'Bike Data'!C$10*F226))</f>
        <v>2.0331305266525179</v>
      </c>
      <c r="N226" s="25">
        <f t="shared" si="25"/>
        <v>2.0331305266525179</v>
      </c>
      <c r="O226" s="30">
        <f t="shared" si="26"/>
        <v>0</v>
      </c>
      <c r="P226" s="26"/>
      <c r="Q226" s="22">
        <f>((M226+M227)/2) * (B227 - B226)</f>
        <v>2.0426504331629367</v>
      </c>
      <c r="R226" s="25">
        <f t="shared" si="27"/>
        <v>2.0426504331629367</v>
      </c>
      <c r="S226" s="22">
        <f>SUM($R$3:R226)</f>
        <v>183.0747828965246</v>
      </c>
      <c r="T226" s="25">
        <f t="shared" si="21"/>
        <v>0</v>
      </c>
      <c r="U226" s="22">
        <f>SUM($T$3:T226)</f>
        <v>51.685132229439951</v>
      </c>
      <c r="V226" s="25"/>
      <c r="W226" s="20">
        <f>U226*'KERS Calcs'!$F$4</f>
        <v>45.482916361907158</v>
      </c>
      <c r="X226" s="25">
        <f>O226*'KERS Calcs'!$F$30</f>
        <v>0</v>
      </c>
      <c r="Y226" s="73">
        <f>T226*'KERS Calcs'!$F$30</f>
        <v>0</v>
      </c>
      <c r="Z226" s="26">
        <f>SUM($Y$3:Y226)</f>
        <v>27.796288508375202</v>
      </c>
    </row>
    <row r="227" spans="1:26" x14ac:dyDescent="0.2">
      <c r="A227" s="23" t="s">
        <v>18</v>
      </c>
      <c r="B227" s="19">
        <v>224</v>
      </c>
      <c r="C227" s="23">
        <v>224</v>
      </c>
      <c r="D227" s="19">
        <v>53.8</v>
      </c>
      <c r="E227" s="24">
        <v>14.944444444444445</v>
      </c>
      <c r="F227" s="20">
        <v>9.7222222222222612E-2</v>
      </c>
      <c r="G227" s="25">
        <f>'Bike Data'!$C$4*$F227</f>
        <v>27.513888888888999</v>
      </c>
      <c r="H227" s="22">
        <f>0.5*'Bike Data'!$C$12*'Bike Data'!$C$7*'Bike Data'!$C$6*'WLTP Calcs'!E227^2</f>
        <v>45.962635185185192</v>
      </c>
      <c r="I227" s="26">
        <f>0.02 *'Bike Data'!C$4*9.81</f>
        <v>55.524600000000007</v>
      </c>
      <c r="J227" s="22">
        <f t="shared" si="22"/>
        <v>129.0011240740742</v>
      </c>
      <c r="K227" s="25">
        <f t="shared" si="23"/>
        <v>129.0011240740742</v>
      </c>
      <c r="L227" s="20">
        <f t="shared" si="24"/>
        <v>0</v>
      </c>
      <c r="M227" s="30">
        <f>(E227/1000)*(I227+H227+('Bike Data'!C$4*'Bike Data'!C$10*F227))</f>
        <v>2.0521703396733559</v>
      </c>
      <c r="N227" s="25">
        <f t="shared" si="25"/>
        <v>2.0521703396733559</v>
      </c>
      <c r="O227" s="30">
        <f t="shared" si="26"/>
        <v>0</v>
      </c>
      <c r="P227" s="26"/>
      <c r="Q227" s="22">
        <f>((M227+M228)/2) * (B228 - B227)</f>
        <v>2.1805664392939828</v>
      </c>
      <c r="R227" s="25">
        <f t="shared" si="27"/>
        <v>2.1805664392939828</v>
      </c>
      <c r="S227" s="22">
        <f>SUM($R$3:R227)</f>
        <v>185.25534933581858</v>
      </c>
      <c r="T227" s="25">
        <f t="shared" si="21"/>
        <v>0</v>
      </c>
      <c r="U227" s="22">
        <f>SUM($T$3:T227)</f>
        <v>51.685132229439951</v>
      </c>
      <c r="V227" s="25"/>
      <c r="W227" s="20">
        <f>U227*'KERS Calcs'!$F$4</f>
        <v>45.482916361907158</v>
      </c>
      <c r="X227" s="25">
        <f>O227*'KERS Calcs'!$F$30</f>
        <v>0</v>
      </c>
      <c r="Y227" s="73">
        <f>T227*'KERS Calcs'!$F$30</f>
        <v>0</v>
      </c>
      <c r="Z227" s="26">
        <f>SUM($Y$3:Y227)</f>
        <v>27.796288508375202</v>
      </c>
    </row>
    <row r="228" spans="1:26" x14ac:dyDescent="0.2">
      <c r="A228" s="23" t="s">
        <v>18</v>
      </c>
      <c r="B228" s="19">
        <v>225</v>
      </c>
      <c r="C228" s="23">
        <v>225</v>
      </c>
      <c r="D228" s="19">
        <v>54.2</v>
      </c>
      <c r="E228" s="24">
        <v>15.055555555555557</v>
      </c>
      <c r="F228" s="20">
        <v>0.1388888888888889</v>
      </c>
      <c r="G228" s="25">
        <f>'Bike Data'!$C$4*$F228</f>
        <v>39.305555555555557</v>
      </c>
      <c r="H228" s="22">
        <f>0.5*'Bike Data'!$C$12*'Bike Data'!$C$7*'Bike Data'!$C$6*'WLTP Calcs'!E228^2</f>
        <v>46.648635185185199</v>
      </c>
      <c r="I228" s="26">
        <f>0.02 *'Bike Data'!C$4*9.81</f>
        <v>55.524600000000007</v>
      </c>
      <c r="J228" s="22">
        <f t="shared" si="22"/>
        <v>141.47879074074075</v>
      </c>
      <c r="K228" s="25">
        <f t="shared" si="23"/>
        <v>141.47879074074075</v>
      </c>
      <c r="L228" s="20">
        <f t="shared" si="24"/>
        <v>0</v>
      </c>
      <c r="M228" s="30">
        <f>(E228/1000)*(I228+H228+('Bike Data'!C$4*'Bike Data'!C$10*F228))</f>
        <v>2.3089625389146096</v>
      </c>
      <c r="N228" s="25">
        <f t="shared" si="25"/>
        <v>2.3089625389146096</v>
      </c>
      <c r="O228" s="30">
        <f t="shared" si="26"/>
        <v>0</v>
      </c>
      <c r="P228" s="26"/>
      <c r="Q228" s="22">
        <f>((M228+M229)/2) * (B229 - B228)</f>
        <v>2.3686080906121383</v>
      </c>
      <c r="R228" s="25">
        <f t="shared" si="27"/>
        <v>2.3686080906121383</v>
      </c>
      <c r="S228" s="22">
        <f>SUM($R$3:R228)</f>
        <v>187.62395742643071</v>
      </c>
      <c r="T228" s="25">
        <f t="shared" si="21"/>
        <v>0</v>
      </c>
      <c r="U228" s="22">
        <f>SUM($T$3:T228)</f>
        <v>51.685132229439951</v>
      </c>
      <c r="V228" s="25"/>
      <c r="W228" s="20">
        <f>U228*'KERS Calcs'!$F$4</f>
        <v>45.482916361907158</v>
      </c>
      <c r="X228" s="25">
        <f>O228*'KERS Calcs'!$F$30</f>
        <v>0</v>
      </c>
      <c r="Y228" s="73">
        <f>T228*'KERS Calcs'!$F$30</f>
        <v>0</v>
      </c>
      <c r="Z228" s="26">
        <f>SUM($Y$3:Y228)</f>
        <v>27.796288508375202</v>
      </c>
    </row>
    <row r="229" spans="1:26" x14ac:dyDescent="0.2">
      <c r="A229" s="23" t="s">
        <v>18</v>
      </c>
      <c r="B229" s="19">
        <v>226</v>
      </c>
      <c r="C229" s="23">
        <v>226</v>
      </c>
      <c r="D229" s="19">
        <v>54.8</v>
      </c>
      <c r="E229" s="24">
        <v>15.222222222222221</v>
      </c>
      <c r="F229" s="20">
        <v>0.15277777777777699</v>
      </c>
      <c r="G229" s="25">
        <f>'Bike Data'!$C$4*$F229</f>
        <v>43.236111111110887</v>
      </c>
      <c r="H229" s="22">
        <f>0.5*'Bike Data'!$C$12*'Bike Data'!$C$7*'Bike Data'!$C$6*'WLTP Calcs'!E229^2</f>
        <v>47.687162962962958</v>
      </c>
      <c r="I229" s="26">
        <f>0.02 *'Bike Data'!C$4*9.81</f>
        <v>55.524600000000007</v>
      </c>
      <c r="J229" s="22">
        <f t="shared" si="22"/>
        <v>146.44787407407387</v>
      </c>
      <c r="K229" s="25">
        <f t="shared" si="23"/>
        <v>146.44787407407387</v>
      </c>
      <c r="L229" s="20">
        <f t="shared" si="24"/>
        <v>0</v>
      </c>
      <c r="M229" s="30">
        <f>(E229/1000)*(I229+H229+('Bike Data'!C$4*'Bike Data'!C$10*F229))</f>
        <v>2.4282536423096666</v>
      </c>
      <c r="N229" s="25">
        <f t="shared" si="25"/>
        <v>2.4282536423096666</v>
      </c>
      <c r="O229" s="30">
        <f t="shared" si="26"/>
        <v>0</v>
      </c>
      <c r="P229" s="26"/>
      <c r="Q229" s="22">
        <f>((M229+M230)/2) * (B230 - B229)</f>
        <v>2.4067291315586399</v>
      </c>
      <c r="R229" s="25">
        <f t="shared" si="27"/>
        <v>2.4067291315586399</v>
      </c>
      <c r="S229" s="22">
        <f>SUM($R$3:R229)</f>
        <v>190.03068655798936</v>
      </c>
      <c r="T229" s="25">
        <f t="shared" si="21"/>
        <v>0</v>
      </c>
      <c r="U229" s="22">
        <f>SUM($T$3:T229)</f>
        <v>51.685132229439951</v>
      </c>
      <c r="V229" s="25"/>
      <c r="W229" s="20">
        <f>U229*'KERS Calcs'!$F$4</f>
        <v>45.482916361907158</v>
      </c>
      <c r="X229" s="25">
        <f>O229*'KERS Calcs'!$F$30</f>
        <v>0</v>
      </c>
      <c r="Y229" s="73">
        <f>T229*'KERS Calcs'!$F$30</f>
        <v>0</v>
      </c>
      <c r="Z229" s="26">
        <f>SUM($Y$3:Y229)</f>
        <v>27.796288508375202</v>
      </c>
    </row>
    <row r="230" spans="1:26" x14ac:dyDescent="0.2">
      <c r="A230" s="23" t="s">
        <v>18</v>
      </c>
      <c r="B230" s="19">
        <v>227</v>
      </c>
      <c r="C230" s="23">
        <v>227</v>
      </c>
      <c r="D230" s="19">
        <v>55.3</v>
      </c>
      <c r="E230" s="24">
        <v>15.361111111111111</v>
      </c>
      <c r="F230" s="20">
        <v>0.1388888888888889</v>
      </c>
      <c r="G230" s="25">
        <f>'Bike Data'!$C$4*$F230</f>
        <v>39.305555555555557</v>
      </c>
      <c r="H230" s="22">
        <f>0.5*'Bike Data'!$C$12*'Bike Data'!$C$7*'Bike Data'!$C$6*'WLTP Calcs'!E230^2</f>
        <v>48.561336574074069</v>
      </c>
      <c r="I230" s="26">
        <f>0.02 *'Bike Data'!C$4*9.81</f>
        <v>55.524600000000007</v>
      </c>
      <c r="J230" s="22">
        <f t="shared" si="22"/>
        <v>143.39149212962963</v>
      </c>
      <c r="K230" s="25">
        <f t="shared" si="23"/>
        <v>143.39149212962963</v>
      </c>
      <c r="L230" s="20">
        <f t="shared" si="24"/>
        <v>0</v>
      </c>
      <c r="M230" s="30">
        <f>(E230/1000)*(I230+H230+('Bike Data'!C$4*'Bike Data'!C$10*F230))</f>
        <v>2.3852046208076132</v>
      </c>
      <c r="N230" s="25">
        <f t="shared" si="25"/>
        <v>2.3852046208076132</v>
      </c>
      <c r="O230" s="30">
        <f t="shared" si="26"/>
        <v>0</v>
      </c>
      <c r="P230" s="26"/>
      <c r="Q230" s="22">
        <f>((M230+M231)/2) * (B231 - B230)</f>
        <v>2.363152090091309</v>
      </c>
      <c r="R230" s="25">
        <f t="shared" si="27"/>
        <v>2.363152090091309</v>
      </c>
      <c r="S230" s="22">
        <f>SUM($R$3:R230)</f>
        <v>192.39383864808067</v>
      </c>
      <c r="T230" s="25">
        <f t="shared" si="21"/>
        <v>0</v>
      </c>
      <c r="U230" s="22">
        <f>SUM($T$3:T230)</f>
        <v>51.685132229439951</v>
      </c>
      <c r="V230" s="25"/>
      <c r="W230" s="20">
        <f>U230*'KERS Calcs'!$F$4</f>
        <v>45.482916361907158</v>
      </c>
      <c r="X230" s="25">
        <f>O230*'KERS Calcs'!$F$30</f>
        <v>0</v>
      </c>
      <c r="Y230" s="73">
        <f>T230*'KERS Calcs'!$F$30</f>
        <v>0</v>
      </c>
      <c r="Z230" s="26">
        <f>SUM($Y$3:Y230)</f>
        <v>27.796288508375202</v>
      </c>
    </row>
    <row r="231" spans="1:26" x14ac:dyDescent="0.2">
      <c r="A231" s="23" t="s">
        <v>18</v>
      </c>
      <c r="B231" s="19">
        <v>228</v>
      </c>
      <c r="C231" s="23">
        <v>228</v>
      </c>
      <c r="D231" s="19">
        <v>55.8</v>
      </c>
      <c r="E231" s="24">
        <v>15.5</v>
      </c>
      <c r="F231" s="20">
        <v>0.12500000000000078</v>
      </c>
      <c r="G231" s="25">
        <f>'Bike Data'!$C$4*$F231</f>
        <v>35.37500000000022</v>
      </c>
      <c r="H231" s="22">
        <f>0.5*'Bike Data'!$C$12*'Bike Data'!$C$7*'Bike Data'!$C$6*'WLTP Calcs'!E231^2</f>
        <v>49.443450000000006</v>
      </c>
      <c r="I231" s="26">
        <f>0.02 *'Bike Data'!C$4*9.81</f>
        <v>55.524600000000007</v>
      </c>
      <c r="J231" s="22">
        <f t="shared" si="22"/>
        <v>140.34305000000023</v>
      </c>
      <c r="K231" s="25">
        <f t="shared" si="23"/>
        <v>140.34305000000023</v>
      </c>
      <c r="L231" s="20">
        <f t="shared" si="24"/>
        <v>0</v>
      </c>
      <c r="M231" s="30">
        <f>(E231/1000)*(I231+H231+('Bike Data'!C$4*'Bike Data'!C$10*F231))</f>
        <v>2.3410995593750044</v>
      </c>
      <c r="N231" s="25">
        <f t="shared" si="25"/>
        <v>2.3410995593750044</v>
      </c>
      <c r="O231" s="30">
        <f t="shared" si="26"/>
        <v>0</v>
      </c>
      <c r="P231" s="26"/>
      <c r="Q231" s="22">
        <f>((M231+M232)/2) * (B232 - B231)</f>
        <v>2.2751308891075137</v>
      </c>
      <c r="R231" s="25">
        <f t="shared" si="27"/>
        <v>2.2751308891075137</v>
      </c>
      <c r="S231" s="22">
        <f>SUM($R$3:R231)</f>
        <v>194.66896953718819</v>
      </c>
      <c r="T231" s="25">
        <f t="shared" si="21"/>
        <v>0</v>
      </c>
      <c r="U231" s="22">
        <f>SUM($T$3:T231)</f>
        <v>51.685132229439951</v>
      </c>
      <c r="V231" s="25"/>
      <c r="W231" s="20">
        <f>U231*'KERS Calcs'!$F$4</f>
        <v>45.482916361907158</v>
      </c>
      <c r="X231" s="25">
        <f>O231*'KERS Calcs'!$F$30</f>
        <v>0</v>
      </c>
      <c r="Y231" s="73">
        <f>T231*'KERS Calcs'!$F$30</f>
        <v>0</v>
      </c>
      <c r="Z231" s="26">
        <f>SUM($Y$3:Y231)</f>
        <v>27.796288508375202</v>
      </c>
    </row>
    <row r="232" spans="1:26" x14ac:dyDescent="0.2">
      <c r="A232" s="23" t="s">
        <v>18</v>
      </c>
      <c r="B232" s="19">
        <v>229</v>
      </c>
      <c r="C232" s="23">
        <v>229</v>
      </c>
      <c r="D232" s="19">
        <v>56.2</v>
      </c>
      <c r="E232" s="24">
        <v>15.611111111111112</v>
      </c>
      <c r="F232" s="20">
        <v>9.7222222222222612E-2</v>
      </c>
      <c r="G232" s="25">
        <f>'Bike Data'!$C$4*$F232</f>
        <v>27.513888888888999</v>
      </c>
      <c r="H232" s="22">
        <f>0.5*'Bike Data'!$C$12*'Bike Data'!$C$7*'Bike Data'!$C$6*'WLTP Calcs'!E232^2</f>
        <v>50.15485740740742</v>
      </c>
      <c r="I232" s="26">
        <f>0.02 *'Bike Data'!C$4*9.81</f>
        <v>55.524600000000007</v>
      </c>
      <c r="J232" s="22">
        <f t="shared" si="22"/>
        <v>133.19334629629643</v>
      </c>
      <c r="K232" s="25">
        <f t="shared" si="23"/>
        <v>133.19334629629643</v>
      </c>
      <c r="L232" s="20">
        <f t="shared" si="24"/>
        <v>0</v>
      </c>
      <c r="M232" s="30">
        <f>(E232/1000)*(I232+H232+('Bike Data'!C$4*'Bike Data'!C$10*F232))</f>
        <v>2.2091622188400231</v>
      </c>
      <c r="N232" s="25">
        <f t="shared" si="25"/>
        <v>2.2091622188400231</v>
      </c>
      <c r="O232" s="30">
        <f t="shared" si="26"/>
        <v>0</v>
      </c>
      <c r="P232" s="26"/>
      <c r="Q232" s="22">
        <f>((M232+M233)/2) * (B233 - B232)</f>
        <v>2.0585932204507462</v>
      </c>
      <c r="R232" s="25">
        <f t="shared" si="27"/>
        <v>2.0585932204507462</v>
      </c>
      <c r="S232" s="22">
        <f>SUM($R$3:R232)</f>
        <v>196.72756275763894</v>
      </c>
      <c r="T232" s="25">
        <f t="shared" si="21"/>
        <v>0</v>
      </c>
      <c r="U232" s="22">
        <f>SUM($T$3:T232)</f>
        <v>51.685132229439951</v>
      </c>
      <c r="V232" s="25"/>
      <c r="W232" s="20">
        <f>U232*'KERS Calcs'!$F$4</f>
        <v>45.482916361907158</v>
      </c>
      <c r="X232" s="25">
        <f>O232*'KERS Calcs'!$F$30</f>
        <v>0</v>
      </c>
      <c r="Y232" s="73">
        <f>T232*'KERS Calcs'!$F$30</f>
        <v>0</v>
      </c>
      <c r="Z232" s="26">
        <f>SUM($Y$3:Y232)</f>
        <v>27.796288508375202</v>
      </c>
    </row>
    <row r="233" spans="1:26" x14ac:dyDescent="0.2">
      <c r="A233" s="23" t="s">
        <v>18</v>
      </c>
      <c r="B233" s="19">
        <v>230</v>
      </c>
      <c r="C233" s="23">
        <v>230</v>
      </c>
      <c r="D233" s="19">
        <v>56.5</v>
      </c>
      <c r="E233" s="24">
        <v>15.694444444444445</v>
      </c>
      <c r="F233" s="20">
        <v>4.1666666666666269E-2</v>
      </c>
      <c r="G233" s="25">
        <f>'Bike Data'!$C$4*$F233</f>
        <v>11.791666666666554</v>
      </c>
      <c r="H233" s="22">
        <f>0.5*'Bike Data'!$C$12*'Bike Data'!$C$7*'Bike Data'!$C$6*'WLTP Calcs'!E233^2</f>
        <v>50.691747685185192</v>
      </c>
      <c r="I233" s="26">
        <f>0.02 *'Bike Data'!C$4*9.81</f>
        <v>55.524600000000007</v>
      </c>
      <c r="J233" s="22">
        <f t="shared" si="22"/>
        <v>118.00801435185176</v>
      </c>
      <c r="K233" s="25">
        <f t="shared" si="23"/>
        <v>118.00801435185176</v>
      </c>
      <c r="L233" s="20">
        <f t="shared" si="24"/>
        <v>0</v>
      </c>
      <c r="M233" s="30">
        <f>(E233/1000)*(I233+H233+('Bike Data'!C$4*'Bike Data'!C$10*F233))</f>
        <v>1.9080242220614692</v>
      </c>
      <c r="N233" s="25">
        <f t="shared" si="25"/>
        <v>1.9080242220614692</v>
      </c>
      <c r="O233" s="30">
        <f t="shared" si="26"/>
        <v>0</v>
      </c>
      <c r="P233" s="26"/>
      <c r="Q233" s="22">
        <f>((M233+M234)/2) * (B234 - B233)</f>
        <v>1.6670065678369343</v>
      </c>
      <c r="R233" s="25">
        <f t="shared" si="27"/>
        <v>1.6670065678369343</v>
      </c>
      <c r="S233" s="22">
        <f>SUM($R$3:R233)</f>
        <v>198.39456932547586</v>
      </c>
      <c r="T233" s="25">
        <f t="shared" si="21"/>
        <v>0</v>
      </c>
      <c r="U233" s="22">
        <f>SUM($T$3:T233)</f>
        <v>51.685132229439951</v>
      </c>
      <c r="V233" s="25"/>
      <c r="W233" s="20">
        <f>U233*'KERS Calcs'!$F$4</f>
        <v>45.482916361907158</v>
      </c>
      <c r="X233" s="25">
        <f>O233*'KERS Calcs'!$F$30</f>
        <v>0</v>
      </c>
      <c r="Y233" s="73">
        <f>T233*'KERS Calcs'!$F$30</f>
        <v>0</v>
      </c>
      <c r="Z233" s="26">
        <f>SUM($Y$3:Y233)</f>
        <v>27.796288508375202</v>
      </c>
    </row>
    <row r="234" spans="1:26" x14ac:dyDescent="0.2">
      <c r="A234" s="23" t="s">
        <v>18</v>
      </c>
      <c r="B234" s="19">
        <v>231</v>
      </c>
      <c r="C234" s="23">
        <v>231</v>
      </c>
      <c r="D234" s="19">
        <v>56.5</v>
      </c>
      <c r="E234" s="24">
        <v>15.694444444444445</v>
      </c>
      <c r="F234" s="20">
        <v>-4.1666666666666269E-2</v>
      </c>
      <c r="G234" s="25">
        <f>'Bike Data'!$C$4*$F234</f>
        <v>-11.791666666666554</v>
      </c>
      <c r="H234" s="22">
        <f>0.5*'Bike Data'!$C$12*'Bike Data'!$C$7*'Bike Data'!$C$6*'WLTP Calcs'!E234^2</f>
        <v>50.691747685185192</v>
      </c>
      <c r="I234" s="26">
        <f>0.02 *'Bike Data'!C$4*9.81</f>
        <v>55.524600000000007</v>
      </c>
      <c r="J234" s="22">
        <f t="shared" si="22"/>
        <v>94.42468101851864</v>
      </c>
      <c r="K234" s="25">
        <f t="shared" si="23"/>
        <v>94.42468101851864</v>
      </c>
      <c r="L234" s="20">
        <f t="shared" si="24"/>
        <v>0</v>
      </c>
      <c r="M234" s="30">
        <f>(E234/1000)*(I234+H234+('Bike Data'!C$4*'Bike Data'!C$10*F234))</f>
        <v>1.4259889136123995</v>
      </c>
      <c r="N234" s="25">
        <f t="shared" si="25"/>
        <v>1.4259889136123995</v>
      </c>
      <c r="O234" s="30">
        <f t="shared" si="26"/>
        <v>0</v>
      </c>
      <c r="P234" s="26"/>
      <c r="Q234" s="22">
        <f>((M234+M235)/2) * (B235 - B234)</f>
        <v>0.89858022743377142</v>
      </c>
      <c r="R234" s="25">
        <f t="shared" si="27"/>
        <v>0.89858022743377142</v>
      </c>
      <c r="S234" s="22">
        <f>SUM($R$3:R234)</f>
        <v>199.29314955290963</v>
      </c>
      <c r="T234" s="25">
        <f t="shared" si="21"/>
        <v>0</v>
      </c>
      <c r="U234" s="22">
        <f>SUM($T$3:T234)</f>
        <v>51.685132229439951</v>
      </c>
      <c r="V234" s="25"/>
      <c r="W234" s="20">
        <f>U234*'KERS Calcs'!$F$4</f>
        <v>45.482916361907158</v>
      </c>
      <c r="X234" s="25">
        <f>O234*'KERS Calcs'!$F$30</f>
        <v>0</v>
      </c>
      <c r="Y234" s="73">
        <f>T234*'KERS Calcs'!$F$30</f>
        <v>0</v>
      </c>
      <c r="Z234" s="26">
        <f>SUM($Y$3:Y234)</f>
        <v>27.796288508375202</v>
      </c>
    </row>
    <row r="235" spans="1:26" x14ac:dyDescent="0.2">
      <c r="A235" s="23" t="s">
        <v>18</v>
      </c>
      <c r="B235" s="19">
        <v>232</v>
      </c>
      <c r="C235" s="23">
        <v>232</v>
      </c>
      <c r="D235" s="19">
        <v>56.2</v>
      </c>
      <c r="E235" s="24">
        <v>15.611111111111112</v>
      </c>
      <c r="F235" s="20">
        <v>-0.2222222222222224</v>
      </c>
      <c r="G235" s="25">
        <f>'Bike Data'!$C$4*$F235</f>
        <v>-62.888888888888943</v>
      </c>
      <c r="H235" s="22">
        <f>0.5*'Bike Data'!$C$12*'Bike Data'!$C$7*'Bike Data'!$C$6*'WLTP Calcs'!E235^2</f>
        <v>50.15485740740742</v>
      </c>
      <c r="I235" s="26">
        <f>0.02 *'Bike Data'!C$4*9.81</f>
        <v>55.524600000000007</v>
      </c>
      <c r="J235" s="22">
        <f t="shared" si="22"/>
        <v>42.790568518518484</v>
      </c>
      <c r="K235" s="25">
        <f t="shared" si="23"/>
        <v>42.790568518518484</v>
      </c>
      <c r="L235" s="20">
        <f t="shared" si="24"/>
        <v>0</v>
      </c>
      <c r="M235" s="30">
        <f>(E235/1000)*(I235+H235+('Bike Data'!C$4*'Bike Data'!C$10*F235))</f>
        <v>0.37117154125514329</v>
      </c>
      <c r="N235" s="25">
        <f t="shared" si="25"/>
        <v>0.37117154125514329</v>
      </c>
      <c r="O235" s="30">
        <f t="shared" si="26"/>
        <v>0</v>
      </c>
      <c r="P235" s="26"/>
      <c r="Q235" s="22">
        <f>((M235+M236)/2) * (B236 - B235)</f>
        <v>-0.31415433067451332</v>
      </c>
      <c r="R235" s="25">
        <f t="shared" si="27"/>
        <v>0</v>
      </c>
      <c r="S235" s="22">
        <f>SUM($R$3:R235)</f>
        <v>199.29314955290963</v>
      </c>
      <c r="T235" s="25">
        <f t="shared" si="21"/>
        <v>0.31415433067451332</v>
      </c>
      <c r="U235" s="22">
        <f>SUM($T$3:T235)</f>
        <v>51.999286560114463</v>
      </c>
      <c r="V235" s="25">
        <f>SUM(T235:T259)</f>
        <v>22.301903820900854</v>
      </c>
      <c r="W235" s="20">
        <f>U235*'KERS Calcs'!$F$4</f>
        <v>45.759372172900726</v>
      </c>
      <c r="X235" s="25">
        <f>O235*'KERS Calcs'!$F$30</f>
        <v>0</v>
      </c>
      <c r="Y235" s="73">
        <f>T235*'KERS Calcs'!$F$30</f>
        <v>0.16895234731759731</v>
      </c>
      <c r="Z235" s="26">
        <f>SUM($Y$3:Y235)</f>
        <v>27.965240855692798</v>
      </c>
    </row>
    <row r="236" spans="1:26" x14ac:dyDescent="0.2">
      <c r="A236" s="23" t="s">
        <v>18</v>
      </c>
      <c r="B236" s="19">
        <v>233</v>
      </c>
      <c r="C236" s="23">
        <v>233</v>
      </c>
      <c r="D236" s="19">
        <v>54.9</v>
      </c>
      <c r="E236" s="24">
        <v>15.25</v>
      </c>
      <c r="F236" s="20">
        <v>-0.45833333333333393</v>
      </c>
      <c r="G236" s="25">
        <f>'Bike Data'!$C$4*$F236</f>
        <v>-129.70833333333351</v>
      </c>
      <c r="H236" s="22">
        <f>0.5*'Bike Data'!$C$12*'Bike Data'!$C$7*'Bike Data'!$C$6*'WLTP Calcs'!E236^2</f>
        <v>47.861362500000006</v>
      </c>
      <c r="I236" s="26">
        <f>0.02 *'Bike Data'!C$4*9.81</f>
        <v>55.524600000000007</v>
      </c>
      <c r="J236" s="22">
        <f t="shared" si="22"/>
        <v>-26.322370833333494</v>
      </c>
      <c r="K236" s="25">
        <f t="shared" si="23"/>
        <v>0</v>
      </c>
      <c r="L236" s="20">
        <f t="shared" si="24"/>
        <v>26.322370833333494</v>
      </c>
      <c r="M236" s="30">
        <f>(E236/1000)*(I236+H236+('Bike Data'!C$4*'Bike Data'!C$10*F236))</f>
        <v>-0.99948020260416992</v>
      </c>
      <c r="N236" s="25">
        <f t="shared" si="25"/>
        <v>0</v>
      </c>
      <c r="O236" s="30">
        <f t="shared" si="26"/>
        <v>0.99948020260416992</v>
      </c>
      <c r="P236" s="26">
        <f>SUM(O236:O259)</f>
        <v>22.912446107516718</v>
      </c>
      <c r="Q236" s="22">
        <f>((M236+M237)/2) * (B237 - B236)</f>
        <v>-1.232089815329219</v>
      </c>
      <c r="R236" s="25">
        <f t="shared" si="27"/>
        <v>0</v>
      </c>
      <c r="S236" s="22">
        <f>SUM($R$3:R236)</f>
        <v>199.29314955290963</v>
      </c>
      <c r="T236" s="25">
        <f t="shared" si="21"/>
        <v>1.232089815329219</v>
      </c>
      <c r="U236" s="22">
        <f>SUM($T$3:T236)</f>
        <v>53.231376375443681</v>
      </c>
      <c r="V236" s="25"/>
      <c r="W236" s="20">
        <f>U236*'KERS Calcs'!$F$4</f>
        <v>46.843611210390442</v>
      </c>
      <c r="X236" s="25">
        <f>O236*'KERS Calcs'!$F$30</f>
        <v>0.53752092471517809</v>
      </c>
      <c r="Y236" s="73">
        <f>T236*'KERS Calcs'!$F$30</f>
        <v>0.66261848423044667</v>
      </c>
      <c r="Z236" s="26">
        <f>SUM($Y$3:Y236)</f>
        <v>28.627859339923244</v>
      </c>
    </row>
    <row r="237" spans="1:26" x14ac:dyDescent="0.2">
      <c r="A237" s="23" t="s">
        <v>18</v>
      </c>
      <c r="B237" s="19">
        <v>234</v>
      </c>
      <c r="C237" s="23">
        <v>234</v>
      </c>
      <c r="D237" s="19">
        <v>52.9</v>
      </c>
      <c r="E237" s="24">
        <v>14.694444444444445</v>
      </c>
      <c r="F237" s="20">
        <v>-0.54166666666666641</v>
      </c>
      <c r="G237" s="25">
        <f>'Bike Data'!$C$4*$F237</f>
        <v>-153.2916666666666</v>
      </c>
      <c r="H237" s="22">
        <f>0.5*'Bike Data'!$C$12*'Bike Data'!$C$7*'Bike Data'!$C$6*'WLTP Calcs'!E237^2</f>
        <v>44.437714351851852</v>
      </c>
      <c r="I237" s="26">
        <f>0.02 *'Bike Data'!C$4*9.81</f>
        <v>55.524600000000007</v>
      </c>
      <c r="J237" s="22">
        <f t="shared" si="22"/>
        <v>-53.329352314814741</v>
      </c>
      <c r="K237" s="25">
        <f t="shared" si="23"/>
        <v>0</v>
      </c>
      <c r="L237" s="20">
        <f t="shared" si="24"/>
        <v>53.329352314814741</v>
      </c>
      <c r="M237" s="30">
        <f>(E237/1000)*(I237+H237+('Bike Data'!C$4*'Bike Data'!C$10*F237))</f>
        <v>-1.464699428054268</v>
      </c>
      <c r="N237" s="25">
        <f t="shared" si="25"/>
        <v>0</v>
      </c>
      <c r="O237" s="30">
        <f t="shared" si="26"/>
        <v>1.464699428054268</v>
      </c>
      <c r="P237" s="26"/>
      <c r="Q237" s="22">
        <f>((M237+M238)/2) * (B238 - B237)</f>
        <v>-1.1705262241544492</v>
      </c>
      <c r="R237" s="25">
        <f t="shared" si="27"/>
        <v>0</v>
      </c>
      <c r="S237" s="22">
        <f>SUM($R$3:R237)</f>
        <v>199.29314955290963</v>
      </c>
      <c r="T237" s="25">
        <f t="shared" si="21"/>
        <v>1.1705262241544492</v>
      </c>
      <c r="U237" s="22">
        <f>SUM($T$3:T237)</f>
        <v>54.401902599598131</v>
      </c>
      <c r="V237" s="25"/>
      <c r="W237" s="20">
        <f>U237*'KERS Calcs'!$F$4</f>
        <v>47.873674287646352</v>
      </c>
      <c r="X237" s="25">
        <f>O237*'KERS Calcs'!$F$30</f>
        <v>0.78771604374571524</v>
      </c>
      <c r="Y237" s="73">
        <f>T237*'KERS Calcs'!$F$30</f>
        <v>0.62950955583864043</v>
      </c>
      <c r="Z237" s="26">
        <f>SUM($Y$3:Y237)</f>
        <v>29.257368895761886</v>
      </c>
    </row>
    <row r="238" spans="1:26" x14ac:dyDescent="0.2">
      <c r="A238" s="23" t="s">
        <v>18</v>
      </c>
      <c r="B238" s="19">
        <v>235</v>
      </c>
      <c r="C238" s="23">
        <v>235</v>
      </c>
      <c r="D238" s="19">
        <v>51</v>
      </c>
      <c r="E238" s="24">
        <v>14.166666666666668</v>
      </c>
      <c r="F238" s="20">
        <v>-0.43055555555555575</v>
      </c>
      <c r="G238" s="25">
        <f>'Bike Data'!$C$4*$F238</f>
        <v>-121.84722222222227</v>
      </c>
      <c r="H238" s="22">
        <f>0.5*'Bike Data'!$C$12*'Bike Data'!$C$7*'Bike Data'!$C$6*'WLTP Calcs'!E238^2</f>
        <v>41.302916666666675</v>
      </c>
      <c r="I238" s="26">
        <f>0.02 *'Bike Data'!C$4*9.81</f>
        <v>55.524600000000007</v>
      </c>
      <c r="J238" s="22">
        <f t="shared" si="22"/>
        <v>-25.019705555555589</v>
      </c>
      <c r="K238" s="25">
        <f t="shared" si="23"/>
        <v>0</v>
      </c>
      <c r="L238" s="20">
        <f t="shared" si="24"/>
        <v>25.019705555555589</v>
      </c>
      <c r="M238" s="30">
        <f>(E238/1000)*(I238+H238+('Bike Data'!C$4*'Bike Data'!C$10*F238))</f>
        <v>-0.87635302025463024</v>
      </c>
      <c r="N238" s="25">
        <f t="shared" si="25"/>
        <v>0</v>
      </c>
      <c r="O238" s="30">
        <f t="shared" si="26"/>
        <v>0.87635302025463024</v>
      </c>
      <c r="P238" s="26"/>
      <c r="Q238" s="22">
        <f>((M238+M239)/2) * (B239 - B238)</f>
        <v>-0.41904878547453622</v>
      </c>
      <c r="R238" s="25">
        <f t="shared" si="27"/>
        <v>0</v>
      </c>
      <c r="S238" s="22">
        <f>SUM($R$3:R238)</f>
        <v>199.29314955290963</v>
      </c>
      <c r="T238" s="25">
        <f t="shared" si="21"/>
        <v>0.41904878547453622</v>
      </c>
      <c r="U238" s="22">
        <f>SUM($T$3:T238)</f>
        <v>54.820951385072668</v>
      </c>
      <c r="V238" s="25"/>
      <c r="W238" s="20">
        <f>U238*'KERS Calcs'!$F$4</f>
        <v>48.242437218863948</v>
      </c>
      <c r="X238" s="25">
        <f>O238*'KERS Calcs'!$F$30</f>
        <v>0.47130306793156562</v>
      </c>
      <c r="Y238" s="73">
        <f>T238*'KERS Calcs'!$F$30</f>
        <v>0.22536463461923228</v>
      </c>
      <c r="Z238" s="26">
        <f>SUM($Y$3:Y238)</f>
        <v>29.482733530381118</v>
      </c>
    </row>
    <row r="239" spans="1:26" x14ac:dyDescent="0.2">
      <c r="A239" s="23" t="s">
        <v>18</v>
      </c>
      <c r="B239" s="19">
        <v>236</v>
      </c>
      <c r="C239" s="23">
        <v>236</v>
      </c>
      <c r="D239" s="19">
        <v>49.8</v>
      </c>
      <c r="E239" s="24">
        <v>13.833333333333334</v>
      </c>
      <c r="F239" s="20">
        <v>-0.24999999999999961</v>
      </c>
      <c r="G239" s="25">
        <f>'Bike Data'!$C$4*$F239</f>
        <v>-70.749999999999886</v>
      </c>
      <c r="H239" s="22">
        <f>0.5*'Bike Data'!$C$12*'Bike Data'!$C$7*'Bike Data'!$C$6*'WLTP Calcs'!E239^2</f>
        <v>39.382116666666668</v>
      </c>
      <c r="I239" s="26">
        <f>0.02 *'Bike Data'!C$4*9.81</f>
        <v>55.524600000000007</v>
      </c>
      <c r="J239" s="22">
        <f t="shared" si="22"/>
        <v>24.156716666666789</v>
      </c>
      <c r="K239" s="25">
        <f t="shared" si="23"/>
        <v>24.156716666666789</v>
      </c>
      <c r="L239" s="20">
        <f t="shared" si="24"/>
        <v>0</v>
      </c>
      <c r="M239" s="30">
        <f>(E239/1000)*(I239+H239+('Bike Data'!C$4*'Bike Data'!C$10*F239))</f>
        <v>3.8255449305557791E-2</v>
      </c>
      <c r="N239" s="25">
        <f t="shared" si="25"/>
        <v>3.8255449305557791E-2</v>
      </c>
      <c r="O239" s="30">
        <f t="shared" si="26"/>
        <v>0</v>
      </c>
      <c r="P239" s="26"/>
      <c r="Q239" s="22">
        <f>((M239+M240)/2) * (B240 - B239)</f>
        <v>0.1714976665509276</v>
      </c>
      <c r="R239" s="25">
        <f t="shared" si="27"/>
        <v>0.1714976665509276</v>
      </c>
      <c r="S239" s="22">
        <f>SUM($R$3:R239)</f>
        <v>199.46464721946055</v>
      </c>
      <c r="T239" s="25">
        <f t="shared" si="21"/>
        <v>0</v>
      </c>
      <c r="U239" s="22">
        <f>SUM($T$3:T239)</f>
        <v>54.820951385072668</v>
      </c>
      <c r="V239" s="25"/>
      <c r="W239" s="20">
        <f>U239*'KERS Calcs'!$F$4</f>
        <v>48.242437218863948</v>
      </c>
      <c r="X239" s="25">
        <f>O239*'KERS Calcs'!$F$30</f>
        <v>0</v>
      </c>
      <c r="Y239" s="73">
        <f>T239*'KERS Calcs'!$F$30</f>
        <v>0</v>
      </c>
      <c r="Z239" s="26">
        <f>SUM($Y$3:Y239)</f>
        <v>29.482733530381118</v>
      </c>
    </row>
    <row r="240" spans="1:26" x14ac:dyDescent="0.2">
      <c r="A240" s="23" t="s">
        <v>18</v>
      </c>
      <c r="B240" s="19">
        <v>237</v>
      </c>
      <c r="C240" s="23">
        <v>237</v>
      </c>
      <c r="D240" s="19">
        <v>49.2</v>
      </c>
      <c r="E240" s="24">
        <v>13.666666666666668</v>
      </c>
      <c r="F240" s="20">
        <v>-0.19444444444444425</v>
      </c>
      <c r="G240" s="25">
        <f>'Bike Data'!$C$4*$F240</f>
        <v>-55.027777777777722</v>
      </c>
      <c r="H240" s="22">
        <f>0.5*'Bike Data'!$C$12*'Bike Data'!$C$7*'Bike Data'!$C$6*'WLTP Calcs'!E240^2</f>
        <v>38.438866666666677</v>
      </c>
      <c r="I240" s="26">
        <f>0.02 *'Bike Data'!C$4*9.81</f>
        <v>55.524600000000007</v>
      </c>
      <c r="J240" s="22">
        <f t="shared" si="22"/>
        <v>38.935688888888961</v>
      </c>
      <c r="K240" s="25">
        <f t="shared" si="23"/>
        <v>38.935688888888961</v>
      </c>
      <c r="L240" s="20">
        <f t="shared" si="24"/>
        <v>0</v>
      </c>
      <c r="M240" s="30">
        <f>(E240/1000)*(I240+H240+('Bike Data'!C$4*'Bike Data'!C$10*F240))</f>
        <v>0.30473988379629741</v>
      </c>
      <c r="N240" s="25">
        <f t="shared" si="25"/>
        <v>0.30473988379629741</v>
      </c>
      <c r="O240" s="30">
        <f t="shared" si="26"/>
        <v>0</v>
      </c>
      <c r="P240" s="26"/>
      <c r="Q240" s="22">
        <f>((M240+M241)/2) * (B241 - B240)</f>
        <v>-1.5769456262860887E-2</v>
      </c>
      <c r="R240" s="25">
        <f t="shared" si="27"/>
        <v>0</v>
      </c>
      <c r="S240" s="22">
        <f>SUM($R$3:R240)</f>
        <v>199.46464721946055</v>
      </c>
      <c r="T240" s="25">
        <f t="shared" si="21"/>
        <v>1.5769456262860887E-2</v>
      </c>
      <c r="U240" s="22">
        <f>SUM($T$3:T240)</f>
        <v>54.836720841335527</v>
      </c>
      <c r="V240" s="25"/>
      <c r="W240" s="20">
        <f>U240*'KERS Calcs'!$F$4</f>
        <v>48.256314340375262</v>
      </c>
      <c r="X240" s="25">
        <f>O240*'KERS Calcs'!$F$30</f>
        <v>0</v>
      </c>
      <c r="Y240" s="73">
        <f>T240*'KERS Calcs'!$F$30</f>
        <v>8.4808210213499404E-3</v>
      </c>
      <c r="Z240" s="26">
        <f>SUM($Y$3:Y240)</f>
        <v>29.491214351402469</v>
      </c>
    </row>
    <row r="241" spans="1:26" x14ac:dyDescent="0.2">
      <c r="A241" s="23" t="s">
        <v>18</v>
      </c>
      <c r="B241" s="19">
        <v>238</v>
      </c>
      <c r="C241" s="23">
        <v>238</v>
      </c>
      <c r="D241" s="19">
        <v>48.4</v>
      </c>
      <c r="E241" s="24">
        <v>13.444444444444445</v>
      </c>
      <c r="F241" s="20">
        <v>-0.31944444444444503</v>
      </c>
      <c r="G241" s="25">
        <f>'Bike Data'!$C$4*$F241</f>
        <v>-90.402777777777942</v>
      </c>
      <c r="H241" s="22">
        <f>0.5*'Bike Data'!$C$12*'Bike Data'!$C$7*'Bike Data'!$C$6*'WLTP Calcs'!E241^2</f>
        <v>37.198985185185187</v>
      </c>
      <c r="I241" s="26">
        <f>0.02 *'Bike Data'!C$4*9.81</f>
        <v>55.524600000000007</v>
      </c>
      <c r="J241" s="22">
        <f t="shared" si="22"/>
        <v>2.3208074074072513</v>
      </c>
      <c r="K241" s="25">
        <f t="shared" si="23"/>
        <v>2.3208074074072513</v>
      </c>
      <c r="L241" s="20">
        <f t="shared" si="24"/>
        <v>0</v>
      </c>
      <c r="M241" s="30">
        <f>(E241/1000)*(I241+H241+('Bike Data'!C$4*'Bike Data'!C$10*F241))</f>
        <v>-0.33627879632201918</v>
      </c>
      <c r="N241" s="25">
        <f t="shared" si="25"/>
        <v>0</v>
      </c>
      <c r="O241" s="30">
        <f t="shared" si="26"/>
        <v>0.33627879632201918</v>
      </c>
      <c r="P241" s="26"/>
      <c r="Q241" s="22">
        <f>((M241+M242)/2) * (B242 - B241)</f>
        <v>-0.94605229311021266</v>
      </c>
      <c r="R241" s="25">
        <f t="shared" si="27"/>
        <v>0</v>
      </c>
      <c r="S241" s="22">
        <f>SUM($R$3:R241)</f>
        <v>199.46464721946055</v>
      </c>
      <c r="T241" s="25">
        <f t="shared" si="21"/>
        <v>0.94605229311021266</v>
      </c>
      <c r="U241" s="22">
        <f>SUM($T$3:T241)</f>
        <v>55.78277313444574</v>
      </c>
      <c r="V241" s="25"/>
      <c r="W241" s="20">
        <f>U241*'KERS Calcs'!$F$4</f>
        <v>49.088840358312254</v>
      </c>
      <c r="X241" s="25">
        <f>O241*'KERS Calcs'!$F$30</f>
        <v>0.18085089538557375</v>
      </c>
      <c r="Y241" s="73">
        <f>T241*'KERS Calcs'!$F$30</f>
        <v>0.50878736977135464</v>
      </c>
      <c r="Z241" s="26">
        <f>SUM($Y$3:Y241)</f>
        <v>30.000001721173824</v>
      </c>
    </row>
    <row r="242" spans="1:26" x14ac:dyDescent="0.2">
      <c r="A242" s="23" t="s">
        <v>18</v>
      </c>
      <c r="B242" s="19">
        <v>239</v>
      </c>
      <c r="C242" s="23">
        <v>239</v>
      </c>
      <c r="D242" s="19">
        <v>46.9</v>
      </c>
      <c r="E242" s="24">
        <v>13.027777777777779</v>
      </c>
      <c r="F242" s="20">
        <v>-0.56944444444444464</v>
      </c>
      <c r="G242" s="25">
        <f>'Bike Data'!$C$4*$F242</f>
        <v>-161.15277777777783</v>
      </c>
      <c r="H242" s="22">
        <f>0.5*'Bike Data'!$C$12*'Bike Data'!$C$7*'Bike Data'!$C$6*'WLTP Calcs'!E242^2</f>
        <v>34.928992129629634</v>
      </c>
      <c r="I242" s="26">
        <f>0.02 *'Bike Data'!C$4*9.81</f>
        <v>55.524600000000007</v>
      </c>
      <c r="J242" s="22">
        <f t="shared" si="22"/>
        <v>-70.699185648148188</v>
      </c>
      <c r="K242" s="25">
        <f t="shared" si="23"/>
        <v>0</v>
      </c>
      <c r="L242" s="20">
        <f t="shared" si="24"/>
        <v>70.699185648148188</v>
      </c>
      <c r="M242" s="30">
        <f>(E242/1000)*(I242+H242+('Bike Data'!C$4*'Bike Data'!C$10*F242))</f>
        <v>-1.5558257898984063</v>
      </c>
      <c r="N242" s="25">
        <f t="shared" si="25"/>
        <v>0</v>
      </c>
      <c r="O242" s="30">
        <f t="shared" si="26"/>
        <v>1.5558257898984063</v>
      </c>
      <c r="P242" s="26"/>
      <c r="Q242" s="22">
        <f>((M242+M243)/2) * (B243 - B242)</f>
        <v>-1.9453137130690583</v>
      </c>
      <c r="R242" s="25">
        <f t="shared" si="27"/>
        <v>0</v>
      </c>
      <c r="S242" s="22">
        <f>SUM($R$3:R242)</f>
        <v>199.46464721946055</v>
      </c>
      <c r="T242" s="25">
        <f t="shared" si="21"/>
        <v>1.9453137130690583</v>
      </c>
      <c r="U242" s="22">
        <f>SUM($T$3:T242)</f>
        <v>57.728086847514795</v>
      </c>
      <c r="V242" s="25"/>
      <c r="W242" s="20">
        <f>U242*'KERS Calcs'!$F$4</f>
        <v>50.800716425813022</v>
      </c>
      <c r="X242" s="25">
        <f>O242*'KERS Calcs'!$F$30</f>
        <v>0.83672384415713563</v>
      </c>
      <c r="Y242" s="73">
        <f>T242*'KERS Calcs'!$F$30</f>
        <v>1.046190633076612</v>
      </c>
      <c r="Z242" s="26">
        <f>SUM($Y$3:Y242)</f>
        <v>31.046192354250437</v>
      </c>
    </row>
    <row r="243" spans="1:26" x14ac:dyDescent="0.2">
      <c r="A243" s="23" t="s">
        <v>18</v>
      </c>
      <c r="B243" s="19">
        <v>240</v>
      </c>
      <c r="C243" s="23">
        <v>240</v>
      </c>
      <c r="D243" s="19">
        <v>44.3</v>
      </c>
      <c r="E243" s="24">
        <v>12.305555555555555</v>
      </c>
      <c r="F243" s="20">
        <v>-0.74999999999999978</v>
      </c>
      <c r="G243" s="25">
        <f>'Bike Data'!$C$4*$F243</f>
        <v>-212.24999999999994</v>
      </c>
      <c r="H243" s="22">
        <f>0.5*'Bike Data'!$C$12*'Bike Data'!$C$7*'Bike Data'!$C$6*'WLTP Calcs'!E243^2</f>
        <v>31.163614351851855</v>
      </c>
      <c r="I243" s="26">
        <f>0.02 *'Bike Data'!C$4*9.81</f>
        <v>55.524600000000007</v>
      </c>
      <c r="J243" s="22">
        <f t="shared" si="22"/>
        <v>-125.56178564814807</v>
      </c>
      <c r="K243" s="25">
        <f t="shared" si="23"/>
        <v>0</v>
      </c>
      <c r="L243" s="20">
        <f t="shared" si="24"/>
        <v>125.56178564814807</v>
      </c>
      <c r="M243" s="30">
        <f>(E243/1000)*(I243+H243+('Bike Data'!C$4*'Bike Data'!C$10*F243))</f>
        <v>-2.3348016362397104</v>
      </c>
      <c r="N243" s="25">
        <f t="shared" si="25"/>
        <v>0</v>
      </c>
      <c r="O243" s="30">
        <f t="shared" si="26"/>
        <v>2.3348016362397104</v>
      </c>
      <c r="P243" s="26"/>
      <c r="Q243" s="22">
        <f>((M243+M244)/2) * (B244 - B243)</f>
        <v>-2.1059737014467577</v>
      </c>
      <c r="R243" s="25">
        <f t="shared" si="27"/>
        <v>0</v>
      </c>
      <c r="S243" s="22">
        <f>SUM($R$3:R243)</f>
        <v>199.46464721946055</v>
      </c>
      <c r="T243" s="25">
        <f t="shared" si="21"/>
        <v>2.1059737014467577</v>
      </c>
      <c r="U243" s="22">
        <f>SUM($T$3:T243)</f>
        <v>59.834060548961553</v>
      </c>
      <c r="V243" s="25"/>
      <c r="W243" s="20">
        <f>U243*'KERS Calcs'!$F$4</f>
        <v>52.653973283086167</v>
      </c>
      <c r="X243" s="25">
        <f>O243*'KERS Calcs'!$F$30</f>
        <v>1.2556574219960883</v>
      </c>
      <c r="Y243" s="73">
        <f>T243*'KERS Calcs'!$F$30</f>
        <v>1.1325936506576533</v>
      </c>
      <c r="Z243" s="26">
        <f>SUM($Y$3:Y243)</f>
        <v>32.17878600490809</v>
      </c>
    </row>
    <row r="244" spans="1:26" x14ac:dyDescent="0.2">
      <c r="A244" s="23" t="s">
        <v>18</v>
      </c>
      <c r="B244" s="19">
        <v>241</v>
      </c>
      <c r="C244" s="23">
        <v>241</v>
      </c>
      <c r="D244" s="19">
        <v>41.5</v>
      </c>
      <c r="E244" s="24">
        <v>11.527777777777779</v>
      </c>
      <c r="F244" s="20">
        <v>-0.6666666666666663</v>
      </c>
      <c r="G244" s="25">
        <f>'Bike Data'!$C$4*$F244</f>
        <v>-188.66666666666657</v>
      </c>
      <c r="H244" s="22">
        <f>0.5*'Bike Data'!$C$12*'Bike Data'!$C$7*'Bike Data'!$C$6*'WLTP Calcs'!E244^2</f>
        <v>27.348692129629633</v>
      </c>
      <c r="I244" s="26">
        <f>0.02 *'Bike Data'!C$4*9.81</f>
        <v>55.524600000000007</v>
      </c>
      <c r="J244" s="22">
        <f t="shared" si="22"/>
        <v>-105.79337453703694</v>
      </c>
      <c r="K244" s="25">
        <f t="shared" si="23"/>
        <v>0</v>
      </c>
      <c r="L244" s="20">
        <f t="shared" si="24"/>
        <v>105.79337453703694</v>
      </c>
      <c r="M244" s="30">
        <f>(E244/1000)*(I244+H244+('Bike Data'!C$4*'Bike Data'!C$10*F244))</f>
        <v>-1.8771457666538052</v>
      </c>
      <c r="N244" s="25">
        <f t="shared" si="25"/>
        <v>0</v>
      </c>
      <c r="O244" s="30">
        <f t="shared" si="26"/>
        <v>1.8771457666538052</v>
      </c>
      <c r="P244" s="26"/>
      <c r="Q244" s="22">
        <f>((M244+M245)/2) * (B245 - B244)</f>
        <v>-1.7617768253761565</v>
      </c>
      <c r="R244" s="25">
        <f t="shared" si="27"/>
        <v>0</v>
      </c>
      <c r="S244" s="22">
        <f>SUM($R$3:R244)</f>
        <v>199.46464721946055</v>
      </c>
      <c r="T244" s="25">
        <f t="shared" si="21"/>
        <v>1.7617768253761565</v>
      </c>
      <c r="U244" s="22">
        <f>SUM($T$3:T244)</f>
        <v>61.595837374337712</v>
      </c>
      <c r="V244" s="25"/>
      <c r="W244" s="20">
        <f>U244*'KERS Calcs'!$F$4</f>
        <v>54.204336889417185</v>
      </c>
      <c r="X244" s="25">
        <f>O244*'KERS Calcs'!$F$30</f>
        <v>1.0095298793192182</v>
      </c>
      <c r="Y244" s="73">
        <f>T244*'KERS Calcs'!$F$30</f>
        <v>0.94748440824595848</v>
      </c>
      <c r="Z244" s="26">
        <f>SUM($Y$3:Y244)</f>
        <v>33.126270413154046</v>
      </c>
    </row>
    <row r="245" spans="1:26" x14ac:dyDescent="0.2">
      <c r="A245" s="23" t="s">
        <v>18</v>
      </c>
      <c r="B245" s="19">
        <v>242</v>
      </c>
      <c r="C245" s="23">
        <v>242</v>
      </c>
      <c r="D245" s="19">
        <v>39.5</v>
      </c>
      <c r="E245" s="24">
        <v>10.972222222222223</v>
      </c>
      <c r="F245" s="20">
        <v>-0.625</v>
      </c>
      <c r="G245" s="25">
        <f>'Bike Data'!$C$4*$F245</f>
        <v>-176.875</v>
      </c>
      <c r="H245" s="22">
        <f>0.5*'Bike Data'!$C$12*'Bike Data'!$C$7*'Bike Data'!$C$6*'WLTP Calcs'!E245^2</f>
        <v>24.776192129629635</v>
      </c>
      <c r="I245" s="26">
        <f>0.02 *'Bike Data'!C$4*9.81</f>
        <v>55.524600000000007</v>
      </c>
      <c r="J245" s="22">
        <f t="shared" si="22"/>
        <v>-96.574207870370358</v>
      </c>
      <c r="K245" s="25">
        <f t="shared" si="23"/>
        <v>0</v>
      </c>
      <c r="L245" s="20">
        <f t="shared" si="24"/>
        <v>96.574207870370358</v>
      </c>
      <c r="M245" s="30">
        <f>(E245/1000)*(I245+H245+('Bike Data'!C$4*'Bike Data'!C$10*F245))</f>
        <v>-1.6464078840985079</v>
      </c>
      <c r="N245" s="25">
        <f t="shared" si="25"/>
        <v>0</v>
      </c>
      <c r="O245" s="30">
        <f t="shared" si="26"/>
        <v>1.6464078840985079</v>
      </c>
      <c r="P245" s="26"/>
      <c r="Q245" s="22">
        <f>((M245+M246)/2) * (B246 - B245)</f>
        <v>-1.7151361139564039</v>
      </c>
      <c r="R245" s="25">
        <f t="shared" si="27"/>
        <v>0</v>
      </c>
      <c r="S245" s="22">
        <f>SUM($R$3:R245)</f>
        <v>199.46464721946055</v>
      </c>
      <c r="T245" s="25">
        <f t="shared" si="21"/>
        <v>1.7151361139564039</v>
      </c>
      <c r="U245" s="22">
        <f>SUM($T$3:T245)</f>
        <v>63.310973488294117</v>
      </c>
      <c r="V245" s="25"/>
      <c r="W245" s="20">
        <f>U245*'KERS Calcs'!$F$4</f>
        <v>55.713656669698821</v>
      </c>
      <c r="X245" s="25">
        <f>O245*'KERS Calcs'!$F$30</f>
        <v>0.88543893717269873</v>
      </c>
      <c r="Y245" s="73">
        <f>T245*'KERS Calcs'!$F$30</f>
        <v>0.92240101162999966</v>
      </c>
      <c r="Z245" s="26">
        <f>SUM($Y$3:Y245)</f>
        <v>34.048671424784047</v>
      </c>
    </row>
    <row r="246" spans="1:26" x14ac:dyDescent="0.2">
      <c r="A246" s="23" t="s">
        <v>18</v>
      </c>
      <c r="B246" s="19">
        <v>243</v>
      </c>
      <c r="C246" s="23">
        <v>243</v>
      </c>
      <c r="D246" s="19">
        <v>37</v>
      </c>
      <c r="E246" s="24">
        <v>10.277777777777779</v>
      </c>
      <c r="F246" s="20">
        <v>-0.68055555555555536</v>
      </c>
      <c r="G246" s="25">
        <f>'Bike Data'!$C$4*$F246</f>
        <v>-192.59722222222217</v>
      </c>
      <c r="H246" s="22">
        <f>0.5*'Bike Data'!$C$12*'Bike Data'!$C$7*'Bike Data'!$C$6*'WLTP Calcs'!E246^2</f>
        <v>21.73921296296297</v>
      </c>
      <c r="I246" s="26">
        <f>0.02 *'Bike Data'!C$4*9.81</f>
        <v>55.524600000000007</v>
      </c>
      <c r="J246" s="22">
        <f t="shared" si="22"/>
        <v>-115.3334092592592</v>
      </c>
      <c r="K246" s="25">
        <f t="shared" si="23"/>
        <v>0</v>
      </c>
      <c r="L246" s="20">
        <f t="shared" si="24"/>
        <v>115.3334092592592</v>
      </c>
      <c r="M246" s="30">
        <f>(E246/1000)*(I246+H246+('Bike Data'!C$4*'Bike Data'!C$10*F246))</f>
        <v>-1.7838643438142998</v>
      </c>
      <c r="N246" s="25">
        <f t="shared" si="25"/>
        <v>0</v>
      </c>
      <c r="O246" s="30">
        <f t="shared" si="26"/>
        <v>1.7838643438142998</v>
      </c>
      <c r="P246" s="26"/>
      <c r="Q246" s="22">
        <f>((M246+M247)/2) * (B247 - B246)</f>
        <v>-1.6899235864454734</v>
      </c>
      <c r="R246" s="25">
        <f t="shared" si="27"/>
        <v>0</v>
      </c>
      <c r="S246" s="22">
        <f>SUM($R$3:R246)</f>
        <v>199.46464721946055</v>
      </c>
      <c r="T246" s="25">
        <f t="shared" si="21"/>
        <v>1.6899235864454734</v>
      </c>
      <c r="U246" s="22">
        <f>SUM($T$3:T246)</f>
        <v>65.000897074739584</v>
      </c>
      <c r="V246" s="25"/>
      <c r="W246" s="20">
        <f>U246*'KERS Calcs'!$F$4</f>
        <v>57.200789425770836</v>
      </c>
      <c r="X246" s="25">
        <f>O246*'KERS Calcs'!$F$30</f>
        <v>0.95936308608730059</v>
      </c>
      <c r="Y246" s="73">
        <f>T246*'KERS Calcs'!$F$30</f>
        <v>0.90884170243430829</v>
      </c>
      <c r="Z246" s="26">
        <f>SUM($Y$3:Y246)</f>
        <v>34.957513127218355</v>
      </c>
    </row>
    <row r="247" spans="1:26" x14ac:dyDescent="0.2">
      <c r="A247" s="23" t="s">
        <v>18</v>
      </c>
      <c r="B247" s="19">
        <v>244</v>
      </c>
      <c r="C247" s="23">
        <v>244</v>
      </c>
      <c r="D247" s="19">
        <v>34.6</v>
      </c>
      <c r="E247" s="24">
        <v>9.6111111111111125</v>
      </c>
      <c r="F247" s="20">
        <v>-0.65277777777777812</v>
      </c>
      <c r="G247" s="25">
        <f>'Bike Data'!$C$4*$F247</f>
        <v>-184.7361111111112</v>
      </c>
      <c r="H247" s="22">
        <f>0.5*'Bike Data'!$C$12*'Bike Data'!$C$7*'Bike Data'!$C$6*'WLTP Calcs'!E247^2</f>
        <v>19.010457407407415</v>
      </c>
      <c r="I247" s="26">
        <f>0.02 *'Bike Data'!C$4*9.81</f>
        <v>55.524600000000007</v>
      </c>
      <c r="J247" s="22">
        <f t="shared" si="22"/>
        <v>-110.20105370370378</v>
      </c>
      <c r="K247" s="25">
        <f t="shared" si="23"/>
        <v>0</v>
      </c>
      <c r="L247" s="20">
        <f t="shared" si="24"/>
        <v>110.20105370370378</v>
      </c>
      <c r="M247" s="30">
        <f>(E247/1000)*(I247+H247+('Bike Data'!C$4*'Bike Data'!C$10*F247))</f>
        <v>-1.5959828290766471</v>
      </c>
      <c r="N247" s="25">
        <f t="shared" si="25"/>
        <v>0</v>
      </c>
      <c r="O247" s="30">
        <f t="shared" si="26"/>
        <v>1.5959828290766471</v>
      </c>
      <c r="P247" s="26"/>
      <c r="Q247" s="22">
        <f>((M247+M248)/2) * (B248 - B247)</f>
        <v>-1.7605764854166672</v>
      </c>
      <c r="R247" s="25">
        <f t="shared" si="27"/>
        <v>0</v>
      </c>
      <c r="S247" s="22">
        <f>SUM($R$3:R247)</f>
        <v>199.46464721946055</v>
      </c>
      <c r="T247" s="25">
        <f t="shared" si="21"/>
        <v>1.7605764854166672</v>
      </c>
      <c r="U247" s="22">
        <f>SUM($T$3:T247)</f>
        <v>66.761473560156247</v>
      </c>
      <c r="V247" s="25"/>
      <c r="W247" s="20">
        <f>U247*'KERS Calcs'!$F$4</f>
        <v>58.7500967329375</v>
      </c>
      <c r="X247" s="25">
        <f>O247*'KERS Calcs'!$F$30</f>
        <v>0.85832031878131598</v>
      </c>
      <c r="Y247" s="73">
        <f>T247*'KERS Calcs'!$F$30</f>
        <v>0.94683886484918456</v>
      </c>
      <c r="Z247" s="26">
        <f>SUM($Y$3:Y247)</f>
        <v>35.904351992067539</v>
      </c>
    </row>
    <row r="248" spans="1:26" x14ac:dyDescent="0.2">
      <c r="A248" s="23" t="s">
        <v>18</v>
      </c>
      <c r="B248" s="19">
        <v>245</v>
      </c>
      <c r="C248" s="23">
        <v>245</v>
      </c>
      <c r="D248" s="19">
        <v>32.299999999999997</v>
      </c>
      <c r="E248" s="24">
        <v>8.9722222222222214</v>
      </c>
      <c r="F248" s="20">
        <v>-0.7777777777777779</v>
      </c>
      <c r="G248" s="25">
        <f>'Bike Data'!$C$4*$F248</f>
        <v>-220.11111111111114</v>
      </c>
      <c r="H248" s="22">
        <f>0.5*'Bike Data'!$C$12*'Bike Data'!$C$7*'Bike Data'!$C$6*'WLTP Calcs'!E248^2</f>
        <v>16.567058796296294</v>
      </c>
      <c r="I248" s="26">
        <f>0.02 *'Bike Data'!C$4*9.81</f>
        <v>55.524600000000007</v>
      </c>
      <c r="J248" s="22">
        <f t="shared" si="22"/>
        <v>-148.01945231481483</v>
      </c>
      <c r="K248" s="25">
        <f t="shared" si="23"/>
        <v>0</v>
      </c>
      <c r="L248" s="20">
        <f t="shared" si="24"/>
        <v>148.01945231481483</v>
      </c>
      <c r="M248" s="30">
        <f>(E248/1000)*(I248+H248+('Bike Data'!C$4*'Bike Data'!C$10*F248))</f>
        <v>-1.9251701417566875</v>
      </c>
      <c r="N248" s="25">
        <f t="shared" si="25"/>
        <v>0</v>
      </c>
      <c r="O248" s="30">
        <f t="shared" si="26"/>
        <v>1.9251701417566875</v>
      </c>
      <c r="P248" s="26"/>
      <c r="Q248" s="22">
        <f>((M248+M249)/2) * (B249 - B248)</f>
        <v>-2.1696523990676431</v>
      </c>
      <c r="R248" s="25">
        <f t="shared" si="27"/>
        <v>0</v>
      </c>
      <c r="S248" s="22">
        <f>SUM($R$3:R248)</f>
        <v>199.46464721946055</v>
      </c>
      <c r="T248" s="25">
        <f t="shared" si="21"/>
        <v>2.1696523990676431</v>
      </c>
      <c r="U248" s="22">
        <f>SUM($T$3:T248)</f>
        <v>68.931125959223891</v>
      </c>
      <c r="V248" s="25"/>
      <c r="W248" s="20">
        <f>U248*'KERS Calcs'!$F$4</f>
        <v>60.659390844117027</v>
      </c>
      <c r="X248" s="25">
        <f>O248*'KERS Calcs'!$F$30</f>
        <v>1.0353574109170534</v>
      </c>
      <c r="Y248" s="73">
        <f>T248*'KERS Calcs'!$F$30</f>
        <v>1.1668400842945106</v>
      </c>
      <c r="Z248" s="26">
        <f>SUM($Y$3:Y248)</f>
        <v>37.071192076362053</v>
      </c>
    </row>
    <row r="249" spans="1:26" x14ac:dyDescent="0.2">
      <c r="A249" s="23" t="s">
        <v>18</v>
      </c>
      <c r="B249" s="19">
        <v>246</v>
      </c>
      <c r="C249" s="23">
        <v>246</v>
      </c>
      <c r="D249" s="19">
        <v>29</v>
      </c>
      <c r="E249" s="24">
        <v>8.0555555555555554</v>
      </c>
      <c r="F249" s="20">
        <v>-0.99999999999999933</v>
      </c>
      <c r="G249" s="25">
        <f>'Bike Data'!$C$4*$F249</f>
        <v>-282.99999999999983</v>
      </c>
      <c r="H249" s="22">
        <f>0.5*'Bike Data'!$C$12*'Bike Data'!$C$7*'Bike Data'!$C$6*'WLTP Calcs'!E249^2</f>
        <v>13.354768518518519</v>
      </c>
      <c r="I249" s="26">
        <f>0.02 *'Bike Data'!C$4*9.81</f>
        <v>55.524600000000007</v>
      </c>
      <c r="J249" s="22">
        <f t="shared" si="22"/>
        <v>-214.12063148148127</v>
      </c>
      <c r="K249" s="25">
        <f t="shared" si="23"/>
        <v>0</v>
      </c>
      <c r="L249" s="20">
        <f t="shared" si="24"/>
        <v>214.12063148148127</v>
      </c>
      <c r="M249" s="30">
        <f>(E249/1000)*(I249+H249+('Bike Data'!C$4*'Bike Data'!C$10*F249))</f>
        <v>-2.4141346563785984</v>
      </c>
      <c r="N249" s="25">
        <f t="shared" si="25"/>
        <v>0</v>
      </c>
      <c r="O249" s="30">
        <f t="shared" si="26"/>
        <v>2.4141346563785984</v>
      </c>
      <c r="P249" s="26"/>
      <c r="Q249" s="22">
        <f>((M249+M250)/2) * (B250 - B249)</f>
        <v>-2.19210388922968</v>
      </c>
      <c r="R249" s="25">
        <f t="shared" si="27"/>
        <v>0</v>
      </c>
      <c r="S249" s="22">
        <f>SUM($R$3:R249)</f>
        <v>199.46464721946055</v>
      </c>
      <c r="T249" s="25">
        <f t="shared" si="21"/>
        <v>2.19210388922968</v>
      </c>
      <c r="U249" s="22">
        <f>SUM($T$3:T249)</f>
        <v>71.123229848453576</v>
      </c>
      <c r="V249" s="25"/>
      <c r="W249" s="20">
        <f>U249*'KERS Calcs'!$F$4</f>
        <v>62.588442266639149</v>
      </c>
      <c r="X249" s="25">
        <f>O249*'KERS Calcs'!$F$30</f>
        <v>1.2983227576719678</v>
      </c>
      <c r="Y249" s="73">
        <f>T249*'KERS Calcs'!$F$30</f>
        <v>1.1789145063007576</v>
      </c>
      <c r="Z249" s="26">
        <f>SUM($Y$3:Y249)</f>
        <v>38.250106582662809</v>
      </c>
    </row>
    <row r="250" spans="1:26" x14ac:dyDescent="0.2">
      <c r="A250" s="23" t="s">
        <v>18</v>
      </c>
      <c r="B250" s="19">
        <v>247</v>
      </c>
      <c r="C250" s="23">
        <v>247</v>
      </c>
      <c r="D250" s="19">
        <v>25.1</v>
      </c>
      <c r="E250" s="24">
        <v>6.9722222222222232</v>
      </c>
      <c r="F250" s="20">
        <v>-0.94444444444444453</v>
      </c>
      <c r="G250" s="25">
        <f>'Bike Data'!$C$4*$F250</f>
        <v>-267.27777777777783</v>
      </c>
      <c r="H250" s="22">
        <f>0.5*'Bike Data'!$C$12*'Bike Data'!$C$7*'Bike Data'!$C$6*'WLTP Calcs'!E250^2</f>
        <v>10.004325462962965</v>
      </c>
      <c r="I250" s="26">
        <f>0.02 *'Bike Data'!C$4*9.81</f>
        <v>55.524600000000007</v>
      </c>
      <c r="J250" s="22">
        <f t="shared" si="22"/>
        <v>-201.74885231481483</v>
      </c>
      <c r="K250" s="25">
        <f t="shared" si="23"/>
        <v>0</v>
      </c>
      <c r="L250" s="20">
        <f t="shared" si="24"/>
        <v>201.74885231481483</v>
      </c>
      <c r="M250" s="30">
        <f>(E250/1000)*(I250+H250+('Bike Data'!C$4*'Bike Data'!C$10*F250))</f>
        <v>-1.9700731220807617</v>
      </c>
      <c r="N250" s="25">
        <f t="shared" si="25"/>
        <v>0</v>
      </c>
      <c r="O250" s="30">
        <f t="shared" si="26"/>
        <v>1.9700731220807617</v>
      </c>
      <c r="P250" s="26"/>
      <c r="Q250" s="22">
        <f>((M250+M251)/2) * (B251 - B250)</f>
        <v>-1.4526103787487146</v>
      </c>
      <c r="R250" s="25">
        <f t="shared" si="27"/>
        <v>0</v>
      </c>
      <c r="S250" s="22">
        <f>SUM($R$3:R250)</f>
        <v>199.46464721946055</v>
      </c>
      <c r="T250" s="25">
        <f t="shared" si="21"/>
        <v>1.4526103787487146</v>
      </c>
      <c r="U250" s="22">
        <f>SUM($T$3:T250)</f>
        <v>72.575840227202292</v>
      </c>
      <c r="V250" s="25"/>
      <c r="W250" s="20">
        <f>U250*'KERS Calcs'!$F$4</f>
        <v>63.86673939993802</v>
      </c>
      <c r="X250" s="25">
        <f>O250*'KERS Calcs'!$F$30</f>
        <v>1.0595062549295471</v>
      </c>
      <c r="Y250" s="73">
        <f>T250*'KERS Calcs'!$F$30</f>
        <v>0.78121454732315732</v>
      </c>
      <c r="Z250" s="26">
        <f>SUM($Y$3:Y250)</f>
        <v>39.031321129985969</v>
      </c>
    </row>
    <row r="251" spans="1:26" x14ac:dyDescent="0.2">
      <c r="A251" s="23" t="s">
        <v>18</v>
      </c>
      <c r="B251" s="19">
        <v>248</v>
      </c>
      <c r="C251" s="23">
        <v>248</v>
      </c>
      <c r="D251" s="19">
        <v>22.2</v>
      </c>
      <c r="E251" s="24">
        <v>6.166666666666667</v>
      </c>
      <c r="F251" s="20">
        <v>-0.5833333333333337</v>
      </c>
      <c r="G251" s="25">
        <f>'Bike Data'!$C$4*$F251</f>
        <v>-165.08333333333343</v>
      </c>
      <c r="H251" s="22">
        <f>0.5*'Bike Data'!$C$12*'Bike Data'!$C$7*'Bike Data'!$C$6*'WLTP Calcs'!E251^2</f>
        <v>7.8261166666666675</v>
      </c>
      <c r="I251" s="26">
        <f>0.02 *'Bike Data'!C$4*9.81</f>
        <v>55.524600000000007</v>
      </c>
      <c r="J251" s="22">
        <f t="shared" si="22"/>
        <v>-101.73261666666674</v>
      </c>
      <c r="K251" s="25">
        <f t="shared" si="23"/>
        <v>0</v>
      </c>
      <c r="L251" s="20">
        <f t="shared" si="24"/>
        <v>101.73261666666674</v>
      </c>
      <c r="M251" s="30">
        <f>(E251/1000)*(I251+H251+('Bike Data'!C$4*'Bike Data'!C$10*F251))</f>
        <v>-0.93514763541666746</v>
      </c>
      <c r="N251" s="25">
        <f t="shared" si="25"/>
        <v>0</v>
      </c>
      <c r="O251" s="30">
        <f t="shared" si="26"/>
        <v>0.93514763541666746</v>
      </c>
      <c r="P251" s="26"/>
      <c r="Q251" s="22">
        <f>((M251+M252)/2) * (B252 - B251)</f>
        <v>-0.55372907923096759</v>
      </c>
      <c r="R251" s="25">
        <f t="shared" si="27"/>
        <v>0</v>
      </c>
      <c r="S251" s="22">
        <f>SUM($R$3:R251)</f>
        <v>199.46464721946055</v>
      </c>
      <c r="T251" s="25">
        <f t="shared" si="21"/>
        <v>0.55372907923096759</v>
      </c>
      <c r="U251" s="22">
        <f>SUM($T$3:T251)</f>
        <v>73.129569306433254</v>
      </c>
      <c r="V251" s="25"/>
      <c r="W251" s="20">
        <f>U251*'KERS Calcs'!$F$4</f>
        <v>64.354020989661265</v>
      </c>
      <c r="X251" s="25">
        <f>O251*'KERS Calcs'!$F$30</f>
        <v>0.50292283971676754</v>
      </c>
      <c r="Y251" s="73">
        <f>T251*'KERS Calcs'!$F$30</f>
        <v>0.29779576017053971</v>
      </c>
      <c r="Z251" s="26">
        <f>SUM($Y$3:Y251)</f>
        <v>39.329116890156506</v>
      </c>
    </row>
    <row r="252" spans="1:26" x14ac:dyDescent="0.2">
      <c r="A252" s="23" t="s">
        <v>18</v>
      </c>
      <c r="B252" s="19">
        <v>249</v>
      </c>
      <c r="C252" s="23">
        <v>249</v>
      </c>
      <c r="D252" s="19">
        <v>20.9</v>
      </c>
      <c r="E252" s="24">
        <v>5.8055555555555554</v>
      </c>
      <c r="F252" s="20">
        <v>-0.25000000000000011</v>
      </c>
      <c r="G252" s="25">
        <f>'Bike Data'!$C$4*$F252</f>
        <v>-70.750000000000028</v>
      </c>
      <c r="H252" s="22">
        <f>0.5*'Bike Data'!$C$12*'Bike Data'!$C$7*'Bike Data'!$C$6*'WLTP Calcs'!E252^2</f>
        <v>6.9363810185185191</v>
      </c>
      <c r="I252" s="26">
        <f>0.02 *'Bike Data'!C$4*9.81</f>
        <v>55.524600000000007</v>
      </c>
      <c r="J252" s="22">
        <f t="shared" si="22"/>
        <v>-8.2890189814815045</v>
      </c>
      <c r="K252" s="25">
        <f t="shared" si="23"/>
        <v>0</v>
      </c>
      <c r="L252" s="20">
        <f t="shared" si="24"/>
        <v>8.2890189814815045</v>
      </c>
      <c r="M252" s="30">
        <f>(E252/1000)*(I252+H252+('Bike Data'!C$4*'Bike Data'!C$10*F252))</f>
        <v>-0.17231052304526767</v>
      </c>
      <c r="N252" s="25">
        <f t="shared" si="25"/>
        <v>0</v>
      </c>
      <c r="O252" s="30">
        <f t="shared" si="26"/>
        <v>0.17231052304526767</v>
      </c>
      <c r="P252" s="26"/>
      <c r="Q252" s="22">
        <f>((M252+M253)/2) * (B253 - B252)</f>
        <v>-0.11316361406892991</v>
      </c>
      <c r="R252" s="25">
        <f t="shared" si="27"/>
        <v>0</v>
      </c>
      <c r="S252" s="22">
        <f>SUM($R$3:R252)</f>
        <v>199.46464721946055</v>
      </c>
      <c r="T252" s="25">
        <f t="shared" si="21"/>
        <v>0.11316361406892991</v>
      </c>
      <c r="U252" s="22">
        <f>SUM($T$3:T252)</f>
        <v>73.242732920502178</v>
      </c>
      <c r="V252" s="25"/>
      <c r="W252" s="20">
        <f>U252*'KERS Calcs'!$F$4</f>
        <v>64.453604970041923</v>
      </c>
      <c r="X252" s="25">
        <f>O252*'KERS Calcs'!$F$30</f>
        <v>9.2668680624311814E-2</v>
      </c>
      <c r="Y252" s="73">
        <f>T252*'KERS Calcs'!$F$30</f>
        <v>6.0859445059496337E-2</v>
      </c>
      <c r="Z252" s="26">
        <f>SUM($Y$3:Y252)</f>
        <v>39.389976335216005</v>
      </c>
    </row>
    <row r="253" spans="1:26" x14ac:dyDescent="0.2">
      <c r="A253" s="23" t="s">
        <v>18</v>
      </c>
      <c r="B253" s="19">
        <v>250</v>
      </c>
      <c r="C253" s="23">
        <v>250</v>
      </c>
      <c r="D253" s="19">
        <v>20.399999999999999</v>
      </c>
      <c r="E253" s="24">
        <v>5.666666666666667</v>
      </c>
      <c r="F253" s="20">
        <v>-0.19444444444444425</v>
      </c>
      <c r="G253" s="25">
        <f>'Bike Data'!$C$4*$F253</f>
        <v>-55.027777777777722</v>
      </c>
      <c r="H253" s="22">
        <f>0.5*'Bike Data'!$C$12*'Bike Data'!$C$7*'Bike Data'!$C$6*'WLTP Calcs'!E253^2</f>
        <v>6.6084666666666676</v>
      </c>
      <c r="I253" s="26">
        <f>0.02 *'Bike Data'!C$4*9.81</f>
        <v>55.524600000000007</v>
      </c>
      <c r="J253" s="22">
        <f t="shared" si="22"/>
        <v>7.1052888888889498</v>
      </c>
      <c r="K253" s="25">
        <f t="shared" si="23"/>
        <v>7.1052888888889498</v>
      </c>
      <c r="L253" s="20">
        <f t="shared" si="24"/>
        <v>0</v>
      </c>
      <c r="M253" s="30">
        <f>(E253/1000)*(I253+H253+('Bike Data'!C$4*'Bike Data'!C$10*F253))</f>
        <v>-5.4016705092592168E-2</v>
      </c>
      <c r="N253" s="25">
        <f t="shared" si="25"/>
        <v>0</v>
      </c>
      <c r="O253" s="30">
        <f t="shared" si="26"/>
        <v>5.4016705092592168E-2</v>
      </c>
      <c r="P253" s="26"/>
      <c r="Q253" s="22">
        <f>((M253+M254)/2) * (B254 - B253)</f>
        <v>-0.13755263755787012</v>
      </c>
      <c r="R253" s="25">
        <f t="shared" si="27"/>
        <v>0</v>
      </c>
      <c r="S253" s="22">
        <f>SUM($R$3:R253)</f>
        <v>199.46464721946055</v>
      </c>
      <c r="T253" s="25">
        <f t="shared" si="21"/>
        <v>0.13755263755787012</v>
      </c>
      <c r="U253" s="22">
        <f>SUM($T$3:T253)</f>
        <v>73.380285558060052</v>
      </c>
      <c r="V253" s="25"/>
      <c r="W253" s="20">
        <f>U253*'KERS Calcs'!$F$4</f>
        <v>64.574651291092849</v>
      </c>
      <c r="X253" s="25">
        <f>O253*'KERS Calcs'!$F$30</f>
        <v>2.9050209494680866E-2</v>
      </c>
      <c r="Y253" s="73">
        <f>T253*'KERS Calcs'!$F$30</f>
        <v>7.3975873403467465E-2</v>
      </c>
      <c r="Z253" s="26">
        <f>SUM($Y$3:Y253)</f>
        <v>39.463952208619475</v>
      </c>
    </row>
    <row r="254" spans="1:26" x14ac:dyDescent="0.2">
      <c r="A254" s="23" t="s">
        <v>18</v>
      </c>
      <c r="B254" s="19">
        <v>251</v>
      </c>
      <c r="C254" s="23">
        <v>251</v>
      </c>
      <c r="D254" s="19">
        <v>19.5</v>
      </c>
      <c r="E254" s="24">
        <v>5.416666666666667</v>
      </c>
      <c r="F254" s="20">
        <v>-0.27777777777777779</v>
      </c>
      <c r="G254" s="25">
        <f>'Bike Data'!$C$4*$F254</f>
        <v>-78.611111111111114</v>
      </c>
      <c r="H254" s="22">
        <f>0.5*'Bike Data'!$C$12*'Bike Data'!$C$7*'Bike Data'!$C$6*'WLTP Calcs'!E254^2</f>
        <v>6.0382291666666683</v>
      </c>
      <c r="I254" s="26">
        <f>0.02 *'Bike Data'!C$4*9.81</f>
        <v>55.524600000000007</v>
      </c>
      <c r="J254" s="22">
        <f t="shared" si="22"/>
        <v>-17.04828194444444</v>
      </c>
      <c r="K254" s="25">
        <f t="shared" si="23"/>
        <v>0</v>
      </c>
      <c r="L254" s="20">
        <f t="shared" si="24"/>
        <v>17.04828194444444</v>
      </c>
      <c r="M254" s="30">
        <f>(E254/1000)*(I254+H254+('Bike Data'!C$4*'Bike Data'!C$10*F254))</f>
        <v>-0.22108857002314808</v>
      </c>
      <c r="N254" s="25">
        <f t="shared" si="25"/>
        <v>0</v>
      </c>
      <c r="O254" s="30">
        <f t="shared" si="26"/>
        <v>0.22108857002314808</v>
      </c>
      <c r="P254" s="26"/>
      <c r="Q254" s="22">
        <f>((M254+M255)/2) * (B255 - B254)</f>
        <v>-0.17729921939943399</v>
      </c>
      <c r="R254" s="25">
        <f t="shared" si="27"/>
        <v>0</v>
      </c>
      <c r="S254" s="22">
        <f>SUM($R$3:R254)</f>
        <v>199.46464721946055</v>
      </c>
      <c r="T254" s="25">
        <f t="shared" si="21"/>
        <v>0.17729921939943399</v>
      </c>
      <c r="U254" s="22">
        <f>SUM($T$3:T254)</f>
        <v>73.557584777459482</v>
      </c>
      <c r="V254" s="25"/>
      <c r="W254" s="20">
        <f>U254*'KERS Calcs'!$F$4</f>
        <v>64.730674604164349</v>
      </c>
      <c r="X254" s="25">
        <f>O254*'KERS Calcs'!$F$30</f>
        <v>0.11890153731225407</v>
      </c>
      <c r="Y254" s="73">
        <f>T254*'KERS Calcs'!$F$30</f>
        <v>9.5351603878247149E-2</v>
      </c>
      <c r="Z254" s="26">
        <f>SUM($Y$3:Y254)</f>
        <v>39.559303812497724</v>
      </c>
    </row>
    <row r="255" spans="1:26" x14ac:dyDescent="0.2">
      <c r="A255" s="23" t="s">
        <v>18</v>
      </c>
      <c r="B255" s="19">
        <v>252</v>
      </c>
      <c r="C255" s="23">
        <v>252</v>
      </c>
      <c r="D255" s="19">
        <v>18.399999999999999</v>
      </c>
      <c r="E255" s="24">
        <v>5.1111111111111107</v>
      </c>
      <c r="F255" s="20">
        <v>-0.23611111111111099</v>
      </c>
      <c r="G255" s="25">
        <f>'Bike Data'!$C$4*$F255</f>
        <v>-66.819444444444414</v>
      </c>
      <c r="H255" s="22">
        <f>0.5*'Bike Data'!$C$12*'Bike Data'!$C$7*'Bike Data'!$C$6*'WLTP Calcs'!E255^2</f>
        <v>5.3762074074074064</v>
      </c>
      <c r="I255" s="26">
        <f>0.02 *'Bike Data'!C$4*9.81</f>
        <v>55.524600000000007</v>
      </c>
      <c r="J255" s="22">
        <f t="shared" si="22"/>
        <v>-5.9186370370370014</v>
      </c>
      <c r="K255" s="25">
        <f t="shared" si="23"/>
        <v>0</v>
      </c>
      <c r="L255" s="20">
        <f t="shared" si="24"/>
        <v>5.9186370370370014</v>
      </c>
      <c r="M255" s="30">
        <f>(E255/1000)*(I255+H255+('Bike Data'!C$4*'Bike Data'!C$10*F255))</f>
        <v>-0.13350986877571988</v>
      </c>
      <c r="N255" s="25">
        <f t="shared" si="25"/>
        <v>0</v>
      </c>
      <c r="O255" s="30">
        <f t="shared" si="26"/>
        <v>0.13350986877571988</v>
      </c>
      <c r="P255" s="26"/>
      <c r="Q255" s="22">
        <f>((M255+M256)/2) * (B256 - B255)</f>
        <v>7.0214862782926185E-3</v>
      </c>
      <c r="R255" s="25">
        <f t="shared" si="27"/>
        <v>7.0214862782926185E-3</v>
      </c>
      <c r="S255" s="22">
        <f>SUM($R$3:R255)</f>
        <v>199.47166870573884</v>
      </c>
      <c r="T255" s="25">
        <f t="shared" si="21"/>
        <v>0</v>
      </c>
      <c r="U255" s="22">
        <f>SUM($T$3:T255)</f>
        <v>73.557584777459482</v>
      </c>
      <c r="V255" s="25"/>
      <c r="W255" s="20">
        <f>U255*'KERS Calcs'!$F$4</f>
        <v>64.730674604164349</v>
      </c>
      <c r="X255" s="25">
        <f>O255*'KERS Calcs'!$F$30</f>
        <v>7.1801670444240198E-2</v>
      </c>
      <c r="Y255" s="73">
        <f>T255*'KERS Calcs'!$F$30</f>
        <v>0</v>
      </c>
      <c r="Z255" s="26">
        <f>SUM($Y$3:Y255)</f>
        <v>39.559303812497724</v>
      </c>
    </row>
    <row r="256" spans="1:26" x14ac:dyDescent="0.2">
      <c r="A256" s="23" t="s">
        <v>18</v>
      </c>
      <c r="B256" s="19">
        <v>253</v>
      </c>
      <c r="C256" s="23">
        <v>253</v>
      </c>
      <c r="D256" s="19">
        <v>17.8</v>
      </c>
      <c r="E256" s="24">
        <v>4.9444444444444446</v>
      </c>
      <c r="F256" s="20">
        <v>-8.3333333333333037E-2</v>
      </c>
      <c r="G256" s="25">
        <f>'Bike Data'!$C$4*$F256</f>
        <v>-23.58333333333325</v>
      </c>
      <c r="H256" s="22">
        <f>0.5*'Bike Data'!$C$12*'Bike Data'!$C$7*'Bike Data'!$C$6*'WLTP Calcs'!E256^2</f>
        <v>5.0313018518518522</v>
      </c>
      <c r="I256" s="26">
        <f>0.02 *'Bike Data'!C$4*9.81</f>
        <v>55.524600000000007</v>
      </c>
      <c r="J256" s="22">
        <f t="shared" si="22"/>
        <v>36.972568518518607</v>
      </c>
      <c r="K256" s="25">
        <f t="shared" si="23"/>
        <v>36.972568518518607</v>
      </c>
      <c r="L256" s="20">
        <f t="shared" si="24"/>
        <v>0</v>
      </c>
      <c r="M256" s="30">
        <f>(E256/1000)*(I256+H256+('Bike Data'!C$4*'Bike Data'!C$10*F256))</f>
        <v>0.14755284133230512</v>
      </c>
      <c r="N256" s="25">
        <f t="shared" si="25"/>
        <v>0.14755284133230512</v>
      </c>
      <c r="O256" s="30">
        <f t="shared" si="26"/>
        <v>0</v>
      </c>
      <c r="P256" s="26"/>
      <c r="Q256" s="22">
        <f>((M256+M257)/2) * (B257 - B256)</f>
        <v>0.17286324985853913</v>
      </c>
      <c r="R256" s="25">
        <f t="shared" si="27"/>
        <v>0.17286324985853913</v>
      </c>
      <c r="S256" s="22">
        <f>SUM($R$3:R256)</f>
        <v>199.64453195559739</v>
      </c>
      <c r="T256" s="25">
        <f t="shared" si="21"/>
        <v>0</v>
      </c>
      <c r="U256" s="22">
        <f>SUM($T$3:T256)</f>
        <v>73.557584777459482</v>
      </c>
      <c r="V256" s="25"/>
      <c r="W256" s="20">
        <f>U256*'KERS Calcs'!$F$4</f>
        <v>64.730674604164349</v>
      </c>
      <c r="X256" s="25">
        <f>O256*'KERS Calcs'!$F$30</f>
        <v>0</v>
      </c>
      <c r="Y256" s="73">
        <f>T256*'KERS Calcs'!$F$30</f>
        <v>0</v>
      </c>
      <c r="Z256" s="26">
        <f>SUM($Y$3:Y256)</f>
        <v>39.559303812497724</v>
      </c>
    </row>
    <row r="257" spans="1:26" x14ac:dyDescent="0.2">
      <c r="A257" s="23" t="s">
        <v>18</v>
      </c>
      <c r="B257" s="19">
        <v>254</v>
      </c>
      <c r="C257" s="23">
        <v>254</v>
      </c>
      <c r="D257" s="19">
        <v>17.8</v>
      </c>
      <c r="E257" s="24">
        <v>4.9444444444444446</v>
      </c>
      <c r="F257" s="20">
        <v>-5.5555555555555851E-2</v>
      </c>
      <c r="G257" s="25">
        <f>'Bike Data'!$C$4*$F257</f>
        <v>-15.722222222222305</v>
      </c>
      <c r="H257" s="22">
        <f>0.5*'Bike Data'!$C$12*'Bike Data'!$C$7*'Bike Data'!$C$6*'WLTP Calcs'!E257^2</f>
        <v>5.0313018518518522</v>
      </c>
      <c r="I257" s="26">
        <f>0.02 *'Bike Data'!C$4*9.81</f>
        <v>55.524600000000007</v>
      </c>
      <c r="J257" s="22">
        <f t="shared" si="22"/>
        <v>44.833679629629557</v>
      </c>
      <c r="K257" s="25">
        <f t="shared" si="23"/>
        <v>44.833679629629557</v>
      </c>
      <c r="L257" s="20">
        <f t="shared" si="24"/>
        <v>0</v>
      </c>
      <c r="M257" s="30">
        <f>(E257/1000)*(I257+H257+('Bike Data'!C$4*'Bike Data'!C$10*F257))</f>
        <v>0.19817365838477316</v>
      </c>
      <c r="N257" s="25">
        <f t="shared" si="25"/>
        <v>0.19817365838477316</v>
      </c>
      <c r="O257" s="30">
        <f t="shared" si="26"/>
        <v>0</v>
      </c>
      <c r="P257" s="26"/>
      <c r="Q257" s="22">
        <f>((M257+M258)/2) * (B258 - B257)</f>
        <v>-1.4897242856224666E-2</v>
      </c>
      <c r="R257" s="25">
        <f t="shared" si="27"/>
        <v>0</v>
      </c>
      <c r="S257" s="22">
        <f>SUM($R$3:R257)</f>
        <v>199.64453195559739</v>
      </c>
      <c r="T257" s="25">
        <f t="shared" si="21"/>
        <v>1.4897242856224666E-2</v>
      </c>
      <c r="U257" s="22">
        <f>SUM($T$3:T257)</f>
        <v>73.572482020315704</v>
      </c>
      <c r="V257" s="25"/>
      <c r="W257" s="20">
        <f>U257*'KERS Calcs'!$F$4</f>
        <v>64.743784177877814</v>
      </c>
      <c r="X257" s="25">
        <f>O257*'KERS Calcs'!$F$30</f>
        <v>0</v>
      </c>
      <c r="Y257" s="73">
        <f>T257*'KERS Calcs'!$F$30</f>
        <v>8.0117442395762524E-3</v>
      </c>
      <c r="Z257" s="26">
        <f>SUM($Y$3:Y257)</f>
        <v>39.567315556737299</v>
      </c>
    </row>
    <row r="258" spans="1:26" x14ac:dyDescent="0.2">
      <c r="A258" s="23" t="s">
        <v>18</v>
      </c>
      <c r="B258" s="19">
        <v>255</v>
      </c>
      <c r="C258" s="23">
        <v>255</v>
      </c>
      <c r="D258" s="19">
        <v>17.399999999999999</v>
      </c>
      <c r="E258" s="24">
        <v>4.833333333333333</v>
      </c>
      <c r="F258" s="20">
        <v>-0.29166666666666685</v>
      </c>
      <c r="G258" s="25">
        <f>'Bike Data'!$C$4*$F258</f>
        <v>-82.541666666666714</v>
      </c>
      <c r="H258" s="22">
        <f>0.5*'Bike Data'!$C$12*'Bike Data'!$C$7*'Bike Data'!$C$6*'WLTP Calcs'!E258^2</f>
        <v>4.807716666666666</v>
      </c>
      <c r="I258" s="26">
        <f>0.02 *'Bike Data'!C$4*9.81</f>
        <v>55.524600000000007</v>
      </c>
      <c r="J258" s="22">
        <f t="shared" si="22"/>
        <v>-22.209350000000043</v>
      </c>
      <c r="K258" s="25">
        <f t="shared" si="23"/>
        <v>0</v>
      </c>
      <c r="L258" s="20">
        <f t="shared" si="24"/>
        <v>22.209350000000043</v>
      </c>
      <c r="M258" s="30">
        <f>(E258/1000)*(I258+H258+('Bike Data'!C$4*'Bike Data'!C$10*F258))</f>
        <v>-0.22796814409722249</v>
      </c>
      <c r="N258" s="25">
        <f t="shared" si="25"/>
        <v>0</v>
      </c>
      <c r="O258" s="30">
        <f t="shared" si="26"/>
        <v>0.22796814409722249</v>
      </c>
      <c r="P258" s="26"/>
      <c r="Q258" s="22">
        <f>((M258+M259)/2) * (B259 - B258)</f>
        <v>-0.30807759396540629</v>
      </c>
      <c r="R258" s="25">
        <f t="shared" si="27"/>
        <v>0</v>
      </c>
      <c r="S258" s="22">
        <f>SUM($R$3:R258)</f>
        <v>199.64453195559739</v>
      </c>
      <c r="T258" s="25">
        <f t="shared" si="21"/>
        <v>0.30807759396540629</v>
      </c>
      <c r="U258" s="22">
        <f>SUM($T$3:T258)</f>
        <v>73.880559614281111</v>
      </c>
      <c r="V258" s="25"/>
      <c r="W258" s="20">
        <f>U258*'KERS Calcs'!$F$4</f>
        <v>65.014892460567381</v>
      </c>
      <c r="X258" s="25">
        <f>O258*'KERS Calcs'!$F$30</f>
        <v>0.12260137549645025</v>
      </c>
      <c r="Y258" s="73">
        <f>T258*'KERS Calcs'!$F$30</f>
        <v>0.16568427544721984</v>
      </c>
      <c r="Z258" s="26">
        <f>SUM($Y$3:Y258)</f>
        <v>39.732999832184518</v>
      </c>
    </row>
    <row r="259" spans="1:26" x14ac:dyDescent="0.2">
      <c r="A259" s="23" t="s">
        <v>18</v>
      </c>
      <c r="B259" s="19">
        <v>256</v>
      </c>
      <c r="C259" s="23">
        <v>256</v>
      </c>
      <c r="D259" s="19">
        <v>15.7</v>
      </c>
      <c r="E259" s="24">
        <v>4.3611111111111107</v>
      </c>
      <c r="F259" s="20">
        <v>-0.40277777777777757</v>
      </c>
      <c r="G259" s="25">
        <f>'Bike Data'!$C$4*$F259</f>
        <v>-113.98611111111106</v>
      </c>
      <c r="H259" s="22">
        <f>0.5*'Bike Data'!$C$12*'Bike Data'!$C$7*'Bike Data'!$C$6*'WLTP Calcs'!E259^2</f>
        <v>3.9141699074074072</v>
      </c>
      <c r="I259" s="26">
        <f>0.02 *'Bike Data'!C$4*9.81</f>
        <v>55.524600000000007</v>
      </c>
      <c r="J259" s="22">
        <f t="shared" si="22"/>
        <v>-54.547341203703638</v>
      </c>
      <c r="K259" s="25">
        <f t="shared" si="23"/>
        <v>0</v>
      </c>
      <c r="L259" s="20">
        <f t="shared" si="24"/>
        <v>54.547341203703638</v>
      </c>
      <c r="M259" s="30">
        <f>(E259/1000)*(I259+H259+('Bike Data'!C$4*'Bike Data'!C$10*F259))</f>
        <v>-0.3881870438335901</v>
      </c>
      <c r="N259" s="25">
        <f t="shared" si="25"/>
        <v>0</v>
      </c>
      <c r="O259" s="30">
        <f t="shared" si="26"/>
        <v>0.3881870438335901</v>
      </c>
      <c r="P259" s="26"/>
      <c r="Q259" s="22">
        <f>((M259+M260)/2) * (B260 - B259)</f>
        <v>-0.10647643605967044</v>
      </c>
      <c r="R259" s="25">
        <f t="shared" si="27"/>
        <v>0</v>
      </c>
      <c r="S259" s="22">
        <f>SUM($R$3:R259)</f>
        <v>199.64453195559739</v>
      </c>
      <c r="T259" s="25">
        <f t="shared" ref="T259:T322" si="28">ABS(IF(Q259&lt;0,Q259,))</f>
        <v>0.10647643605967044</v>
      </c>
      <c r="U259" s="22">
        <f>SUM($T$3:T259)</f>
        <v>73.987036050340777</v>
      </c>
      <c r="V259" s="25"/>
      <c r="W259" s="20">
        <f>U259*'KERS Calcs'!$F$4</f>
        <v>65.108591724299885</v>
      </c>
      <c r="X259" s="25">
        <f>O259*'KERS Calcs'!$F$30</f>
        <v>0.20876717539798942</v>
      </c>
      <c r="Y259" s="73">
        <f>T259*'KERS Calcs'!$F$30</f>
        <v>5.7263077569768575E-2</v>
      </c>
      <c r="Z259" s="26">
        <f>SUM($Y$3:Y259)</f>
        <v>39.79026290975429</v>
      </c>
    </row>
    <row r="260" spans="1:26" x14ac:dyDescent="0.2">
      <c r="A260" s="23" t="s">
        <v>18</v>
      </c>
      <c r="B260" s="19">
        <v>257</v>
      </c>
      <c r="C260" s="23">
        <v>257</v>
      </c>
      <c r="D260" s="19">
        <v>14.5</v>
      </c>
      <c r="E260" s="24">
        <v>4.0277777777777777</v>
      </c>
      <c r="F260" s="20">
        <v>-4.1666666666666519E-2</v>
      </c>
      <c r="G260" s="25">
        <f>'Bike Data'!$C$4*$F260</f>
        <v>-11.791666666666625</v>
      </c>
      <c r="H260" s="22">
        <f>0.5*'Bike Data'!$C$12*'Bike Data'!$C$7*'Bike Data'!$C$6*'WLTP Calcs'!E260^2</f>
        <v>3.3386921296296297</v>
      </c>
      <c r="I260" s="26">
        <f>0.02 *'Bike Data'!C$4*9.81</f>
        <v>55.524600000000007</v>
      </c>
      <c r="J260" s="22">
        <f t="shared" ref="J260:J323" si="29">SUM(G260:I260)</f>
        <v>47.071625462963013</v>
      </c>
      <c r="K260" s="25">
        <f t="shared" ref="K260:K323" si="30">IF(J260&gt;0,J260,)</f>
        <v>47.071625462963013</v>
      </c>
      <c r="L260" s="20">
        <f t="shared" ref="L260:L323" si="31">IF(J260&lt;0,J260,)*-1</f>
        <v>0</v>
      </c>
      <c r="M260" s="30">
        <f>(E260/1000)*(I260+H260+('Bike Data'!C$4*'Bike Data'!C$10*F260))</f>
        <v>0.17523417171424921</v>
      </c>
      <c r="N260" s="25">
        <f t="shared" ref="N260:N323" si="32">IF(M260&gt;0,M260,)</f>
        <v>0.17523417171424921</v>
      </c>
      <c r="O260" s="30">
        <f t="shared" ref="O260:O323" si="33">ABS(IF(M260&lt;0,M260,))</f>
        <v>0</v>
      </c>
      <c r="P260" s="26"/>
      <c r="Q260" s="22">
        <f>((M260+M261)/2) * (B261 - B260)</f>
        <v>0.58669519510352364</v>
      </c>
      <c r="R260" s="25">
        <f t="shared" ref="R260:R323" si="34">IF(Q260&gt;0,Q260,)</f>
        <v>0.58669519510352364</v>
      </c>
      <c r="S260" s="22">
        <f>SUM($R$3:R260)</f>
        <v>200.2312271507009</v>
      </c>
      <c r="T260" s="25">
        <f t="shared" si="28"/>
        <v>0</v>
      </c>
      <c r="U260" s="22">
        <f>SUM($T$3:T260)</f>
        <v>73.987036050340777</v>
      </c>
      <c r="V260" s="25"/>
      <c r="W260" s="20">
        <f>U260*'KERS Calcs'!$F$4</f>
        <v>65.108591724299885</v>
      </c>
      <c r="X260" s="25">
        <f>O260*'KERS Calcs'!$F$30</f>
        <v>0</v>
      </c>
      <c r="Y260" s="73">
        <f>T260*'KERS Calcs'!$F$30</f>
        <v>0</v>
      </c>
      <c r="Z260" s="26">
        <f>SUM($Y$3:Y260)</f>
        <v>39.79026290975429</v>
      </c>
    </row>
    <row r="261" spans="1:26" x14ac:dyDescent="0.2">
      <c r="A261" s="23" t="s">
        <v>18</v>
      </c>
      <c r="B261" s="19">
        <v>258</v>
      </c>
      <c r="C261" s="23">
        <v>258</v>
      </c>
      <c r="D261" s="19">
        <v>15.4</v>
      </c>
      <c r="E261" s="24">
        <v>4.2777777777777777</v>
      </c>
      <c r="F261" s="20">
        <v>0.47222222222222199</v>
      </c>
      <c r="G261" s="25">
        <f>'Bike Data'!$C$4*$F261</f>
        <v>133.63888888888883</v>
      </c>
      <c r="H261" s="22">
        <f>0.5*'Bike Data'!$C$12*'Bike Data'!$C$7*'Bike Data'!$C$6*'WLTP Calcs'!E261^2</f>
        <v>3.7660129629629631</v>
      </c>
      <c r="I261" s="26">
        <f>0.02 *'Bike Data'!C$4*9.81</f>
        <v>55.524600000000007</v>
      </c>
      <c r="J261" s="22">
        <f t="shared" si="29"/>
        <v>192.9295018518518</v>
      </c>
      <c r="K261" s="25">
        <f t="shared" si="30"/>
        <v>192.9295018518518</v>
      </c>
      <c r="L261" s="20">
        <f t="shared" si="31"/>
        <v>0</v>
      </c>
      <c r="M261" s="30">
        <f>(E261/1000)*(I261+H261+('Bike Data'!C$4*'Bike Data'!C$10*F261))</f>
        <v>0.99815621849279801</v>
      </c>
      <c r="N261" s="25">
        <f t="shared" si="32"/>
        <v>0.99815621849279801</v>
      </c>
      <c r="O261" s="30">
        <f t="shared" si="33"/>
        <v>0</v>
      </c>
      <c r="P261" s="26"/>
      <c r="Q261" s="22">
        <f>((M261+M262)/2) * (B262 - B261)</f>
        <v>1.311535395659722</v>
      </c>
      <c r="R261" s="25">
        <f t="shared" si="34"/>
        <v>1.311535395659722</v>
      </c>
      <c r="S261" s="22">
        <f>SUM($R$3:R261)</f>
        <v>201.54276254636062</v>
      </c>
      <c r="T261" s="25">
        <f t="shared" si="28"/>
        <v>0</v>
      </c>
      <c r="U261" s="22">
        <f>SUM($T$3:T261)</f>
        <v>73.987036050340777</v>
      </c>
      <c r="V261" s="25"/>
      <c r="W261" s="20">
        <f>U261*'KERS Calcs'!$F$4</f>
        <v>65.108591724299885</v>
      </c>
      <c r="X261" s="25">
        <f>O261*'KERS Calcs'!$F$30</f>
        <v>0</v>
      </c>
      <c r="Y261" s="73">
        <f>T261*'KERS Calcs'!$F$30</f>
        <v>0</v>
      </c>
      <c r="Z261" s="26">
        <f>SUM($Y$3:Y261)</f>
        <v>39.79026290975429</v>
      </c>
    </row>
    <row r="262" spans="1:26" x14ac:dyDescent="0.2">
      <c r="A262" s="23" t="s">
        <v>18</v>
      </c>
      <c r="B262" s="19">
        <v>259</v>
      </c>
      <c r="C262" s="23">
        <v>259</v>
      </c>
      <c r="D262" s="19">
        <v>17.899999999999999</v>
      </c>
      <c r="E262" s="24">
        <v>4.9722222222222223</v>
      </c>
      <c r="F262" s="20">
        <v>0.72222222222222232</v>
      </c>
      <c r="G262" s="25">
        <f>'Bike Data'!$C$4*$F262</f>
        <v>204.38888888888891</v>
      </c>
      <c r="H262" s="22">
        <f>0.5*'Bike Data'!$C$12*'Bike Data'!$C$7*'Bike Data'!$C$6*'WLTP Calcs'!E262^2</f>
        <v>5.0879921296296295</v>
      </c>
      <c r="I262" s="26">
        <f>0.02 *'Bike Data'!C$4*9.81</f>
        <v>55.524600000000007</v>
      </c>
      <c r="J262" s="22">
        <f t="shared" si="29"/>
        <v>265.00148101851858</v>
      </c>
      <c r="K262" s="25">
        <f t="shared" si="30"/>
        <v>265.00148101851858</v>
      </c>
      <c r="L262" s="20">
        <f t="shared" si="31"/>
        <v>0</v>
      </c>
      <c r="M262" s="30">
        <f>(E262/1000)*(I262+H262+('Bike Data'!C$4*'Bike Data'!C$10*F262))</f>
        <v>1.6249145728266461</v>
      </c>
      <c r="N262" s="25">
        <f t="shared" si="32"/>
        <v>1.6249145728266461</v>
      </c>
      <c r="O262" s="30">
        <f t="shared" si="33"/>
        <v>0</v>
      </c>
      <c r="P262" s="26"/>
      <c r="Q262" s="22">
        <f>((M262+M263)/2) * (B263 - B262)</f>
        <v>1.7668327068158438</v>
      </c>
      <c r="R262" s="25">
        <f t="shared" si="34"/>
        <v>1.7668327068158438</v>
      </c>
      <c r="S262" s="22">
        <f>SUM($R$3:R262)</f>
        <v>203.30959525317647</v>
      </c>
      <c r="T262" s="25">
        <f t="shared" si="28"/>
        <v>0</v>
      </c>
      <c r="U262" s="22">
        <f>SUM($T$3:T262)</f>
        <v>73.987036050340777</v>
      </c>
      <c r="V262" s="25"/>
      <c r="W262" s="20">
        <f>U262*'KERS Calcs'!$F$4</f>
        <v>65.108591724299885</v>
      </c>
      <c r="X262" s="25">
        <f>O262*'KERS Calcs'!$F$30</f>
        <v>0</v>
      </c>
      <c r="Y262" s="73">
        <f>T262*'KERS Calcs'!$F$30</f>
        <v>0</v>
      </c>
      <c r="Z262" s="26">
        <f>SUM($Y$3:Y262)</f>
        <v>39.79026290975429</v>
      </c>
    </row>
    <row r="263" spans="1:26" x14ac:dyDescent="0.2">
      <c r="A263" s="23" t="s">
        <v>18</v>
      </c>
      <c r="B263" s="19">
        <v>260</v>
      </c>
      <c r="C263" s="23">
        <v>260</v>
      </c>
      <c r="D263" s="19">
        <v>20.6</v>
      </c>
      <c r="E263" s="24">
        <v>5.7222222222222232</v>
      </c>
      <c r="F263" s="20">
        <v>0.73611111111111116</v>
      </c>
      <c r="G263" s="25">
        <f>'Bike Data'!$C$4*$F263</f>
        <v>208.31944444444446</v>
      </c>
      <c r="H263" s="22">
        <f>0.5*'Bike Data'!$C$12*'Bike Data'!$C$7*'Bike Data'!$C$6*'WLTP Calcs'!E263^2</f>
        <v>6.7386796296296323</v>
      </c>
      <c r="I263" s="26">
        <f>0.02 *'Bike Data'!C$4*9.81</f>
        <v>55.524600000000007</v>
      </c>
      <c r="J263" s="22">
        <f t="shared" si="29"/>
        <v>270.58272407407412</v>
      </c>
      <c r="K263" s="25">
        <f t="shared" si="30"/>
        <v>270.58272407407412</v>
      </c>
      <c r="L263" s="20">
        <f t="shared" si="31"/>
        <v>0</v>
      </c>
      <c r="M263" s="30">
        <f>(E263/1000)*(I263+H263+('Bike Data'!C$4*'Bike Data'!C$10*F263))</f>
        <v>1.9087508408050415</v>
      </c>
      <c r="N263" s="25">
        <f t="shared" si="32"/>
        <v>1.9087508408050415</v>
      </c>
      <c r="O263" s="30">
        <f t="shared" si="33"/>
        <v>0</v>
      </c>
      <c r="P263" s="26"/>
      <c r="Q263" s="22">
        <f>((M263+M264)/2) * (B264 - B263)</f>
        <v>2.0020441210455244</v>
      </c>
      <c r="R263" s="25">
        <f t="shared" si="34"/>
        <v>2.0020441210455244</v>
      </c>
      <c r="S263" s="22">
        <f>SUM($R$3:R263)</f>
        <v>205.31163937422198</v>
      </c>
      <c r="T263" s="25">
        <f t="shared" si="28"/>
        <v>0</v>
      </c>
      <c r="U263" s="22">
        <f>SUM($T$3:T263)</f>
        <v>73.987036050340777</v>
      </c>
      <c r="V263" s="25"/>
      <c r="W263" s="20">
        <f>U263*'KERS Calcs'!$F$4</f>
        <v>65.108591724299885</v>
      </c>
      <c r="X263" s="25">
        <f>O263*'KERS Calcs'!$F$30</f>
        <v>0</v>
      </c>
      <c r="Y263" s="73">
        <f>T263*'KERS Calcs'!$F$30</f>
        <v>0</v>
      </c>
      <c r="Z263" s="26">
        <f>SUM($Y$3:Y263)</f>
        <v>39.79026290975429</v>
      </c>
    </row>
    <row r="264" spans="1:26" x14ac:dyDescent="0.2">
      <c r="A264" s="23" t="s">
        <v>18</v>
      </c>
      <c r="B264" s="19">
        <v>261</v>
      </c>
      <c r="C264" s="23">
        <v>261</v>
      </c>
      <c r="D264" s="19">
        <v>23.2</v>
      </c>
      <c r="E264" s="24">
        <v>6.4444444444444446</v>
      </c>
      <c r="F264" s="20">
        <v>0.70833333333333304</v>
      </c>
      <c r="G264" s="25">
        <f>'Bike Data'!$C$4*$F264</f>
        <v>200.45833333333326</v>
      </c>
      <c r="H264" s="22">
        <f>0.5*'Bike Data'!$C$12*'Bike Data'!$C$7*'Bike Data'!$C$6*'WLTP Calcs'!E264^2</f>
        <v>8.5470518518518528</v>
      </c>
      <c r="I264" s="26">
        <f>0.02 *'Bike Data'!C$4*9.81</f>
        <v>55.524600000000007</v>
      </c>
      <c r="J264" s="22">
        <f t="shared" si="29"/>
        <v>264.52998518518513</v>
      </c>
      <c r="K264" s="25">
        <f t="shared" si="30"/>
        <v>264.52998518518513</v>
      </c>
      <c r="L264" s="20">
        <f t="shared" si="31"/>
        <v>0</v>
      </c>
      <c r="M264" s="30">
        <f>(E264/1000)*(I264+H264+('Bike Data'!C$4*'Bike Data'!C$10*F264))</f>
        <v>2.0953374012860073</v>
      </c>
      <c r="N264" s="25">
        <f t="shared" si="32"/>
        <v>2.0953374012860073</v>
      </c>
      <c r="O264" s="30">
        <f t="shared" si="33"/>
        <v>0</v>
      </c>
      <c r="P264" s="26"/>
      <c r="Q264" s="22">
        <f>((M264+M265)/2) * (B265 - B264)</f>
        <v>2.2882494028260028</v>
      </c>
      <c r="R264" s="25">
        <f t="shared" si="34"/>
        <v>2.2882494028260028</v>
      </c>
      <c r="S264" s="22">
        <f>SUM($R$3:R264)</f>
        <v>207.59988877704799</v>
      </c>
      <c r="T264" s="25">
        <f t="shared" si="28"/>
        <v>0</v>
      </c>
      <c r="U264" s="22">
        <f>SUM($T$3:T264)</f>
        <v>73.987036050340777</v>
      </c>
      <c r="V264" s="25"/>
      <c r="W264" s="20">
        <f>U264*'KERS Calcs'!$F$4</f>
        <v>65.108591724299885</v>
      </c>
      <c r="X264" s="25">
        <f>O264*'KERS Calcs'!$F$30</f>
        <v>0</v>
      </c>
      <c r="Y264" s="73">
        <f>T264*'KERS Calcs'!$F$30</f>
        <v>0</v>
      </c>
      <c r="Z264" s="26">
        <f>SUM($Y$3:Y264)</f>
        <v>39.79026290975429</v>
      </c>
    </row>
    <row r="265" spans="1:26" x14ac:dyDescent="0.2">
      <c r="A265" s="23" t="s">
        <v>18</v>
      </c>
      <c r="B265" s="19">
        <v>262</v>
      </c>
      <c r="C265" s="23">
        <v>262</v>
      </c>
      <c r="D265" s="19">
        <v>25.7</v>
      </c>
      <c r="E265" s="24">
        <v>7.1388888888888893</v>
      </c>
      <c r="F265" s="20">
        <v>0.76388888888888884</v>
      </c>
      <c r="G265" s="25">
        <f>'Bike Data'!$C$4*$F265</f>
        <v>216.18055555555554</v>
      </c>
      <c r="H265" s="22">
        <f>0.5*'Bike Data'!$C$12*'Bike Data'!$C$7*'Bike Data'!$C$6*'WLTP Calcs'!E265^2</f>
        <v>10.488336574074076</v>
      </c>
      <c r="I265" s="26">
        <f>0.02 *'Bike Data'!C$4*9.81</f>
        <v>55.524600000000007</v>
      </c>
      <c r="J265" s="22">
        <f t="shared" si="29"/>
        <v>282.19349212962965</v>
      </c>
      <c r="K265" s="25">
        <f t="shared" si="30"/>
        <v>282.19349212962965</v>
      </c>
      <c r="L265" s="20">
        <f t="shared" si="31"/>
        <v>0</v>
      </c>
      <c r="M265" s="30">
        <f>(E265/1000)*(I265+H265+('Bike Data'!C$4*'Bike Data'!C$10*F265))</f>
        <v>2.4811614043659982</v>
      </c>
      <c r="N265" s="25">
        <f t="shared" si="32"/>
        <v>2.4811614043659982</v>
      </c>
      <c r="O265" s="30">
        <f t="shared" si="33"/>
        <v>0</v>
      </c>
      <c r="P265" s="26"/>
      <c r="Q265" s="22">
        <f>((M265+M266)/2) * (B266 - B265)</f>
        <v>2.9015681136734832</v>
      </c>
      <c r="R265" s="25">
        <f t="shared" si="34"/>
        <v>2.9015681136734832</v>
      </c>
      <c r="S265" s="22">
        <f>SUM($R$3:R265)</f>
        <v>210.50145689072147</v>
      </c>
      <c r="T265" s="25">
        <f t="shared" si="28"/>
        <v>0</v>
      </c>
      <c r="U265" s="22">
        <f>SUM($T$3:T265)</f>
        <v>73.987036050340777</v>
      </c>
      <c r="V265" s="25"/>
      <c r="W265" s="20">
        <f>U265*'KERS Calcs'!$F$4</f>
        <v>65.108591724299885</v>
      </c>
      <c r="X265" s="25">
        <f>O265*'KERS Calcs'!$F$30</f>
        <v>0</v>
      </c>
      <c r="Y265" s="73">
        <f>T265*'KERS Calcs'!$F$30</f>
        <v>0</v>
      </c>
      <c r="Z265" s="26">
        <f>SUM($Y$3:Y265)</f>
        <v>39.79026290975429</v>
      </c>
    </row>
    <row r="266" spans="1:26" x14ac:dyDescent="0.2">
      <c r="A266" s="23" t="s">
        <v>18</v>
      </c>
      <c r="B266" s="19">
        <v>263</v>
      </c>
      <c r="C266" s="23">
        <v>263</v>
      </c>
      <c r="D266" s="19">
        <v>28.7</v>
      </c>
      <c r="E266" s="24">
        <v>7.9722222222222223</v>
      </c>
      <c r="F266" s="20">
        <v>0.94444444444444453</v>
      </c>
      <c r="G266" s="25">
        <f>'Bike Data'!$C$4*$F266</f>
        <v>267.27777777777783</v>
      </c>
      <c r="H266" s="22">
        <f>0.5*'Bike Data'!$C$12*'Bike Data'!$C$7*'Bike Data'!$C$6*'WLTP Calcs'!E266^2</f>
        <v>13.079892129629631</v>
      </c>
      <c r="I266" s="26">
        <f>0.02 *'Bike Data'!C$4*9.81</f>
        <v>55.524600000000007</v>
      </c>
      <c r="J266" s="22">
        <f t="shared" si="29"/>
        <v>335.88226990740748</v>
      </c>
      <c r="K266" s="25">
        <f t="shared" si="30"/>
        <v>335.88226990740748</v>
      </c>
      <c r="L266" s="20">
        <f t="shared" si="31"/>
        <v>0</v>
      </c>
      <c r="M266" s="30">
        <f>(E266/1000)*(I266+H266+('Bike Data'!C$4*'Bike Data'!C$10*F266))</f>
        <v>3.3219748229809678</v>
      </c>
      <c r="N266" s="25">
        <f t="shared" si="32"/>
        <v>3.3219748229809678</v>
      </c>
      <c r="O266" s="30">
        <f t="shared" si="33"/>
        <v>0</v>
      </c>
      <c r="P266" s="26"/>
      <c r="Q266" s="22">
        <f>((M266+M267)/2) * (B267 - B266)</f>
        <v>3.6972046160300933</v>
      </c>
      <c r="R266" s="25">
        <f t="shared" si="34"/>
        <v>3.6972046160300933</v>
      </c>
      <c r="S266" s="22">
        <f>SUM($R$3:R266)</f>
        <v>214.19866150675156</v>
      </c>
      <c r="T266" s="25">
        <f t="shared" si="28"/>
        <v>0</v>
      </c>
      <c r="U266" s="22">
        <f>SUM($T$3:T266)</f>
        <v>73.987036050340777</v>
      </c>
      <c r="V266" s="25"/>
      <c r="W266" s="20">
        <f>U266*'KERS Calcs'!$F$4</f>
        <v>65.108591724299885</v>
      </c>
      <c r="X266" s="25">
        <f>O266*'KERS Calcs'!$F$30</f>
        <v>0</v>
      </c>
      <c r="Y266" s="73">
        <f>T266*'KERS Calcs'!$F$30</f>
        <v>0</v>
      </c>
      <c r="Z266" s="26">
        <f>SUM($Y$3:Y266)</f>
        <v>39.79026290975429</v>
      </c>
    </row>
    <row r="267" spans="1:26" x14ac:dyDescent="0.2">
      <c r="A267" s="23" t="s">
        <v>18</v>
      </c>
      <c r="B267" s="19">
        <v>264</v>
      </c>
      <c r="C267" s="23">
        <v>264</v>
      </c>
      <c r="D267" s="19">
        <v>32.5</v>
      </c>
      <c r="E267" s="24">
        <v>9.0277777777777786</v>
      </c>
      <c r="F267" s="20">
        <v>1.0277777777777781</v>
      </c>
      <c r="G267" s="25">
        <f>'Bike Data'!$C$4*$F267</f>
        <v>290.8611111111112</v>
      </c>
      <c r="H267" s="22">
        <f>0.5*'Bike Data'!$C$12*'Bike Data'!$C$7*'Bike Data'!$C$6*'WLTP Calcs'!E267^2</f>
        <v>16.772858796296298</v>
      </c>
      <c r="I267" s="26">
        <f>0.02 *'Bike Data'!C$4*9.81</f>
        <v>55.524600000000007</v>
      </c>
      <c r="J267" s="22">
        <f t="shared" si="29"/>
        <v>363.15856990740753</v>
      </c>
      <c r="K267" s="25">
        <f t="shared" si="30"/>
        <v>363.15856990740753</v>
      </c>
      <c r="L267" s="20">
        <f t="shared" si="31"/>
        <v>0</v>
      </c>
      <c r="M267" s="30">
        <f>(E267/1000)*(I267+H267+('Bike Data'!C$4*'Bike Data'!C$10*F267))</f>
        <v>4.0724344090792188</v>
      </c>
      <c r="N267" s="25">
        <f t="shared" si="32"/>
        <v>4.0724344090792188</v>
      </c>
      <c r="O267" s="30">
        <f t="shared" si="33"/>
        <v>0</v>
      </c>
      <c r="P267" s="26"/>
      <c r="Q267" s="22">
        <f>((M267+M268)/2) * (B268 - B267)</f>
        <v>4.086654230172968</v>
      </c>
      <c r="R267" s="25">
        <f t="shared" si="34"/>
        <v>4.086654230172968</v>
      </c>
      <c r="S267" s="22">
        <f>SUM($R$3:R267)</f>
        <v>218.28531573692453</v>
      </c>
      <c r="T267" s="25">
        <f t="shared" si="28"/>
        <v>0</v>
      </c>
      <c r="U267" s="22">
        <f>SUM($T$3:T267)</f>
        <v>73.987036050340777</v>
      </c>
      <c r="V267" s="25"/>
      <c r="W267" s="20">
        <f>U267*'KERS Calcs'!$F$4</f>
        <v>65.108591724299885</v>
      </c>
      <c r="X267" s="25">
        <f>O267*'KERS Calcs'!$F$30</f>
        <v>0</v>
      </c>
      <c r="Y267" s="73">
        <f>T267*'KERS Calcs'!$F$30</f>
        <v>0</v>
      </c>
      <c r="Z267" s="26">
        <f>SUM($Y$3:Y267)</f>
        <v>39.79026290975429</v>
      </c>
    </row>
    <row r="268" spans="1:26" x14ac:dyDescent="0.2">
      <c r="A268" s="23" t="s">
        <v>18</v>
      </c>
      <c r="B268" s="19">
        <v>265</v>
      </c>
      <c r="C268" s="23">
        <v>265</v>
      </c>
      <c r="D268" s="19">
        <v>36.1</v>
      </c>
      <c r="E268" s="24">
        <v>10.027777777777779</v>
      </c>
      <c r="F268" s="20">
        <v>0.90277777777777779</v>
      </c>
      <c r="G268" s="25">
        <f>'Bike Data'!$C$4*$F268</f>
        <v>255.48611111111111</v>
      </c>
      <c r="H268" s="22">
        <f>0.5*'Bike Data'!$C$12*'Bike Data'!$C$7*'Bike Data'!$C$6*'WLTP Calcs'!E268^2</f>
        <v>20.694492129629634</v>
      </c>
      <c r="I268" s="26">
        <f>0.02 *'Bike Data'!C$4*9.81</f>
        <v>55.524600000000007</v>
      </c>
      <c r="J268" s="22">
        <f t="shared" si="29"/>
        <v>331.70520324074079</v>
      </c>
      <c r="K268" s="25">
        <f t="shared" si="30"/>
        <v>331.70520324074079</v>
      </c>
      <c r="L268" s="20">
        <f t="shared" si="31"/>
        <v>0</v>
      </c>
      <c r="M268" s="30">
        <f>(E268/1000)*(I268+H268+('Bike Data'!C$4*'Bike Data'!C$10*F268))</f>
        <v>4.1008740512667181</v>
      </c>
      <c r="N268" s="25">
        <f t="shared" si="32"/>
        <v>4.1008740512667181</v>
      </c>
      <c r="O268" s="30">
        <f t="shared" si="33"/>
        <v>0</v>
      </c>
      <c r="P268" s="26"/>
      <c r="Q268" s="22">
        <f>((M268+M269)/2) * (B269 - B268)</f>
        <v>3.7852252267328952</v>
      </c>
      <c r="R268" s="25">
        <f t="shared" si="34"/>
        <v>3.7852252267328952</v>
      </c>
      <c r="S268" s="22">
        <f>SUM($R$3:R268)</f>
        <v>222.07054096365744</v>
      </c>
      <c r="T268" s="25">
        <f t="shared" si="28"/>
        <v>0</v>
      </c>
      <c r="U268" s="22">
        <f>SUM($T$3:T268)</f>
        <v>73.987036050340777</v>
      </c>
      <c r="V268" s="25"/>
      <c r="W268" s="20">
        <f>U268*'KERS Calcs'!$F$4</f>
        <v>65.108591724299885</v>
      </c>
      <c r="X268" s="25">
        <f>O268*'KERS Calcs'!$F$30</f>
        <v>0</v>
      </c>
      <c r="Y268" s="73">
        <f>T268*'KERS Calcs'!$F$30</f>
        <v>0</v>
      </c>
      <c r="Z268" s="26">
        <f>SUM($Y$3:Y268)</f>
        <v>39.79026290975429</v>
      </c>
    </row>
    <row r="269" spans="1:26" x14ac:dyDescent="0.2">
      <c r="A269" s="23" t="s">
        <v>18</v>
      </c>
      <c r="B269" s="19">
        <v>266</v>
      </c>
      <c r="C269" s="23">
        <v>266</v>
      </c>
      <c r="D269" s="19">
        <v>39</v>
      </c>
      <c r="E269" s="24">
        <v>10.833333333333334</v>
      </c>
      <c r="F269" s="20">
        <v>0.65277777777777712</v>
      </c>
      <c r="G269" s="25">
        <f>'Bike Data'!$C$4*$F269</f>
        <v>184.73611111111092</v>
      </c>
      <c r="H269" s="22">
        <f>0.5*'Bike Data'!$C$12*'Bike Data'!$C$7*'Bike Data'!$C$6*'WLTP Calcs'!E269^2</f>
        <v>24.152916666666673</v>
      </c>
      <c r="I269" s="26">
        <f>0.02 *'Bike Data'!C$4*9.81</f>
        <v>55.524600000000007</v>
      </c>
      <c r="J269" s="22">
        <f t="shared" si="29"/>
        <v>264.41362777777761</v>
      </c>
      <c r="K269" s="25">
        <f t="shared" si="30"/>
        <v>264.41362777777761</v>
      </c>
      <c r="L269" s="20">
        <f t="shared" si="31"/>
        <v>0</v>
      </c>
      <c r="M269" s="30">
        <f>(E269/1000)*(I269+H269+('Bike Data'!C$4*'Bike Data'!C$10*F269))</f>
        <v>3.4695764021990718</v>
      </c>
      <c r="N269" s="25">
        <f t="shared" si="32"/>
        <v>3.4695764021990718</v>
      </c>
      <c r="O269" s="30">
        <f t="shared" si="33"/>
        <v>0</v>
      </c>
      <c r="P269" s="26"/>
      <c r="Q269" s="22">
        <f>((M269+M270)/2) * (B270 - B269)</f>
        <v>3.3305094573495353</v>
      </c>
      <c r="R269" s="25">
        <f t="shared" si="34"/>
        <v>3.3305094573495353</v>
      </c>
      <c r="S269" s="22">
        <f>SUM($R$3:R269)</f>
        <v>225.40105042100697</v>
      </c>
      <c r="T269" s="25">
        <f t="shared" si="28"/>
        <v>0</v>
      </c>
      <c r="U269" s="22">
        <f>SUM($T$3:T269)</f>
        <v>73.987036050340777</v>
      </c>
      <c r="V269" s="25"/>
      <c r="W269" s="20">
        <f>U269*'KERS Calcs'!$F$4</f>
        <v>65.108591724299885</v>
      </c>
      <c r="X269" s="25">
        <f>O269*'KERS Calcs'!$F$30</f>
        <v>0</v>
      </c>
      <c r="Y269" s="73">
        <f>T269*'KERS Calcs'!$F$30</f>
        <v>0</v>
      </c>
      <c r="Z269" s="26">
        <f>SUM($Y$3:Y269)</f>
        <v>39.79026290975429</v>
      </c>
    </row>
    <row r="270" spans="1:26" x14ac:dyDescent="0.2">
      <c r="A270" s="23" t="s">
        <v>18</v>
      </c>
      <c r="B270" s="19">
        <v>267</v>
      </c>
      <c r="C270" s="23">
        <v>267</v>
      </c>
      <c r="D270" s="19">
        <v>40.799999999999997</v>
      </c>
      <c r="E270" s="24">
        <v>11.333333333333334</v>
      </c>
      <c r="F270" s="20">
        <v>0.54166666666666641</v>
      </c>
      <c r="G270" s="25">
        <f>'Bike Data'!$C$4*$F270</f>
        <v>153.2916666666666</v>
      </c>
      <c r="H270" s="22">
        <f>0.5*'Bike Data'!$C$12*'Bike Data'!$C$7*'Bike Data'!$C$6*'WLTP Calcs'!E270^2</f>
        <v>26.43386666666667</v>
      </c>
      <c r="I270" s="26">
        <f>0.02 *'Bike Data'!C$4*9.81</f>
        <v>55.524600000000007</v>
      </c>
      <c r="J270" s="22">
        <f t="shared" si="29"/>
        <v>235.25013333333328</v>
      </c>
      <c r="K270" s="25">
        <f t="shared" si="30"/>
        <v>235.25013333333328</v>
      </c>
      <c r="L270" s="20">
        <f t="shared" si="31"/>
        <v>0</v>
      </c>
      <c r="M270" s="30">
        <f>(E270/1000)*(I270+H270+('Bike Data'!C$4*'Bike Data'!C$10*F270))</f>
        <v>3.1914425124999992</v>
      </c>
      <c r="N270" s="25">
        <f t="shared" si="32"/>
        <v>3.1914425124999992</v>
      </c>
      <c r="O270" s="30">
        <f t="shared" si="33"/>
        <v>0</v>
      </c>
      <c r="P270" s="26"/>
      <c r="Q270" s="22">
        <f>((M270+M271)/2) * (B271 - B270)</f>
        <v>3.1987045081597221</v>
      </c>
      <c r="R270" s="25">
        <f t="shared" si="34"/>
        <v>3.1987045081597221</v>
      </c>
      <c r="S270" s="22">
        <f>SUM($R$3:R270)</f>
        <v>228.59975492916669</v>
      </c>
      <c r="T270" s="25">
        <f t="shared" si="28"/>
        <v>0</v>
      </c>
      <c r="U270" s="22">
        <f>SUM($T$3:T270)</f>
        <v>73.987036050340777</v>
      </c>
      <c r="V270" s="25"/>
      <c r="W270" s="20">
        <f>U270*'KERS Calcs'!$F$4</f>
        <v>65.108591724299885</v>
      </c>
      <c r="X270" s="25">
        <f>O270*'KERS Calcs'!$F$30</f>
        <v>0</v>
      </c>
      <c r="Y270" s="73">
        <f>T270*'KERS Calcs'!$F$30</f>
        <v>0</v>
      </c>
      <c r="Z270" s="26">
        <f>SUM($Y$3:Y270)</f>
        <v>39.79026290975429</v>
      </c>
    </row>
    <row r="271" spans="1:26" x14ac:dyDescent="0.2">
      <c r="A271" s="23" t="s">
        <v>18</v>
      </c>
      <c r="B271" s="19">
        <v>268</v>
      </c>
      <c r="C271" s="23">
        <v>268</v>
      </c>
      <c r="D271" s="19">
        <v>42.9</v>
      </c>
      <c r="E271" s="24">
        <v>11.916666666666666</v>
      </c>
      <c r="F271" s="20">
        <v>0.50000000000000022</v>
      </c>
      <c r="G271" s="25">
        <f>'Bike Data'!$C$4*$F271</f>
        <v>141.50000000000006</v>
      </c>
      <c r="H271" s="22">
        <f>0.5*'Bike Data'!$C$12*'Bike Data'!$C$7*'Bike Data'!$C$6*'WLTP Calcs'!E271^2</f>
        <v>29.225029166666666</v>
      </c>
      <c r="I271" s="26">
        <f>0.02 *'Bike Data'!C$4*9.81</f>
        <v>55.524600000000007</v>
      </c>
      <c r="J271" s="22">
        <f t="shared" si="29"/>
        <v>226.24962916666675</v>
      </c>
      <c r="K271" s="25">
        <f t="shared" si="30"/>
        <v>226.24962916666675</v>
      </c>
      <c r="L271" s="20">
        <f t="shared" si="31"/>
        <v>0</v>
      </c>
      <c r="M271" s="30">
        <f>(E271/1000)*(I271+H271+('Bike Data'!C$4*'Bike Data'!C$10*F271))</f>
        <v>3.2059665038194449</v>
      </c>
      <c r="N271" s="25">
        <f t="shared" si="32"/>
        <v>3.2059665038194449</v>
      </c>
      <c r="O271" s="30">
        <f t="shared" si="33"/>
        <v>0</v>
      </c>
      <c r="P271" s="26"/>
      <c r="Q271" s="22">
        <f>((M271+M272)/2) * (B272 - B271)</f>
        <v>3.0854365831597224</v>
      </c>
      <c r="R271" s="25">
        <f t="shared" si="34"/>
        <v>3.0854365831597224</v>
      </c>
      <c r="S271" s="22">
        <f>SUM($R$3:R271)</f>
        <v>231.68519151232641</v>
      </c>
      <c r="T271" s="25">
        <f t="shared" si="28"/>
        <v>0</v>
      </c>
      <c r="U271" s="22">
        <f>SUM($T$3:T271)</f>
        <v>73.987036050340777</v>
      </c>
      <c r="V271" s="25"/>
      <c r="W271" s="20">
        <f>U271*'KERS Calcs'!$F$4</f>
        <v>65.108591724299885</v>
      </c>
      <c r="X271" s="25">
        <f>O271*'KERS Calcs'!$F$30</f>
        <v>0</v>
      </c>
      <c r="Y271" s="73">
        <f>T271*'KERS Calcs'!$F$30</f>
        <v>0</v>
      </c>
      <c r="Z271" s="26">
        <f>SUM($Y$3:Y271)</f>
        <v>39.79026290975429</v>
      </c>
    </row>
    <row r="272" spans="1:26" x14ac:dyDescent="0.2">
      <c r="A272" s="23" t="s">
        <v>18</v>
      </c>
      <c r="B272" s="19">
        <v>269</v>
      </c>
      <c r="C272" s="23">
        <v>269</v>
      </c>
      <c r="D272" s="19">
        <v>44.4</v>
      </c>
      <c r="E272" s="24">
        <v>12.333333333333334</v>
      </c>
      <c r="F272" s="20">
        <v>0.41666666666666663</v>
      </c>
      <c r="G272" s="25">
        <f>'Bike Data'!$C$4*$F272</f>
        <v>117.91666666666666</v>
      </c>
      <c r="H272" s="22">
        <f>0.5*'Bike Data'!$C$12*'Bike Data'!$C$7*'Bike Data'!$C$6*'WLTP Calcs'!E272^2</f>
        <v>31.30446666666667</v>
      </c>
      <c r="I272" s="26">
        <f>0.02 *'Bike Data'!C$4*9.81</f>
        <v>55.524600000000007</v>
      </c>
      <c r="J272" s="22">
        <f t="shared" si="29"/>
        <v>204.74573333333336</v>
      </c>
      <c r="K272" s="25">
        <f t="shared" si="30"/>
        <v>204.74573333333336</v>
      </c>
      <c r="L272" s="20">
        <f t="shared" si="31"/>
        <v>0</v>
      </c>
      <c r="M272" s="30">
        <f>(E272/1000)*(I272+H272+('Bike Data'!C$4*'Bike Data'!C$10*F272))</f>
        <v>2.9649066624999998</v>
      </c>
      <c r="N272" s="25">
        <f t="shared" si="32"/>
        <v>2.9649066624999998</v>
      </c>
      <c r="O272" s="30">
        <f t="shared" si="33"/>
        <v>0</v>
      </c>
      <c r="P272" s="26"/>
      <c r="Q272" s="22">
        <f>((M272+M273)/2) * (B273 - B272)</f>
        <v>2.5718344130208335</v>
      </c>
      <c r="R272" s="25">
        <f t="shared" si="34"/>
        <v>2.5718344130208335</v>
      </c>
      <c r="S272" s="22">
        <f>SUM($R$3:R272)</f>
        <v>234.25702592534725</v>
      </c>
      <c r="T272" s="25">
        <f t="shared" si="28"/>
        <v>0</v>
      </c>
      <c r="U272" s="22">
        <f>SUM($T$3:T272)</f>
        <v>73.987036050340777</v>
      </c>
      <c r="V272" s="25"/>
      <c r="W272" s="20">
        <f>U272*'KERS Calcs'!$F$4</f>
        <v>65.108591724299885</v>
      </c>
      <c r="X272" s="25">
        <f>O272*'KERS Calcs'!$F$30</f>
        <v>0</v>
      </c>
      <c r="Y272" s="73">
        <f>T272*'KERS Calcs'!$F$30</f>
        <v>0</v>
      </c>
      <c r="Z272" s="26">
        <f>SUM($Y$3:Y272)</f>
        <v>39.79026290975429</v>
      </c>
    </row>
    <row r="273" spans="1:26" x14ac:dyDescent="0.2">
      <c r="A273" s="23" t="s">
        <v>18</v>
      </c>
      <c r="B273" s="19">
        <v>270</v>
      </c>
      <c r="C273" s="23">
        <v>270</v>
      </c>
      <c r="D273" s="19">
        <v>45.9</v>
      </c>
      <c r="E273" s="24">
        <v>12.75</v>
      </c>
      <c r="F273" s="20">
        <v>0.2222222222222224</v>
      </c>
      <c r="G273" s="25">
        <f>'Bike Data'!$C$4*$F273</f>
        <v>62.888888888888943</v>
      </c>
      <c r="H273" s="22">
        <f>0.5*'Bike Data'!$C$12*'Bike Data'!$C$7*'Bike Data'!$C$6*'WLTP Calcs'!E273^2</f>
        <v>33.4553625</v>
      </c>
      <c r="I273" s="26">
        <f>0.02 *'Bike Data'!C$4*9.81</f>
        <v>55.524600000000007</v>
      </c>
      <c r="J273" s="22">
        <f t="shared" si="29"/>
        <v>151.86885138888897</v>
      </c>
      <c r="K273" s="25">
        <f t="shared" si="30"/>
        <v>151.86885138888897</v>
      </c>
      <c r="L273" s="20">
        <f t="shared" si="31"/>
        <v>0</v>
      </c>
      <c r="M273" s="30">
        <f>(E273/1000)*(I273+H273+('Bike Data'!C$4*'Bike Data'!C$10*F273))</f>
        <v>2.1787621635416672</v>
      </c>
      <c r="N273" s="25">
        <f t="shared" si="32"/>
        <v>2.1787621635416672</v>
      </c>
      <c r="O273" s="30">
        <f t="shared" si="33"/>
        <v>0</v>
      </c>
      <c r="P273" s="26"/>
      <c r="Q273" s="22">
        <f>((M273+M274)/2) * (B274 - B273)</f>
        <v>1.5606831489647646</v>
      </c>
      <c r="R273" s="25">
        <f t="shared" si="34"/>
        <v>1.5606831489647646</v>
      </c>
      <c r="S273" s="22">
        <f>SUM($R$3:R273)</f>
        <v>235.81770907431201</v>
      </c>
      <c r="T273" s="25">
        <f t="shared" si="28"/>
        <v>0</v>
      </c>
      <c r="U273" s="22">
        <f>SUM($T$3:T273)</f>
        <v>73.987036050340777</v>
      </c>
      <c r="V273" s="25"/>
      <c r="W273" s="20">
        <f>U273*'KERS Calcs'!$F$4</f>
        <v>65.108591724299885</v>
      </c>
      <c r="X273" s="25">
        <f>O273*'KERS Calcs'!$F$30</f>
        <v>0</v>
      </c>
      <c r="Y273" s="73">
        <f>T273*'KERS Calcs'!$F$30</f>
        <v>0</v>
      </c>
      <c r="Z273" s="26">
        <f>SUM($Y$3:Y273)</f>
        <v>39.79026290975429</v>
      </c>
    </row>
    <row r="274" spans="1:26" x14ac:dyDescent="0.2">
      <c r="A274" s="23" t="s">
        <v>18</v>
      </c>
      <c r="B274" s="19">
        <v>271</v>
      </c>
      <c r="C274" s="23">
        <v>271</v>
      </c>
      <c r="D274" s="19">
        <v>46</v>
      </c>
      <c r="E274" s="24">
        <v>12.777777777777779</v>
      </c>
      <c r="F274" s="20">
        <v>-4.1666666666666269E-2</v>
      </c>
      <c r="G274" s="25">
        <f>'Bike Data'!$C$4*$F274</f>
        <v>-11.791666666666554</v>
      </c>
      <c r="H274" s="22">
        <f>0.5*'Bike Data'!$C$12*'Bike Data'!$C$7*'Bike Data'!$C$6*'WLTP Calcs'!E274^2</f>
        <v>33.601296296296304</v>
      </c>
      <c r="I274" s="26">
        <f>0.02 *'Bike Data'!C$4*9.81</f>
        <v>55.524600000000007</v>
      </c>
      <c r="J274" s="22">
        <f t="shared" si="29"/>
        <v>77.33422962962976</v>
      </c>
      <c r="K274" s="25">
        <f t="shared" si="30"/>
        <v>77.33422962962976</v>
      </c>
      <c r="L274" s="20">
        <f t="shared" si="31"/>
        <v>0</v>
      </c>
      <c r="M274" s="30">
        <f>(E274/1000)*(I274+H274+('Bike Data'!C$4*'Bike Data'!C$10*F274))</f>
        <v>0.94260413438786206</v>
      </c>
      <c r="N274" s="25">
        <f t="shared" si="32"/>
        <v>0.94260413438786206</v>
      </c>
      <c r="O274" s="30">
        <f t="shared" si="33"/>
        <v>0</v>
      </c>
      <c r="P274" s="26"/>
      <c r="Q274" s="22">
        <f>((M274+M275)/2) * (B275 - B274)</f>
        <v>0.80514063918467094</v>
      </c>
      <c r="R274" s="25">
        <f t="shared" si="34"/>
        <v>0.80514063918467094</v>
      </c>
      <c r="S274" s="22">
        <f>SUM($R$3:R274)</f>
        <v>236.62284971349666</v>
      </c>
      <c r="T274" s="25">
        <f t="shared" si="28"/>
        <v>0</v>
      </c>
      <c r="U274" s="22">
        <f>SUM($T$3:T274)</f>
        <v>73.987036050340777</v>
      </c>
      <c r="V274" s="25"/>
      <c r="W274" s="20">
        <f>U274*'KERS Calcs'!$F$4</f>
        <v>65.108591724299885</v>
      </c>
      <c r="X274" s="25">
        <f>O274*'KERS Calcs'!$F$30</f>
        <v>0</v>
      </c>
      <c r="Y274" s="73">
        <f>T274*'KERS Calcs'!$F$30</f>
        <v>0</v>
      </c>
      <c r="Z274" s="26">
        <f>SUM($Y$3:Y274)</f>
        <v>39.79026290975429</v>
      </c>
    </row>
    <row r="275" spans="1:26" x14ac:dyDescent="0.2">
      <c r="A275" s="23" t="s">
        <v>18</v>
      </c>
      <c r="B275" s="19">
        <v>272</v>
      </c>
      <c r="C275" s="23">
        <v>272</v>
      </c>
      <c r="D275" s="19">
        <v>45.6</v>
      </c>
      <c r="E275" s="24">
        <v>12.666666666666668</v>
      </c>
      <c r="F275" s="20">
        <v>-9.7222222222222612E-2</v>
      </c>
      <c r="G275" s="25">
        <f>'Bike Data'!$C$4*$F275</f>
        <v>-27.513888888888999</v>
      </c>
      <c r="H275" s="22">
        <f>0.5*'Bike Data'!$C$12*'Bike Data'!$C$7*'Bike Data'!$C$6*'WLTP Calcs'!E275^2</f>
        <v>33.019466666666673</v>
      </c>
      <c r="I275" s="26">
        <f>0.02 *'Bike Data'!C$4*9.81</f>
        <v>55.524600000000007</v>
      </c>
      <c r="J275" s="22">
        <f t="shared" si="29"/>
        <v>61.030177777777681</v>
      </c>
      <c r="K275" s="25">
        <f t="shared" si="30"/>
        <v>61.030177777777681</v>
      </c>
      <c r="L275" s="20">
        <f t="shared" si="31"/>
        <v>0</v>
      </c>
      <c r="M275" s="30">
        <f>(E275/1000)*(I275+H275+('Bike Data'!C$4*'Bike Data'!C$10*F275))</f>
        <v>0.66767714398147993</v>
      </c>
      <c r="N275" s="25">
        <f t="shared" si="32"/>
        <v>0.66767714398147993</v>
      </c>
      <c r="O275" s="30">
        <f t="shared" si="33"/>
        <v>0</v>
      </c>
      <c r="P275" s="26"/>
      <c r="Q275" s="22">
        <f>((M275+M276)/2) * (B276 - B275)</f>
        <v>0.27627490338541655</v>
      </c>
      <c r="R275" s="25">
        <f t="shared" si="34"/>
        <v>0.27627490338541655</v>
      </c>
      <c r="S275" s="22">
        <f>SUM($R$3:R275)</f>
        <v>236.89912461688209</v>
      </c>
      <c r="T275" s="25">
        <f t="shared" si="28"/>
        <v>0</v>
      </c>
      <c r="U275" s="22">
        <f>SUM($T$3:T275)</f>
        <v>73.987036050340777</v>
      </c>
      <c r="V275" s="25"/>
      <c r="W275" s="20">
        <f>U275*'KERS Calcs'!$F$4</f>
        <v>65.108591724299885</v>
      </c>
      <c r="X275" s="25">
        <f>O275*'KERS Calcs'!$F$30</f>
        <v>0</v>
      </c>
      <c r="Y275" s="73">
        <f>T275*'KERS Calcs'!$F$30</f>
        <v>0</v>
      </c>
      <c r="Z275" s="26">
        <f>SUM($Y$3:Y275)</f>
        <v>39.79026290975429</v>
      </c>
    </row>
    <row r="276" spans="1:26" x14ac:dyDescent="0.2">
      <c r="A276" s="23" t="s">
        <v>18</v>
      </c>
      <c r="B276" s="19">
        <v>273</v>
      </c>
      <c r="C276" s="23">
        <v>273</v>
      </c>
      <c r="D276" s="19">
        <v>45.3</v>
      </c>
      <c r="E276" s="24">
        <v>12.583333333333334</v>
      </c>
      <c r="F276" s="20">
        <v>-0.26388888888888867</v>
      </c>
      <c r="G276" s="25">
        <f>'Bike Data'!$C$4*$F276</f>
        <v>-74.6805555555555</v>
      </c>
      <c r="H276" s="22">
        <f>0.5*'Bike Data'!$C$12*'Bike Data'!$C$7*'Bike Data'!$C$6*'WLTP Calcs'!E276^2</f>
        <v>32.586429166666676</v>
      </c>
      <c r="I276" s="26">
        <f>0.02 *'Bike Data'!C$4*9.81</f>
        <v>55.524600000000007</v>
      </c>
      <c r="J276" s="22">
        <f t="shared" si="29"/>
        <v>13.430473611111182</v>
      </c>
      <c r="K276" s="25">
        <f t="shared" si="30"/>
        <v>13.430473611111182</v>
      </c>
      <c r="L276" s="20">
        <f t="shared" si="31"/>
        <v>0</v>
      </c>
      <c r="M276" s="30">
        <f>(E276/1000)*(I276+H276+('Bike Data'!C$4*'Bike Data'!C$10*F276))</f>
        <v>-0.11512733721064682</v>
      </c>
      <c r="N276" s="25">
        <f t="shared" si="32"/>
        <v>0</v>
      </c>
      <c r="O276" s="30">
        <f t="shared" si="33"/>
        <v>0.11512733721064682</v>
      </c>
      <c r="P276" s="26"/>
      <c r="Q276" s="22">
        <f>((M276+M277)/2) * (B277 - B276)</f>
        <v>-0.93461894404578116</v>
      </c>
      <c r="R276" s="25">
        <f t="shared" si="34"/>
        <v>0</v>
      </c>
      <c r="S276" s="22">
        <f>SUM($R$3:R276)</f>
        <v>236.89912461688209</v>
      </c>
      <c r="T276" s="25">
        <f t="shared" si="28"/>
        <v>0.93461894404578116</v>
      </c>
      <c r="U276" s="22">
        <f>SUM($T$3:T276)</f>
        <v>74.921654994386557</v>
      </c>
      <c r="V276" s="25">
        <f>SUM(T276:T283)</f>
        <v>16.714475460734953</v>
      </c>
      <c r="W276" s="20">
        <f>U276*'KERS Calcs'!$F$4</f>
        <v>65.931056395060168</v>
      </c>
      <c r="X276" s="25">
        <f>O276*'KERS Calcs'!$F$30</f>
        <v>6.191553629198901E-2</v>
      </c>
      <c r="Y276" s="73">
        <f>T276*'KERS Calcs'!$F$30</f>
        <v>0.50263850924796261</v>
      </c>
      <c r="Z276" s="26">
        <f>SUM($Y$3:Y276)</f>
        <v>40.292901419002256</v>
      </c>
    </row>
    <row r="277" spans="1:26" x14ac:dyDescent="0.2">
      <c r="A277" s="23" t="s">
        <v>18</v>
      </c>
      <c r="B277" s="19">
        <v>274</v>
      </c>
      <c r="C277" s="23">
        <v>274</v>
      </c>
      <c r="D277" s="19">
        <v>43.7</v>
      </c>
      <c r="E277" s="24">
        <v>12.138888888888891</v>
      </c>
      <c r="F277" s="20">
        <v>-0.625</v>
      </c>
      <c r="G277" s="25">
        <f>'Bike Data'!$C$4*$F277</f>
        <v>-176.875</v>
      </c>
      <c r="H277" s="22">
        <f>0.5*'Bike Data'!$C$12*'Bike Data'!$C$7*'Bike Data'!$C$6*'WLTP Calcs'!E277^2</f>
        <v>30.325169907407421</v>
      </c>
      <c r="I277" s="26">
        <f>0.02 *'Bike Data'!C$4*9.81</f>
        <v>55.524600000000007</v>
      </c>
      <c r="J277" s="22">
        <f t="shared" si="29"/>
        <v>-91.025230092592565</v>
      </c>
      <c r="K277" s="25">
        <f t="shared" si="30"/>
        <v>0</v>
      </c>
      <c r="L277" s="20">
        <f t="shared" si="31"/>
        <v>91.025230092592565</v>
      </c>
      <c r="M277" s="30">
        <f>(E277/1000)*(I277+H277+('Bike Data'!C$4*'Bike Data'!C$10*F277))</f>
        <v>-1.7541105508809156</v>
      </c>
      <c r="N277" s="25">
        <f t="shared" si="32"/>
        <v>0</v>
      </c>
      <c r="O277" s="30">
        <f t="shared" si="33"/>
        <v>1.7541105508809156</v>
      </c>
      <c r="P277" s="26">
        <f>SUM(O277:O283)</f>
        <v>17.046290665978653</v>
      </c>
      <c r="Q277" s="22">
        <f>((M277+M278)/2) * (B278 - B277)</f>
        <v>-2.0660477303015696</v>
      </c>
      <c r="R277" s="25">
        <f t="shared" si="34"/>
        <v>0</v>
      </c>
      <c r="S277" s="22">
        <f>SUM($R$3:R277)</f>
        <v>236.89912461688209</v>
      </c>
      <c r="T277" s="25">
        <f t="shared" si="28"/>
        <v>2.0660477303015696</v>
      </c>
      <c r="U277" s="22">
        <f>SUM($T$3:T277)</f>
        <v>76.98770272468812</v>
      </c>
      <c r="V277" s="25"/>
      <c r="W277" s="20">
        <f>U277*'KERS Calcs'!$F$4</f>
        <v>67.749178397725544</v>
      </c>
      <c r="X277" s="25">
        <f>O277*'KERS Calcs'!$F$30</f>
        <v>0.94336148220393634</v>
      </c>
      <c r="Y277" s="73">
        <f>T277*'KERS Calcs'!$F$30</f>
        <v>1.1111214445307127</v>
      </c>
      <c r="Z277" s="26">
        <f>SUM($Y$3:Y277)</f>
        <v>41.404022863532965</v>
      </c>
    </row>
    <row r="278" spans="1:26" x14ac:dyDescent="0.2">
      <c r="A278" s="23" t="s">
        <v>18</v>
      </c>
      <c r="B278" s="19">
        <v>275</v>
      </c>
      <c r="C278" s="23">
        <v>275</v>
      </c>
      <c r="D278" s="19">
        <v>40.799999999999997</v>
      </c>
      <c r="E278" s="24">
        <v>11.333333333333334</v>
      </c>
      <c r="F278" s="20">
        <v>-0.79166666666666707</v>
      </c>
      <c r="G278" s="25">
        <f>'Bike Data'!$C$4*$F278</f>
        <v>-224.04166666666677</v>
      </c>
      <c r="H278" s="22">
        <f>0.5*'Bike Data'!$C$12*'Bike Data'!$C$7*'Bike Data'!$C$6*'WLTP Calcs'!E278^2</f>
        <v>26.43386666666667</v>
      </c>
      <c r="I278" s="26">
        <f>0.02 *'Bike Data'!C$4*9.81</f>
        <v>55.524600000000007</v>
      </c>
      <c r="J278" s="22">
        <f t="shared" si="29"/>
        <v>-142.08320000000009</v>
      </c>
      <c r="K278" s="25">
        <f t="shared" si="30"/>
        <v>0</v>
      </c>
      <c r="L278" s="20">
        <f t="shared" si="31"/>
        <v>142.08320000000009</v>
      </c>
      <c r="M278" s="30">
        <f>(E278/1000)*(I278+H278+('Bike Data'!C$4*'Bike Data'!C$10*F278))</f>
        <v>-2.3779849097222239</v>
      </c>
      <c r="N278" s="25">
        <f t="shared" si="32"/>
        <v>0</v>
      </c>
      <c r="O278" s="30">
        <f t="shared" si="33"/>
        <v>2.3779849097222239</v>
      </c>
      <c r="P278" s="26"/>
      <c r="Q278" s="22">
        <f>((M278+M279)/2) * (B279 - B278)</f>
        <v>-2.5039961379886835</v>
      </c>
      <c r="R278" s="25">
        <f t="shared" si="34"/>
        <v>0</v>
      </c>
      <c r="S278" s="22">
        <f>SUM($R$3:R278)</f>
        <v>236.89912461688209</v>
      </c>
      <c r="T278" s="25">
        <f t="shared" si="28"/>
        <v>2.5039961379886835</v>
      </c>
      <c r="U278" s="22">
        <f>SUM($T$3:T278)</f>
        <v>79.491698862676799</v>
      </c>
      <c r="V278" s="25"/>
      <c r="W278" s="20">
        <f>U278*'KERS Calcs'!$F$4</f>
        <v>69.952694999155582</v>
      </c>
      <c r="X278" s="25">
        <f>O278*'KERS Calcs'!$F$30</f>
        <v>1.2788814068574892</v>
      </c>
      <c r="Y278" s="73">
        <f>T278*'KERS Calcs'!$F$30</f>
        <v>1.3466503048964908</v>
      </c>
      <c r="Z278" s="26">
        <f>SUM($Y$3:Y278)</f>
        <v>42.750673168429458</v>
      </c>
    </row>
    <row r="279" spans="1:26" x14ac:dyDescent="0.2">
      <c r="A279" s="23" t="s">
        <v>18</v>
      </c>
      <c r="B279" s="19">
        <v>276</v>
      </c>
      <c r="C279" s="23">
        <v>276</v>
      </c>
      <c r="D279" s="19">
        <v>38</v>
      </c>
      <c r="E279" s="24">
        <v>10.555555555555555</v>
      </c>
      <c r="F279" s="20">
        <v>-0.88888888888888862</v>
      </c>
      <c r="G279" s="25">
        <f>'Bike Data'!$C$4*$F279</f>
        <v>-251.55555555555549</v>
      </c>
      <c r="H279" s="22">
        <f>0.5*'Bike Data'!$C$12*'Bike Data'!$C$7*'Bike Data'!$C$6*'WLTP Calcs'!E279^2</f>
        <v>22.930185185185184</v>
      </c>
      <c r="I279" s="26">
        <f>0.02 *'Bike Data'!C$4*9.81</f>
        <v>55.524600000000007</v>
      </c>
      <c r="J279" s="22">
        <f t="shared" si="29"/>
        <v>-173.1007703703703</v>
      </c>
      <c r="K279" s="25">
        <f t="shared" si="30"/>
        <v>0</v>
      </c>
      <c r="L279" s="20">
        <f t="shared" si="31"/>
        <v>173.1007703703703</v>
      </c>
      <c r="M279" s="30">
        <f>(E279/1000)*(I279+H279+('Bike Data'!C$4*'Bike Data'!C$10*F279))</f>
        <v>-2.6300073662551426</v>
      </c>
      <c r="N279" s="25">
        <f t="shared" si="32"/>
        <v>0</v>
      </c>
      <c r="O279" s="30">
        <f t="shared" si="33"/>
        <v>2.6300073662551426</v>
      </c>
      <c r="P279" s="26"/>
      <c r="Q279" s="22">
        <f>((M279+M280)/2) * (B280 - B279)</f>
        <v>-2.6964033959619336</v>
      </c>
      <c r="R279" s="25">
        <f t="shared" si="34"/>
        <v>0</v>
      </c>
      <c r="S279" s="22">
        <f>SUM($R$3:R279)</f>
        <v>236.89912461688209</v>
      </c>
      <c r="T279" s="25">
        <f t="shared" si="28"/>
        <v>2.6964033959619336</v>
      </c>
      <c r="U279" s="22">
        <f>SUM($T$3:T279)</f>
        <v>82.188102258638736</v>
      </c>
      <c r="V279" s="25"/>
      <c r="W279" s="20">
        <f>U279*'KERS Calcs'!$F$4</f>
        <v>72.325529987602081</v>
      </c>
      <c r="X279" s="25">
        <f>O279*'KERS Calcs'!$F$30</f>
        <v>1.4144192029354923</v>
      </c>
      <c r="Y279" s="73">
        <f>T279*'KERS Calcs'!$F$30</f>
        <v>1.4501270190507305</v>
      </c>
      <c r="Z279" s="26">
        <f>SUM($Y$3:Y279)</f>
        <v>44.200800187480191</v>
      </c>
    </row>
    <row r="280" spans="1:26" x14ac:dyDescent="0.2">
      <c r="A280" s="23" t="s">
        <v>18</v>
      </c>
      <c r="B280" s="19">
        <v>277</v>
      </c>
      <c r="C280" s="23">
        <v>277</v>
      </c>
      <c r="D280" s="19">
        <v>34.4</v>
      </c>
      <c r="E280" s="24">
        <v>9.5555555555555554</v>
      </c>
      <c r="F280" s="20">
        <v>-0.98611111111111127</v>
      </c>
      <c r="G280" s="25">
        <f>'Bike Data'!$C$4*$F280</f>
        <v>-279.06944444444451</v>
      </c>
      <c r="H280" s="22">
        <f>0.5*'Bike Data'!$C$12*'Bike Data'!$C$7*'Bike Data'!$C$6*'WLTP Calcs'!E280^2</f>
        <v>18.791318518518516</v>
      </c>
      <c r="I280" s="26">
        <f>0.02 *'Bike Data'!C$4*9.81</f>
        <v>55.524600000000007</v>
      </c>
      <c r="J280" s="22">
        <f t="shared" si="29"/>
        <v>-204.753525925926</v>
      </c>
      <c r="K280" s="25">
        <f t="shared" si="30"/>
        <v>0</v>
      </c>
      <c r="L280" s="20">
        <f t="shared" si="31"/>
        <v>204.753525925926</v>
      </c>
      <c r="M280" s="30">
        <f>(E280/1000)*(I280+H280+('Bike Data'!C$4*'Bike Data'!C$10*F280))</f>
        <v>-2.7627994256687249</v>
      </c>
      <c r="N280" s="25">
        <f t="shared" si="32"/>
        <v>0</v>
      </c>
      <c r="O280" s="30">
        <f t="shared" si="33"/>
        <v>2.7627994256687249</v>
      </c>
      <c r="P280" s="26"/>
      <c r="Q280" s="22">
        <f>((M280+M281)/2) * (B281 - B280)</f>
        <v>-3.0332653213123715</v>
      </c>
      <c r="R280" s="25">
        <f t="shared" si="34"/>
        <v>0</v>
      </c>
      <c r="S280" s="22">
        <f>SUM($R$3:R280)</f>
        <v>236.89912461688209</v>
      </c>
      <c r="T280" s="25">
        <f t="shared" si="28"/>
        <v>3.0332653213123715</v>
      </c>
      <c r="U280" s="22">
        <f>SUM($T$3:T280)</f>
        <v>85.221367579951107</v>
      </c>
      <c r="V280" s="25"/>
      <c r="W280" s="20">
        <f>U280*'KERS Calcs'!$F$4</f>
        <v>74.99480347035697</v>
      </c>
      <c r="X280" s="25">
        <f>O280*'KERS Calcs'!$F$30</f>
        <v>1.4858348351659689</v>
      </c>
      <c r="Y280" s="73">
        <f>T280*'KERS Calcs'!$F$30</f>
        <v>1.6312915215030248</v>
      </c>
      <c r="Z280" s="26">
        <f>SUM($Y$3:Y280)</f>
        <v>45.832091708983214</v>
      </c>
    </row>
    <row r="281" spans="1:26" x14ac:dyDescent="0.2">
      <c r="A281" s="23" t="s">
        <v>18</v>
      </c>
      <c r="B281" s="19">
        <v>278</v>
      </c>
      <c r="C281" s="23">
        <v>278</v>
      </c>
      <c r="D281" s="19">
        <v>30.9</v>
      </c>
      <c r="E281" s="24">
        <v>8.5833333333333339</v>
      </c>
      <c r="F281" s="20">
        <v>-1.2361111111111109</v>
      </c>
      <c r="G281" s="25">
        <f>'Bike Data'!$C$4*$F281</f>
        <v>-349.8194444444444</v>
      </c>
      <c r="H281" s="22">
        <f>0.5*'Bike Data'!$C$12*'Bike Data'!$C$7*'Bike Data'!$C$6*'WLTP Calcs'!E281^2</f>
        <v>15.162029166666668</v>
      </c>
      <c r="I281" s="26">
        <f>0.02 *'Bike Data'!C$4*9.81</f>
        <v>55.524600000000007</v>
      </c>
      <c r="J281" s="22">
        <f t="shared" si="29"/>
        <v>-279.13281527777769</v>
      </c>
      <c r="K281" s="25">
        <f t="shared" si="30"/>
        <v>0</v>
      </c>
      <c r="L281" s="20">
        <f t="shared" si="31"/>
        <v>279.13281527777769</v>
      </c>
      <c r="M281" s="30">
        <f>(E281/1000)*(I281+H281+('Bike Data'!C$4*'Bike Data'!C$10*F281))</f>
        <v>-3.303731216956018</v>
      </c>
      <c r="N281" s="25">
        <f t="shared" si="32"/>
        <v>0</v>
      </c>
      <c r="O281" s="30">
        <f t="shared" si="33"/>
        <v>3.303731216956018</v>
      </c>
      <c r="P281" s="26"/>
      <c r="Q281" s="22">
        <f>((M281+M282)/2) * (B282 - B281)</f>
        <v>-3.1409621155671292</v>
      </c>
      <c r="R281" s="25">
        <f t="shared" si="34"/>
        <v>0</v>
      </c>
      <c r="S281" s="22">
        <f>SUM($R$3:R281)</f>
        <v>236.89912461688209</v>
      </c>
      <c r="T281" s="25">
        <f t="shared" si="28"/>
        <v>3.1409621155671292</v>
      </c>
      <c r="U281" s="22">
        <f>SUM($T$3:T281)</f>
        <v>88.362329695518241</v>
      </c>
      <c r="V281" s="25"/>
      <c r="W281" s="20">
        <f>U281*'KERS Calcs'!$F$4</f>
        <v>77.758850132056054</v>
      </c>
      <c r="X281" s="25">
        <f>O281*'KERS Calcs'!$F$30</f>
        <v>1.7767482078400807</v>
      </c>
      <c r="Y281" s="73">
        <f>T281*'KERS Calcs'!$F$30</f>
        <v>1.6892109082861204</v>
      </c>
      <c r="Z281" s="26">
        <f>SUM($Y$3:Y281)</f>
        <v>47.521302617269335</v>
      </c>
    </row>
    <row r="282" spans="1:26" x14ac:dyDescent="0.2">
      <c r="A282" s="23" t="s">
        <v>18</v>
      </c>
      <c r="B282" s="19">
        <v>279</v>
      </c>
      <c r="C282" s="23">
        <v>279</v>
      </c>
      <c r="D282" s="19">
        <v>25.5</v>
      </c>
      <c r="E282" s="24">
        <v>7.0833333333333339</v>
      </c>
      <c r="F282" s="20">
        <v>-1.3194444444444444</v>
      </c>
      <c r="G282" s="25">
        <f>'Bike Data'!$C$4*$F282</f>
        <v>-373.40277777777777</v>
      </c>
      <c r="H282" s="22">
        <f>0.5*'Bike Data'!$C$12*'Bike Data'!$C$7*'Bike Data'!$C$6*'WLTP Calcs'!E282^2</f>
        <v>10.325729166666669</v>
      </c>
      <c r="I282" s="26">
        <f>0.02 *'Bike Data'!C$4*9.81</f>
        <v>55.524600000000007</v>
      </c>
      <c r="J282" s="22">
        <f t="shared" si="29"/>
        <v>-307.55244861111106</v>
      </c>
      <c r="K282" s="25">
        <f t="shared" si="30"/>
        <v>0</v>
      </c>
      <c r="L282" s="20">
        <f t="shared" si="31"/>
        <v>307.55244861111106</v>
      </c>
      <c r="M282" s="30">
        <f>(E282/1000)*(I282+H282+('Bike Data'!C$4*'Bike Data'!C$10*F282))</f>
        <v>-2.9781930141782404</v>
      </c>
      <c r="N282" s="25">
        <f t="shared" si="32"/>
        <v>0</v>
      </c>
      <c r="O282" s="30">
        <f t="shared" si="33"/>
        <v>2.9781930141782404</v>
      </c>
      <c r="P282" s="26"/>
      <c r="Q282" s="22">
        <f>((M282+M283)/2) * (B283 - B282)</f>
        <v>-2.1088285982478139</v>
      </c>
      <c r="R282" s="25">
        <f t="shared" si="34"/>
        <v>0</v>
      </c>
      <c r="S282" s="22">
        <f>SUM($R$3:R282)</f>
        <v>236.89912461688209</v>
      </c>
      <c r="T282" s="25">
        <f t="shared" si="28"/>
        <v>2.1088285982478139</v>
      </c>
      <c r="U282" s="22">
        <f>SUM($T$3:T282)</f>
        <v>90.471158293766052</v>
      </c>
      <c r="V282" s="25"/>
      <c r="W282" s="20">
        <f>U282*'KERS Calcs'!$F$4</f>
        <v>79.614619298514128</v>
      </c>
      <c r="X282" s="25">
        <f>O282*'KERS Calcs'!$F$30</f>
        <v>1.6016736087321601</v>
      </c>
      <c r="Y282" s="73">
        <f>T282*'KERS Calcs'!$F$30</f>
        <v>1.1341290155047725</v>
      </c>
      <c r="Z282" s="26">
        <f>SUM($Y$3:Y282)</f>
        <v>48.655431632774111</v>
      </c>
    </row>
    <row r="283" spans="1:26" x14ac:dyDescent="0.2">
      <c r="A283" s="23" t="s">
        <v>18</v>
      </c>
      <c r="B283" s="19">
        <v>280</v>
      </c>
      <c r="C283" s="23">
        <v>280</v>
      </c>
      <c r="D283" s="19">
        <v>21.4</v>
      </c>
      <c r="E283" s="24">
        <v>5.9444444444444446</v>
      </c>
      <c r="F283" s="20">
        <v>-0.73611111111111116</v>
      </c>
      <c r="G283" s="25">
        <f>'Bike Data'!$C$4*$F283</f>
        <v>-208.31944444444446</v>
      </c>
      <c r="H283" s="22">
        <f>0.5*'Bike Data'!$C$12*'Bike Data'!$C$7*'Bike Data'!$C$6*'WLTP Calcs'!E283^2</f>
        <v>7.2722351851851865</v>
      </c>
      <c r="I283" s="26">
        <f>0.02 *'Bike Data'!C$4*9.81</f>
        <v>55.524600000000007</v>
      </c>
      <c r="J283" s="22">
        <f t="shared" si="29"/>
        <v>-145.52260925925924</v>
      </c>
      <c r="K283" s="25">
        <f t="shared" si="30"/>
        <v>0</v>
      </c>
      <c r="L283" s="20">
        <f t="shared" si="31"/>
        <v>145.52260925925924</v>
      </c>
      <c r="M283" s="30">
        <f>(E283/1000)*(I283+H283+('Bike Data'!C$4*'Bike Data'!C$10*F283))</f>
        <v>-1.2394641823173871</v>
      </c>
      <c r="N283" s="25">
        <f t="shared" si="32"/>
        <v>0</v>
      </c>
      <c r="O283" s="30">
        <f t="shared" si="33"/>
        <v>1.2394641823173871</v>
      </c>
      <c r="P283" s="26"/>
      <c r="Q283" s="22">
        <f>((M283+M284)/2) * (B284 - B283)</f>
        <v>-0.23035321730967084</v>
      </c>
      <c r="R283" s="25">
        <f t="shared" si="34"/>
        <v>0</v>
      </c>
      <c r="S283" s="22">
        <f>SUM($R$3:R283)</f>
        <v>236.89912461688209</v>
      </c>
      <c r="T283" s="25">
        <f t="shared" si="28"/>
        <v>0.23035321730967084</v>
      </c>
      <c r="U283" s="22">
        <f>SUM($T$3:T283)</f>
        <v>90.701511511075722</v>
      </c>
      <c r="V283" s="25"/>
      <c r="W283" s="20">
        <f>U283*'KERS Calcs'!$F$4</f>
        <v>79.817330129746637</v>
      </c>
      <c r="X283" s="25">
        <f>O283*'KERS Calcs'!$F$30</f>
        <v>0.66658442227738468</v>
      </c>
      <c r="Y283" s="73">
        <f>T283*'KERS Calcs'!$F$30</f>
        <v>0.12388406899585953</v>
      </c>
      <c r="Z283" s="26">
        <f>SUM($Y$3:Y283)</f>
        <v>48.779315701769967</v>
      </c>
    </row>
    <row r="284" spans="1:26" x14ac:dyDescent="0.2">
      <c r="A284" s="23" t="s">
        <v>18</v>
      </c>
      <c r="B284" s="19">
        <v>281</v>
      </c>
      <c r="C284" s="23">
        <v>281</v>
      </c>
      <c r="D284" s="19">
        <v>20.2</v>
      </c>
      <c r="E284" s="24">
        <v>5.6111111111111116</v>
      </c>
      <c r="F284" s="20">
        <v>0.20833333333333331</v>
      </c>
      <c r="G284" s="25">
        <f>'Bike Data'!$C$4*$F284</f>
        <v>58.958333333333329</v>
      </c>
      <c r="H284" s="22">
        <f>0.5*'Bike Data'!$C$12*'Bike Data'!$C$7*'Bike Data'!$C$6*'WLTP Calcs'!E284^2</f>
        <v>6.4795240740740754</v>
      </c>
      <c r="I284" s="26">
        <f>0.02 *'Bike Data'!C$4*9.81</f>
        <v>55.524600000000007</v>
      </c>
      <c r="J284" s="22">
        <f t="shared" si="29"/>
        <v>120.96245740740741</v>
      </c>
      <c r="K284" s="25">
        <f t="shared" si="30"/>
        <v>120.96245740740741</v>
      </c>
      <c r="L284" s="20">
        <f t="shared" si="31"/>
        <v>0</v>
      </c>
      <c r="M284" s="30">
        <f>(E284/1000)*(I284+H284+('Bike Data'!C$4*'Bike Data'!C$10*F284))</f>
        <v>0.7787577476980454</v>
      </c>
      <c r="N284" s="25">
        <f t="shared" si="32"/>
        <v>0.7787577476980454</v>
      </c>
      <c r="O284" s="30">
        <f t="shared" si="33"/>
        <v>0</v>
      </c>
      <c r="P284" s="26"/>
      <c r="Q284" s="22">
        <f>((M284+M285)/2) * (B285 - B284)</f>
        <v>1.6344563722736629</v>
      </c>
      <c r="R284" s="25">
        <f t="shared" si="34"/>
        <v>1.6344563722736629</v>
      </c>
      <c r="S284" s="22">
        <f>SUM($R$3:R284)</f>
        <v>238.53358098915575</v>
      </c>
      <c r="T284" s="25">
        <f t="shared" si="28"/>
        <v>0</v>
      </c>
      <c r="U284" s="22">
        <f>SUM($T$3:T284)</f>
        <v>90.701511511075722</v>
      </c>
      <c r="V284" s="25"/>
      <c r="W284" s="20">
        <f>U284*'KERS Calcs'!$F$4</f>
        <v>79.817330129746637</v>
      </c>
      <c r="X284" s="25">
        <f>O284*'KERS Calcs'!$F$30</f>
        <v>0</v>
      </c>
      <c r="Y284" s="73">
        <f>T284*'KERS Calcs'!$F$30</f>
        <v>0</v>
      </c>
      <c r="Z284" s="26">
        <f>SUM($Y$3:Y284)</f>
        <v>48.779315701769967</v>
      </c>
    </row>
    <row r="285" spans="1:26" x14ac:dyDescent="0.2">
      <c r="A285" s="23" t="s">
        <v>18</v>
      </c>
      <c r="B285" s="19">
        <v>282</v>
      </c>
      <c r="C285" s="23">
        <v>282</v>
      </c>
      <c r="D285" s="19">
        <v>22.9</v>
      </c>
      <c r="E285" s="24">
        <v>6.3611111111111107</v>
      </c>
      <c r="F285" s="20">
        <v>0.88888888888888917</v>
      </c>
      <c r="G285" s="25">
        <f>'Bike Data'!$C$4*$F285</f>
        <v>251.55555555555563</v>
      </c>
      <c r="H285" s="22">
        <f>0.5*'Bike Data'!$C$12*'Bike Data'!$C$7*'Bike Data'!$C$6*'WLTP Calcs'!E285^2</f>
        <v>8.3274365740740723</v>
      </c>
      <c r="I285" s="26">
        <f>0.02 *'Bike Data'!C$4*9.81</f>
        <v>55.524600000000007</v>
      </c>
      <c r="J285" s="22">
        <f t="shared" si="29"/>
        <v>315.40759212962973</v>
      </c>
      <c r="K285" s="25">
        <f t="shared" si="30"/>
        <v>315.40759212962973</v>
      </c>
      <c r="L285" s="20">
        <f t="shared" si="31"/>
        <v>0</v>
      </c>
      <c r="M285" s="30">
        <f>(E285/1000)*(I285+H285+('Bike Data'!C$4*'Bike Data'!C$10*F285))</f>
        <v>2.4901549968492804</v>
      </c>
      <c r="N285" s="25">
        <f t="shared" si="32"/>
        <v>2.4901549968492804</v>
      </c>
      <c r="O285" s="30">
        <f t="shared" si="33"/>
        <v>0</v>
      </c>
      <c r="P285" s="26"/>
      <c r="Q285" s="22">
        <f>((M285+M286)/2) * (B286 - B285)</f>
        <v>2.8722748642361116</v>
      </c>
      <c r="R285" s="25">
        <f t="shared" si="34"/>
        <v>2.8722748642361116</v>
      </c>
      <c r="S285" s="22">
        <f>SUM($R$3:R285)</f>
        <v>241.40585585339187</v>
      </c>
      <c r="T285" s="25">
        <f t="shared" si="28"/>
        <v>0</v>
      </c>
      <c r="U285" s="22">
        <f>SUM($T$3:T285)</f>
        <v>90.701511511075722</v>
      </c>
      <c r="V285" s="25"/>
      <c r="W285" s="20">
        <f>U285*'KERS Calcs'!$F$4</f>
        <v>79.817330129746637</v>
      </c>
      <c r="X285" s="25">
        <f>O285*'KERS Calcs'!$F$30</f>
        <v>0</v>
      </c>
      <c r="Y285" s="73">
        <f>T285*'KERS Calcs'!$F$30</f>
        <v>0</v>
      </c>
      <c r="Z285" s="26">
        <f>SUM($Y$3:Y285)</f>
        <v>48.779315701769967</v>
      </c>
    </row>
    <row r="286" spans="1:26" x14ac:dyDescent="0.2">
      <c r="A286" s="23" t="s">
        <v>18</v>
      </c>
      <c r="B286" s="19">
        <v>283</v>
      </c>
      <c r="C286" s="23">
        <v>283</v>
      </c>
      <c r="D286" s="19">
        <v>26.6</v>
      </c>
      <c r="E286" s="24">
        <v>7.3888888888888893</v>
      </c>
      <c r="F286" s="20">
        <v>1.0138888888888891</v>
      </c>
      <c r="G286" s="25">
        <f>'Bike Data'!$C$4*$F286</f>
        <v>286.9305555555556</v>
      </c>
      <c r="H286" s="22">
        <f>0.5*'Bike Data'!$C$12*'Bike Data'!$C$7*'Bike Data'!$C$6*'WLTP Calcs'!E286^2</f>
        <v>11.235790740740743</v>
      </c>
      <c r="I286" s="26">
        <f>0.02 *'Bike Data'!C$4*9.81</f>
        <v>55.524600000000007</v>
      </c>
      <c r="J286" s="22">
        <f t="shared" si="29"/>
        <v>353.69094629629637</v>
      </c>
      <c r="K286" s="25">
        <f t="shared" si="30"/>
        <v>353.69094629629637</v>
      </c>
      <c r="L286" s="20">
        <f t="shared" si="31"/>
        <v>0</v>
      </c>
      <c r="M286" s="30">
        <f>(E286/1000)*(I286+H286+('Bike Data'!C$4*'Bike Data'!C$10*F286))</f>
        <v>3.2543947316229427</v>
      </c>
      <c r="N286" s="25">
        <f t="shared" si="32"/>
        <v>3.2543947316229427</v>
      </c>
      <c r="O286" s="30">
        <f t="shared" si="33"/>
        <v>0</v>
      </c>
      <c r="P286" s="26"/>
      <c r="Q286" s="22">
        <f>((M286+M287)/2) * (B287 - B286)</f>
        <v>3.5311789507587452</v>
      </c>
      <c r="R286" s="25">
        <f t="shared" si="34"/>
        <v>3.5311789507587452</v>
      </c>
      <c r="S286" s="22">
        <f>SUM($R$3:R286)</f>
        <v>244.93703480415061</v>
      </c>
      <c r="T286" s="25">
        <f t="shared" si="28"/>
        <v>0</v>
      </c>
      <c r="U286" s="22">
        <f>SUM($T$3:T286)</f>
        <v>90.701511511075722</v>
      </c>
      <c r="V286" s="25"/>
      <c r="W286" s="20">
        <f>U286*'KERS Calcs'!$F$4</f>
        <v>79.817330129746637</v>
      </c>
      <c r="X286" s="25">
        <f>O286*'KERS Calcs'!$F$30</f>
        <v>0</v>
      </c>
      <c r="Y286" s="73">
        <f>T286*'KERS Calcs'!$F$30</f>
        <v>0</v>
      </c>
      <c r="Z286" s="26">
        <f>SUM($Y$3:Y286)</f>
        <v>48.779315701769967</v>
      </c>
    </row>
    <row r="287" spans="1:26" x14ac:dyDescent="0.2">
      <c r="A287" s="23" t="s">
        <v>18</v>
      </c>
      <c r="B287" s="19">
        <v>284</v>
      </c>
      <c r="C287" s="23">
        <v>284</v>
      </c>
      <c r="D287" s="19">
        <v>30.2</v>
      </c>
      <c r="E287" s="24">
        <v>8.3888888888888893</v>
      </c>
      <c r="F287" s="20">
        <v>1.0416666666666667</v>
      </c>
      <c r="G287" s="25">
        <f>'Bike Data'!$C$4*$F287</f>
        <v>294.79166666666669</v>
      </c>
      <c r="H287" s="22">
        <f>0.5*'Bike Data'!$C$12*'Bike Data'!$C$7*'Bike Data'!$C$6*'WLTP Calcs'!E287^2</f>
        <v>14.48285740740741</v>
      </c>
      <c r="I287" s="26">
        <f>0.02 *'Bike Data'!C$4*9.81</f>
        <v>55.524600000000007</v>
      </c>
      <c r="J287" s="22">
        <f t="shared" si="29"/>
        <v>364.79912407407414</v>
      </c>
      <c r="K287" s="25">
        <f t="shared" si="30"/>
        <v>364.79912407407414</v>
      </c>
      <c r="L287" s="20">
        <f t="shared" si="31"/>
        <v>0</v>
      </c>
      <c r="M287" s="30">
        <f>(E287/1000)*(I287+H287+('Bike Data'!C$4*'Bike Data'!C$10*F287))</f>
        <v>3.8079631698945473</v>
      </c>
      <c r="N287" s="25">
        <f t="shared" si="32"/>
        <v>3.8079631698945473</v>
      </c>
      <c r="O287" s="30">
        <f t="shared" si="33"/>
        <v>0</v>
      </c>
      <c r="P287" s="26"/>
      <c r="Q287" s="22">
        <f>((M287+M288)/2) * (B288 - B287)</f>
        <v>3.9999695428112139</v>
      </c>
      <c r="R287" s="25">
        <f t="shared" si="34"/>
        <v>3.9999695428112139</v>
      </c>
      <c r="S287" s="22">
        <f>SUM($R$3:R287)</f>
        <v>248.93700434696183</v>
      </c>
      <c r="T287" s="25">
        <f t="shared" si="28"/>
        <v>0</v>
      </c>
      <c r="U287" s="22">
        <f>SUM($T$3:T287)</f>
        <v>90.701511511075722</v>
      </c>
      <c r="V287" s="25"/>
      <c r="W287" s="20">
        <f>U287*'KERS Calcs'!$F$4</f>
        <v>79.817330129746637</v>
      </c>
      <c r="X287" s="25">
        <f>O287*'KERS Calcs'!$F$30</f>
        <v>0</v>
      </c>
      <c r="Y287" s="73">
        <f>T287*'KERS Calcs'!$F$30</f>
        <v>0</v>
      </c>
      <c r="Z287" s="26">
        <f>SUM($Y$3:Y287)</f>
        <v>48.779315701769967</v>
      </c>
    </row>
    <row r="288" spans="1:26" x14ac:dyDescent="0.2">
      <c r="A288" s="23" t="s">
        <v>18</v>
      </c>
      <c r="B288" s="19">
        <v>285</v>
      </c>
      <c r="C288" s="23">
        <v>285</v>
      </c>
      <c r="D288" s="19">
        <v>34.1</v>
      </c>
      <c r="E288" s="24">
        <v>9.4722222222222232</v>
      </c>
      <c r="F288" s="20">
        <v>0.99999999999999989</v>
      </c>
      <c r="G288" s="25">
        <f>'Bike Data'!$C$4*$F288</f>
        <v>282.99999999999994</v>
      </c>
      <c r="H288" s="22">
        <f>0.5*'Bike Data'!$C$12*'Bike Data'!$C$7*'Bike Data'!$C$6*'WLTP Calcs'!E288^2</f>
        <v>18.464992129629632</v>
      </c>
      <c r="I288" s="26">
        <f>0.02 *'Bike Data'!C$4*9.81</f>
        <v>55.524600000000007</v>
      </c>
      <c r="J288" s="22">
        <f t="shared" si="29"/>
        <v>356.98959212962961</v>
      </c>
      <c r="K288" s="25">
        <f t="shared" si="30"/>
        <v>356.98959212962961</v>
      </c>
      <c r="L288" s="20">
        <f t="shared" si="31"/>
        <v>0</v>
      </c>
      <c r="M288" s="30">
        <f>(E288/1000)*(I288+H288+('Bike Data'!C$4*'Bike Data'!C$10*F288))</f>
        <v>4.1919759157278804</v>
      </c>
      <c r="N288" s="25">
        <f t="shared" si="32"/>
        <v>4.1919759157278804</v>
      </c>
      <c r="O288" s="30">
        <f t="shared" si="33"/>
        <v>0</v>
      </c>
      <c r="P288" s="26"/>
      <c r="Q288" s="22">
        <f>((M288+M289)/2) * (B289 - B288)</f>
        <v>4.254735107568159</v>
      </c>
      <c r="R288" s="25">
        <f t="shared" si="34"/>
        <v>4.254735107568159</v>
      </c>
      <c r="S288" s="22">
        <f>SUM($R$3:R288)</f>
        <v>253.19173945452999</v>
      </c>
      <c r="T288" s="25">
        <f t="shared" si="28"/>
        <v>0</v>
      </c>
      <c r="U288" s="22">
        <f>SUM($T$3:T288)</f>
        <v>90.701511511075722</v>
      </c>
      <c r="V288" s="25"/>
      <c r="W288" s="20">
        <f>U288*'KERS Calcs'!$F$4</f>
        <v>79.817330129746637</v>
      </c>
      <c r="X288" s="25">
        <f>O288*'KERS Calcs'!$F$30</f>
        <v>0</v>
      </c>
      <c r="Y288" s="73">
        <f>T288*'KERS Calcs'!$F$30</f>
        <v>0</v>
      </c>
      <c r="Z288" s="26">
        <f>SUM($Y$3:Y288)</f>
        <v>48.779315701769967</v>
      </c>
    </row>
    <row r="289" spans="1:26" x14ac:dyDescent="0.2">
      <c r="A289" s="23" t="s">
        <v>18</v>
      </c>
      <c r="B289" s="19">
        <v>286</v>
      </c>
      <c r="C289" s="23">
        <v>286</v>
      </c>
      <c r="D289" s="19">
        <v>37.4</v>
      </c>
      <c r="E289" s="24">
        <v>10.388888888888889</v>
      </c>
      <c r="F289" s="20">
        <v>0.91666666666666685</v>
      </c>
      <c r="G289" s="25">
        <f>'Bike Data'!$C$4*$F289</f>
        <v>259.41666666666674</v>
      </c>
      <c r="H289" s="22">
        <f>0.5*'Bike Data'!$C$12*'Bike Data'!$C$7*'Bike Data'!$C$6*'WLTP Calcs'!E289^2</f>
        <v>22.211790740740746</v>
      </c>
      <c r="I289" s="26">
        <f>0.02 *'Bike Data'!C$4*9.81</f>
        <v>55.524600000000007</v>
      </c>
      <c r="J289" s="22">
        <f t="shared" si="29"/>
        <v>337.15305740740752</v>
      </c>
      <c r="K289" s="25">
        <f t="shared" si="30"/>
        <v>337.15305740740752</v>
      </c>
      <c r="L289" s="20">
        <f t="shared" si="31"/>
        <v>0</v>
      </c>
      <c r="M289" s="30">
        <f>(E289/1000)*(I289+H289+('Bike Data'!C$4*'Bike Data'!C$10*F289))</f>
        <v>4.3174942994084367</v>
      </c>
      <c r="N289" s="25">
        <f t="shared" si="32"/>
        <v>4.3174942994084367</v>
      </c>
      <c r="O289" s="30">
        <f t="shared" si="33"/>
        <v>0</v>
      </c>
      <c r="P289" s="26"/>
      <c r="Q289" s="22">
        <f>((M289+M290)/2) * (B290 - B289)</f>
        <v>4.5311068693158445</v>
      </c>
      <c r="R289" s="25">
        <f t="shared" si="34"/>
        <v>4.5311068693158445</v>
      </c>
      <c r="S289" s="22">
        <f>SUM($R$3:R289)</f>
        <v>257.72284632384583</v>
      </c>
      <c r="T289" s="25">
        <f t="shared" si="28"/>
        <v>0</v>
      </c>
      <c r="U289" s="22">
        <f>SUM($T$3:T289)</f>
        <v>90.701511511075722</v>
      </c>
      <c r="V289" s="25"/>
      <c r="W289" s="20">
        <f>U289*'KERS Calcs'!$F$4</f>
        <v>79.817330129746637</v>
      </c>
      <c r="X289" s="25">
        <f>O289*'KERS Calcs'!$F$30</f>
        <v>0</v>
      </c>
      <c r="Y289" s="73">
        <f>T289*'KERS Calcs'!$F$30</f>
        <v>0</v>
      </c>
      <c r="Z289" s="26">
        <f>SUM($Y$3:Y289)</f>
        <v>48.779315701769967</v>
      </c>
    </row>
    <row r="290" spans="1:26" x14ac:dyDescent="0.2">
      <c r="A290" s="23" t="s">
        <v>18</v>
      </c>
      <c r="B290" s="19">
        <v>287</v>
      </c>
      <c r="C290" s="23">
        <v>287</v>
      </c>
      <c r="D290" s="19">
        <v>40.700000000000003</v>
      </c>
      <c r="E290" s="24">
        <v>11.305555555555557</v>
      </c>
      <c r="F290" s="20">
        <v>0.91666666666666685</v>
      </c>
      <c r="G290" s="25">
        <f>'Bike Data'!$C$4*$F290</f>
        <v>259.41666666666674</v>
      </c>
      <c r="H290" s="22">
        <f>0.5*'Bike Data'!$C$12*'Bike Data'!$C$7*'Bike Data'!$C$6*'WLTP Calcs'!E290^2</f>
        <v>26.304447685185192</v>
      </c>
      <c r="I290" s="26">
        <f>0.02 *'Bike Data'!C$4*9.81</f>
        <v>55.524600000000007</v>
      </c>
      <c r="J290" s="22">
        <f t="shared" si="29"/>
        <v>341.24571435185197</v>
      </c>
      <c r="K290" s="25">
        <f t="shared" si="30"/>
        <v>341.24571435185197</v>
      </c>
      <c r="L290" s="20">
        <f t="shared" si="31"/>
        <v>0</v>
      </c>
      <c r="M290" s="30">
        <f>(E290/1000)*(I290+H290+('Bike Data'!C$4*'Bike Data'!C$10*F290))</f>
        <v>4.7447194392232523</v>
      </c>
      <c r="N290" s="25">
        <f t="shared" si="32"/>
        <v>4.7447194392232523</v>
      </c>
      <c r="O290" s="30">
        <f t="shared" si="33"/>
        <v>0</v>
      </c>
      <c r="P290" s="26"/>
      <c r="Q290" s="22">
        <f>((M290+M291)/2) * (B291 - B290)</f>
        <v>4.9641971900334347</v>
      </c>
      <c r="R290" s="25">
        <f t="shared" si="34"/>
        <v>4.9641971900334347</v>
      </c>
      <c r="S290" s="22">
        <f>SUM($R$3:R290)</f>
        <v>262.68704351387925</v>
      </c>
      <c r="T290" s="25">
        <f t="shared" si="28"/>
        <v>0</v>
      </c>
      <c r="U290" s="22">
        <f>SUM($T$3:T290)</f>
        <v>90.701511511075722</v>
      </c>
      <c r="V290" s="25"/>
      <c r="W290" s="20">
        <f>U290*'KERS Calcs'!$F$4</f>
        <v>79.817330129746637</v>
      </c>
      <c r="X290" s="25">
        <f>O290*'KERS Calcs'!$F$30</f>
        <v>0</v>
      </c>
      <c r="Y290" s="73">
        <f>T290*'KERS Calcs'!$F$30</f>
        <v>0</v>
      </c>
      <c r="Z290" s="26">
        <f>SUM($Y$3:Y290)</f>
        <v>48.779315701769967</v>
      </c>
    </row>
    <row r="291" spans="1:26" x14ac:dyDescent="0.2">
      <c r="A291" s="23" t="s">
        <v>18</v>
      </c>
      <c r="B291" s="19">
        <v>288</v>
      </c>
      <c r="C291" s="23">
        <v>288</v>
      </c>
      <c r="D291" s="19">
        <v>44</v>
      </c>
      <c r="E291" s="24">
        <v>12.222222222222223</v>
      </c>
      <c r="F291" s="20">
        <v>0.91666666666666585</v>
      </c>
      <c r="G291" s="25">
        <f>'Bike Data'!$C$4*$F291</f>
        <v>259.41666666666646</v>
      </c>
      <c r="H291" s="22">
        <f>0.5*'Bike Data'!$C$12*'Bike Data'!$C$7*'Bike Data'!$C$6*'WLTP Calcs'!E291^2</f>
        <v>30.74296296296297</v>
      </c>
      <c r="I291" s="26">
        <f>0.02 *'Bike Data'!C$4*9.81</f>
        <v>55.524600000000007</v>
      </c>
      <c r="J291" s="22">
        <f t="shared" si="29"/>
        <v>345.68422962962944</v>
      </c>
      <c r="K291" s="25">
        <f t="shared" si="30"/>
        <v>345.68422962962944</v>
      </c>
      <c r="L291" s="20">
        <f t="shared" si="31"/>
        <v>0</v>
      </c>
      <c r="M291" s="30">
        <f>(E291/1000)*(I291+H291+('Bike Data'!C$4*'Bike Data'!C$10*F291))</f>
        <v>5.183674940843618</v>
      </c>
      <c r="N291" s="25">
        <f t="shared" si="32"/>
        <v>5.183674940843618</v>
      </c>
      <c r="O291" s="30">
        <f t="shared" si="33"/>
        <v>0</v>
      </c>
      <c r="P291" s="26"/>
      <c r="Q291" s="22">
        <f>((M291+M292)/2) * (B292 - B291)</f>
        <v>4.9386913905156895</v>
      </c>
      <c r="R291" s="25">
        <f t="shared" si="34"/>
        <v>4.9386913905156895</v>
      </c>
      <c r="S291" s="22">
        <f>SUM($R$3:R291)</f>
        <v>267.62573490439496</v>
      </c>
      <c r="T291" s="25">
        <f t="shared" si="28"/>
        <v>0</v>
      </c>
      <c r="U291" s="22">
        <f>SUM($T$3:T291)</f>
        <v>90.701511511075722</v>
      </c>
      <c r="V291" s="25"/>
      <c r="W291" s="20">
        <f>U291*'KERS Calcs'!$F$4</f>
        <v>79.817330129746637</v>
      </c>
      <c r="X291" s="25">
        <f>O291*'KERS Calcs'!$F$30</f>
        <v>0</v>
      </c>
      <c r="Y291" s="73">
        <f>T291*'KERS Calcs'!$F$30</f>
        <v>0</v>
      </c>
      <c r="Z291" s="26">
        <f>SUM($Y$3:Y291)</f>
        <v>48.779315701769967</v>
      </c>
    </row>
    <row r="292" spans="1:26" x14ac:dyDescent="0.2">
      <c r="A292" s="23" t="s">
        <v>18</v>
      </c>
      <c r="B292" s="19">
        <v>289</v>
      </c>
      <c r="C292" s="23">
        <v>289</v>
      </c>
      <c r="D292" s="19">
        <v>47.3</v>
      </c>
      <c r="E292" s="24">
        <v>13.138888888888889</v>
      </c>
      <c r="F292" s="20">
        <v>0.72222222222222265</v>
      </c>
      <c r="G292" s="25">
        <f>'Bike Data'!$C$4*$F292</f>
        <v>204.388888888889</v>
      </c>
      <c r="H292" s="22">
        <f>0.5*'Bike Data'!$C$12*'Bike Data'!$C$7*'Bike Data'!$C$6*'WLTP Calcs'!E292^2</f>
        <v>35.527336574074077</v>
      </c>
      <c r="I292" s="26">
        <f>0.02 *'Bike Data'!C$4*9.81</f>
        <v>55.524600000000007</v>
      </c>
      <c r="J292" s="22">
        <f t="shared" si="29"/>
        <v>295.44082546296306</v>
      </c>
      <c r="K292" s="25">
        <f t="shared" si="30"/>
        <v>295.44082546296306</v>
      </c>
      <c r="L292" s="20">
        <f t="shared" si="31"/>
        <v>0</v>
      </c>
      <c r="M292" s="30">
        <f>(E292/1000)*(I292+H292+('Bike Data'!C$4*'Bike Data'!C$10*F292))</f>
        <v>4.6937078401877601</v>
      </c>
      <c r="N292" s="25">
        <f t="shared" si="32"/>
        <v>4.6937078401877601</v>
      </c>
      <c r="O292" s="30">
        <f t="shared" si="33"/>
        <v>0</v>
      </c>
      <c r="P292" s="26"/>
      <c r="Q292" s="22">
        <f>((M292+M293)/2) * (B293 - B292)</f>
        <v>3.8634264428948057</v>
      </c>
      <c r="R292" s="25">
        <f t="shared" si="34"/>
        <v>3.8634264428948057</v>
      </c>
      <c r="S292" s="22">
        <f>SUM($R$3:R292)</f>
        <v>271.48916134728978</v>
      </c>
      <c r="T292" s="25">
        <f t="shared" si="28"/>
        <v>0</v>
      </c>
      <c r="U292" s="22">
        <f>SUM($T$3:T292)</f>
        <v>90.701511511075722</v>
      </c>
      <c r="V292" s="25"/>
      <c r="W292" s="20">
        <f>U292*'KERS Calcs'!$F$4</f>
        <v>79.817330129746637</v>
      </c>
      <c r="X292" s="25">
        <f>O292*'KERS Calcs'!$F$30</f>
        <v>0</v>
      </c>
      <c r="Y292" s="73">
        <f>T292*'KERS Calcs'!$F$30</f>
        <v>0</v>
      </c>
      <c r="Z292" s="26">
        <f>SUM($Y$3:Y292)</f>
        <v>48.779315701769967</v>
      </c>
    </row>
    <row r="293" spans="1:26" x14ac:dyDescent="0.2">
      <c r="A293" s="23" t="s">
        <v>18</v>
      </c>
      <c r="B293" s="19">
        <v>290</v>
      </c>
      <c r="C293" s="23">
        <v>290</v>
      </c>
      <c r="D293" s="19">
        <v>49.2</v>
      </c>
      <c r="E293" s="24">
        <v>13.666666666666668</v>
      </c>
      <c r="F293" s="20">
        <v>0.34722222222222221</v>
      </c>
      <c r="G293" s="25">
        <f>'Bike Data'!$C$4*$F293</f>
        <v>98.263888888888886</v>
      </c>
      <c r="H293" s="22">
        <f>0.5*'Bike Data'!$C$12*'Bike Data'!$C$7*'Bike Data'!$C$6*'WLTP Calcs'!E293^2</f>
        <v>38.438866666666677</v>
      </c>
      <c r="I293" s="26">
        <f>0.02 *'Bike Data'!C$4*9.81</f>
        <v>55.524600000000007</v>
      </c>
      <c r="J293" s="22">
        <f t="shared" si="29"/>
        <v>192.22735555555556</v>
      </c>
      <c r="K293" s="25">
        <f t="shared" si="30"/>
        <v>192.22735555555556</v>
      </c>
      <c r="L293" s="20">
        <f t="shared" si="31"/>
        <v>0</v>
      </c>
      <c r="M293" s="30">
        <f>(E293/1000)*(I293+H293+('Bike Data'!C$4*'Bike Data'!C$10*F293))</f>
        <v>3.0331450456018518</v>
      </c>
      <c r="N293" s="25">
        <f t="shared" si="32"/>
        <v>3.0331450456018518</v>
      </c>
      <c r="O293" s="30">
        <f t="shared" si="33"/>
        <v>0</v>
      </c>
      <c r="P293" s="26"/>
      <c r="Q293" s="22">
        <f>((M293+M294)/2) * (B294 - B293)</f>
        <v>2.1730106464120373</v>
      </c>
      <c r="R293" s="25">
        <f t="shared" si="34"/>
        <v>2.1730106464120373</v>
      </c>
      <c r="S293" s="22">
        <f>SUM($R$3:R293)</f>
        <v>273.6621719937018</v>
      </c>
      <c r="T293" s="25">
        <f t="shared" si="28"/>
        <v>0</v>
      </c>
      <c r="U293" s="22">
        <f>SUM($T$3:T293)</f>
        <v>90.701511511075722</v>
      </c>
      <c r="V293" s="25"/>
      <c r="W293" s="20">
        <f>U293*'KERS Calcs'!$F$4</f>
        <v>79.817330129746637</v>
      </c>
      <c r="X293" s="25">
        <f>O293*'KERS Calcs'!$F$30</f>
        <v>0</v>
      </c>
      <c r="Y293" s="73">
        <f>T293*'KERS Calcs'!$F$30</f>
        <v>0</v>
      </c>
      <c r="Z293" s="26">
        <f>SUM($Y$3:Y293)</f>
        <v>48.779315701769967</v>
      </c>
    </row>
    <row r="294" spans="1:26" x14ac:dyDescent="0.2">
      <c r="A294" s="23" t="s">
        <v>18</v>
      </c>
      <c r="B294" s="19">
        <v>291</v>
      </c>
      <c r="C294" s="23">
        <v>291</v>
      </c>
      <c r="D294" s="19">
        <v>49.8</v>
      </c>
      <c r="E294" s="24">
        <v>13.833333333333334</v>
      </c>
      <c r="F294" s="20">
        <v>0</v>
      </c>
      <c r="G294" s="25">
        <f>'Bike Data'!$C$4*$F294</f>
        <v>0</v>
      </c>
      <c r="H294" s="22">
        <f>0.5*'Bike Data'!$C$12*'Bike Data'!$C$7*'Bike Data'!$C$6*'WLTP Calcs'!E294^2</f>
        <v>39.382116666666668</v>
      </c>
      <c r="I294" s="26">
        <f>0.02 *'Bike Data'!C$4*9.81</f>
        <v>55.524600000000007</v>
      </c>
      <c r="J294" s="22">
        <f t="shared" si="29"/>
        <v>94.906716666666682</v>
      </c>
      <c r="K294" s="25">
        <f t="shared" si="30"/>
        <v>94.906716666666682</v>
      </c>
      <c r="L294" s="20">
        <f t="shared" si="31"/>
        <v>0</v>
      </c>
      <c r="M294" s="30">
        <f>(E294/1000)*(I294+H294+('Bike Data'!C$4*'Bike Data'!C$10*F294))</f>
        <v>1.3128762472222226</v>
      </c>
      <c r="N294" s="25">
        <f t="shared" si="32"/>
        <v>1.3128762472222226</v>
      </c>
      <c r="O294" s="30">
        <f t="shared" si="33"/>
        <v>0</v>
      </c>
      <c r="P294" s="26"/>
      <c r="Q294" s="22">
        <f>((M294+M295)/2) * (B295 - B294)</f>
        <v>0.70386940543981658</v>
      </c>
      <c r="R294" s="25">
        <f t="shared" si="34"/>
        <v>0.70386940543981658</v>
      </c>
      <c r="S294" s="22">
        <f>SUM($R$3:R294)</f>
        <v>274.36604139914164</v>
      </c>
      <c r="T294" s="25">
        <f t="shared" si="28"/>
        <v>0</v>
      </c>
      <c r="U294" s="22">
        <f>SUM($T$3:T294)</f>
        <v>90.701511511075722</v>
      </c>
      <c r="V294" s="25"/>
      <c r="W294" s="20">
        <f>U294*'KERS Calcs'!$F$4</f>
        <v>79.817330129746637</v>
      </c>
      <c r="X294" s="25">
        <f>O294*'KERS Calcs'!$F$30</f>
        <v>0</v>
      </c>
      <c r="Y294" s="73">
        <f>T294*'KERS Calcs'!$F$30</f>
        <v>0</v>
      </c>
      <c r="Z294" s="26">
        <f>SUM($Y$3:Y294)</f>
        <v>48.779315701769967</v>
      </c>
    </row>
    <row r="295" spans="1:26" x14ac:dyDescent="0.2">
      <c r="A295" s="23" t="s">
        <v>18</v>
      </c>
      <c r="B295" s="19">
        <v>292</v>
      </c>
      <c r="C295" s="23">
        <v>292</v>
      </c>
      <c r="D295" s="19">
        <v>49.2</v>
      </c>
      <c r="E295" s="24">
        <v>13.666666666666668</v>
      </c>
      <c r="F295" s="20">
        <v>-0.23611111111111052</v>
      </c>
      <c r="G295" s="25">
        <f>'Bike Data'!$C$4*$F295</f>
        <v>-66.819444444444272</v>
      </c>
      <c r="H295" s="22">
        <f>0.5*'Bike Data'!$C$12*'Bike Data'!$C$7*'Bike Data'!$C$6*'WLTP Calcs'!E295^2</f>
        <v>38.438866666666677</v>
      </c>
      <c r="I295" s="26">
        <f>0.02 *'Bike Data'!C$4*9.81</f>
        <v>55.524600000000007</v>
      </c>
      <c r="J295" s="22">
        <f t="shared" si="29"/>
        <v>27.144022222222411</v>
      </c>
      <c r="K295" s="25">
        <f t="shared" si="30"/>
        <v>27.144022222222411</v>
      </c>
      <c r="L295" s="20">
        <f t="shared" si="31"/>
        <v>0</v>
      </c>
      <c r="M295" s="30">
        <f>(E295/1000)*(I295+H295+('Bike Data'!C$4*'Bike Data'!C$10*F295))</f>
        <v>9.4862563657410484E-2</v>
      </c>
      <c r="N295" s="25">
        <f t="shared" si="32"/>
        <v>9.4862563657410484E-2</v>
      </c>
      <c r="O295" s="30">
        <f t="shared" si="33"/>
        <v>0</v>
      </c>
      <c r="P295" s="26"/>
      <c r="Q295" s="22">
        <f>((M295+M296)/2) * (B296 - B295)</f>
        <v>1.405287725372921E-2</v>
      </c>
      <c r="R295" s="25">
        <f t="shared" si="34"/>
        <v>1.405287725372921E-2</v>
      </c>
      <c r="S295" s="22">
        <f>SUM($R$3:R295)</f>
        <v>274.38009427639537</v>
      </c>
      <c r="T295" s="25">
        <f t="shared" si="28"/>
        <v>0</v>
      </c>
      <c r="U295" s="22">
        <f>SUM($T$3:T295)</f>
        <v>90.701511511075722</v>
      </c>
      <c r="V295" s="25">
        <f>SUM(T295:T296)</f>
        <v>0</v>
      </c>
      <c r="W295" s="20">
        <f>U295*'KERS Calcs'!$F$4</f>
        <v>79.817330129746637</v>
      </c>
      <c r="X295" s="25">
        <f>O295*'KERS Calcs'!$F$30</f>
        <v>0</v>
      </c>
      <c r="Y295" s="73">
        <f>T295*'KERS Calcs'!$F$30</f>
        <v>0</v>
      </c>
      <c r="Z295" s="26">
        <f>SUM($Y$3:Y295)</f>
        <v>48.779315701769967</v>
      </c>
    </row>
    <row r="296" spans="1:26" x14ac:dyDescent="0.2">
      <c r="A296" s="23" t="s">
        <v>18</v>
      </c>
      <c r="B296" s="19">
        <v>293</v>
      </c>
      <c r="C296" s="23">
        <v>293</v>
      </c>
      <c r="D296" s="19">
        <v>48.1</v>
      </c>
      <c r="E296" s="24">
        <v>13.361111111111112</v>
      </c>
      <c r="F296" s="20">
        <v>-0.26388888888888967</v>
      </c>
      <c r="G296" s="25">
        <f>'Bike Data'!$C$4*$F296</f>
        <v>-74.68055555555577</v>
      </c>
      <c r="H296" s="22">
        <f>0.5*'Bike Data'!$C$12*'Bike Data'!$C$7*'Bike Data'!$C$6*'WLTP Calcs'!E296^2</f>
        <v>36.739269907407419</v>
      </c>
      <c r="I296" s="26">
        <f>0.02 *'Bike Data'!C$4*9.81</f>
        <v>55.524600000000007</v>
      </c>
      <c r="J296" s="22">
        <f t="shared" si="29"/>
        <v>17.583314351851655</v>
      </c>
      <c r="K296" s="25">
        <f t="shared" si="30"/>
        <v>17.583314351851655</v>
      </c>
      <c r="L296" s="20">
        <f t="shared" si="31"/>
        <v>0</v>
      </c>
      <c r="M296" s="30">
        <f>(E296/1000)*(I296+H296+('Bike Data'!C$4*'Bike Data'!C$10*F296))</f>
        <v>-6.6756809149952065E-2</v>
      </c>
      <c r="N296" s="25">
        <f t="shared" si="32"/>
        <v>0</v>
      </c>
      <c r="O296" s="30">
        <f t="shared" si="33"/>
        <v>6.6756809149952065E-2</v>
      </c>
      <c r="P296" s="26"/>
      <c r="Q296" s="22">
        <f>((M296+M297)/2) * (B297 - B296)</f>
        <v>0.12760891400462657</v>
      </c>
      <c r="R296" s="25">
        <f t="shared" si="34"/>
        <v>0.12760891400462657</v>
      </c>
      <c r="S296" s="22">
        <f>SUM($R$3:R296)</f>
        <v>274.50770319039998</v>
      </c>
      <c r="T296" s="25">
        <f t="shared" si="28"/>
        <v>0</v>
      </c>
      <c r="U296" s="22">
        <f>SUM($T$3:T296)</f>
        <v>90.701511511075722</v>
      </c>
      <c r="V296" s="25"/>
      <c r="W296" s="20">
        <f>U296*'KERS Calcs'!$F$4</f>
        <v>79.817330129746637</v>
      </c>
      <c r="X296" s="25">
        <f>O296*'KERS Calcs'!$F$30</f>
        <v>3.5901843470058134E-2</v>
      </c>
      <c r="Y296" s="73">
        <f>T296*'KERS Calcs'!$F$30</f>
        <v>0</v>
      </c>
      <c r="Z296" s="26">
        <f>SUM($Y$3:Y296)</f>
        <v>48.779315701769967</v>
      </c>
    </row>
    <row r="297" spans="1:26" x14ac:dyDescent="0.2">
      <c r="A297" s="23" t="s">
        <v>18</v>
      </c>
      <c r="B297" s="19">
        <v>294</v>
      </c>
      <c r="C297" s="23">
        <v>294</v>
      </c>
      <c r="D297" s="19">
        <v>47.3</v>
      </c>
      <c r="E297" s="24">
        <v>13.138888888888889</v>
      </c>
      <c r="F297" s="20">
        <v>-0.18055555555555614</v>
      </c>
      <c r="G297" s="25">
        <f>'Bike Data'!$C$4*$F297</f>
        <v>-51.097222222222385</v>
      </c>
      <c r="H297" s="22">
        <f>0.5*'Bike Data'!$C$12*'Bike Data'!$C$7*'Bike Data'!$C$6*'WLTP Calcs'!E297^2</f>
        <v>35.527336574074077</v>
      </c>
      <c r="I297" s="26">
        <f>0.02 *'Bike Data'!C$4*9.81</f>
        <v>55.524600000000007</v>
      </c>
      <c r="J297" s="22">
        <f t="shared" si="29"/>
        <v>39.954714351851699</v>
      </c>
      <c r="K297" s="25">
        <f t="shared" si="30"/>
        <v>39.954714351851699</v>
      </c>
      <c r="L297" s="20">
        <f t="shared" si="31"/>
        <v>0</v>
      </c>
      <c r="M297" s="30">
        <f>(E297/1000)*(I297+H297+('Bike Data'!C$4*'Bike Data'!C$10*F297))</f>
        <v>0.32197463715920521</v>
      </c>
      <c r="N297" s="25">
        <f t="shared" si="32"/>
        <v>0.32197463715920521</v>
      </c>
      <c r="O297" s="30">
        <f t="shared" si="33"/>
        <v>0</v>
      </c>
      <c r="P297" s="26"/>
      <c r="Q297" s="22">
        <f>((M297+M298)/2) * (B298 - B297)</f>
        <v>0.54832911649627114</v>
      </c>
      <c r="R297" s="25">
        <f t="shared" si="34"/>
        <v>0.54832911649627114</v>
      </c>
      <c r="S297" s="22">
        <f>SUM($R$3:R297)</f>
        <v>275.05603230689627</v>
      </c>
      <c r="T297" s="25">
        <f t="shared" si="28"/>
        <v>0</v>
      </c>
      <c r="U297" s="22">
        <f>SUM($T$3:T297)</f>
        <v>90.701511511075722</v>
      </c>
      <c r="V297" s="25"/>
      <c r="W297" s="20">
        <f>U297*'KERS Calcs'!$F$4</f>
        <v>79.817330129746637</v>
      </c>
      <c r="X297" s="25">
        <f>O297*'KERS Calcs'!$F$30</f>
        <v>0</v>
      </c>
      <c r="Y297" s="73">
        <f>T297*'KERS Calcs'!$F$30</f>
        <v>0</v>
      </c>
      <c r="Z297" s="26">
        <f>SUM($Y$3:Y297)</f>
        <v>48.779315701769967</v>
      </c>
    </row>
    <row r="298" spans="1:26" x14ac:dyDescent="0.2">
      <c r="A298" s="23" t="s">
        <v>18</v>
      </c>
      <c r="B298" s="19">
        <v>295</v>
      </c>
      <c r="C298" s="23">
        <v>295</v>
      </c>
      <c r="D298" s="19">
        <v>46.8</v>
      </c>
      <c r="E298" s="24">
        <v>13</v>
      </c>
      <c r="F298" s="20">
        <v>-8.3333333333332538E-2</v>
      </c>
      <c r="G298" s="25">
        <f>'Bike Data'!$C$4*$F298</f>
        <v>-23.583333333333108</v>
      </c>
      <c r="H298" s="22">
        <f>0.5*'Bike Data'!$C$12*'Bike Data'!$C$7*'Bike Data'!$C$6*'WLTP Calcs'!E298^2</f>
        <v>34.780200000000001</v>
      </c>
      <c r="I298" s="26">
        <f>0.02 *'Bike Data'!C$4*9.81</f>
        <v>55.524600000000007</v>
      </c>
      <c r="J298" s="22">
        <f t="shared" si="29"/>
        <v>66.721466666666899</v>
      </c>
      <c r="K298" s="25">
        <f t="shared" si="30"/>
        <v>66.721466666666899</v>
      </c>
      <c r="L298" s="20">
        <f t="shared" si="31"/>
        <v>0</v>
      </c>
      <c r="M298" s="30">
        <f>(E298/1000)*(I298+H298+('Bike Data'!C$4*'Bike Data'!C$10*F298))</f>
        <v>0.77468359583333712</v>
      </c>
      <c r="N298" s="25">
        <f t="shared" si="32"/>
        <v>0.77468359583333712</v>
      </c>
      <c r="O298" s="30">
        <f t="shared" si="33"/>
        <v>0</v>
      </c>
      <c r="P298" s="26"/>
      <c r="Q298" s="22">
        <f>((M298+M299)/2) * (B299 - B298)</f>
        <v>0.97210574223894231</v>
      </c>
      <c r="R298" s="25">
        <f t="shared" si="34"/>
        <v>0.97210574223894231</v>
      </c>
      <c r="S298" s="22">
        <f>SUM($R$3:R298)</f>
        <v>276.02813804913524</v>
      </c>
      <c r="T298" s="25">
        <f t="shared" si="28"/>
        <v>0</v>
      </c>
      <c r="U298" s="22">
        <f>SUM($T$3:T298)</f>
        <v>90.701511511075722</v>
      </c>
      <c r="V298" s="25"/>
      <c r="W298" s="20">
        <f>U298*'KERS Calcs'!$F$4</f>
        <v>79.817330129746637</v>
      </c>
      <c r="X298" s="25">
        <f>O298*'KERS Calcs'!$F$30</f>
        <v>0</v>
      </c>
      <c r="Y298" s="73">
        <f>T298*'KERS Calcs'!$F$30</f>
        <v>0</v>
      </c>
      <c r="Z298" s="26">
        <f>SUM($Y$3:Y298)</f>
        <v>48.779315701769967</v>
      </c>
    </row>
    <row r="299" spans="1:26" x14ac:dyDescent="0.2">
      <c r="A299" s="23" t="s">
        <v>18</v>
      </c>
      <c r="B299" s="19">
        <v>296</v>
      </c>
      <c r="C299" s="23">
        <v>296</v>
      </c>
      <c r="D299" s="19">
        <v>46.7</v>
      </c>
      <c r="E299" s="24">
        <v>12.972222222222223</v>
      </c>
      <c r="F299" s="20">
        <v>0</v>
      </c>
      <c r="G299" s="25">
        <f>'Bike Data'!$C$4*$F299</f>
        <v>0</v>
      </c>
      <c r="H299" s="22">
        <f>0.5*'Bike Data'!$C$12*'Bike Data'!$C$7*'Bike Data'!$C$6*'WLTP Calcs'!E299^2</f>
        <v>34.631725462962969</v>
      </c>
      <c r="I299" s="26">
        <f>0.02 *'Bike Data'!C$4*9.81</f>
        <v>55.524600000000007</v>
      </c>
      <c r="J299" s="22">
        <f t="shared" si="29"/>
        <v>90.156325462962968</v>
      </c>
      <c r="K299" s="25">
        <f t="shared" si="30"/>
        <v>90.156325462962968</v>
      </c>
      <c r="L299" s="20">
        <f t="shared" si="31"/>
        <v>0</v>
      </c>
      <c r="M299" s="30">
        <f>(E299/1000)*(I299+H299+('Bike Data'!C$4*'Bike Data'!C$10*F299))</f>
        <v>1.1695278886445475</v>
      </c>
      <c r="N299" s="25">
        <f t="shared" si="32"/>
        <v>1.1695278886445475</v>
      </c>
      <c r="O299" s="30">
        <f t="shared" si="33"/>
        <v>0</v>
      </c>
      <c r="P299" s="26"/>
      <c r="Q299" s="22">
        <f>((M299+M300)/2) * (B300 - B299)</f>
        <v>1.3048380790444956</v>
      </c>
      <c r="R299" s="25">
        <f t="shared" si="34"/>
        <v>1.3048380790444956</v>
      </c>
      <c r="S299" s="22">
        <f>SUM($R$3:R299)</f>
        <v>277.33297612817972</v>
      </c>
      <c r="T299" s="25">
        <f t="shared" si="28"/>
        <v>0</v>
      </c>
      <c r="U299" s="22">
        <f>SUM($T$3:T299)</f>
        <v>90.701511511075722</v>
      </c>
      <c r="V299" s="25"/>
      <c r="W299" s="20">
        <f>U299*'KERS Calcs'!$F$4</f>
        <v>79.817330129746637</v>
      </c>
      <c r="X299" s="25">
        <f>O299*'KERS Calcs'!$F$30</f>
        <v>0</v>
      </c>
      <c r="Y299" s="73">
        <f>T299*'KERS Calcs'!$F$30</f>
        <v>0</v>
      </c>
      <c r="Z299" s="26">
        <f>SUM($Y$3:Y299)</f>
        <v>48.779315701769967</v>
      </c>
    </row>
    <row r="300" spans="1:26" x14ac:dyDescent="0.2">
      <c r="A300" s="23" t="s">
        <v>18</v>
      </c>
      <c r="B300" s="19">
        <v>297</v>
      </c>
      <c r="C300" s="23">
        <v>297</v>
      </c>
      <c r="D300" s="19">
        <v>46.8</v>
      </c>
      <c r="E300" s="24">
        <v>13</v>
      </c>
      <c r="F300" s="20">
        <v>5.5555555555555358E-2</v>
      </c>
      <c r="G300" s="25">
        <f>'Bike Data'!$C$4*$F300</f>
        <v>15.722222222222166</v>
      </c>
      <c r="H300" s="22">
        <f>0.5*'Bike Data'!$C$12*'Bike Data'!$C$7*'Bike Data'!$C$6*'WLTP Calcs'!E300^2</f>
        <v>34.780200000000001</v>
      </c>
      <c r="I300" s="26">
        <f>0.02 *'Bike Data'!C$4*9.81</f>
        <v>55.524600000000007</v>
      </c>
      <c r="J300" s="22">
        <f t="shared" si="29"/>
        <v>106.02702222222217</v>
      </c>
      <c r="K300" s="25">
        <f t="shared" si="30"/>
        <v>106.02702222222217</v>
      </c>
      <c r="L300" s="20">
        <f t="shared" si="31"/>
        <v>0</v>
      </c>
      <c r="M300" s="30">
        <f>(E300/1000)*(I300+H300+('Bike Data'!C$4*'Bike Data'!C$10*F300))</f>
        <v>1.4401482694444434</v>
      </c>
      <c r="N300" s="25">
        <f t="shared" si="32"/>
        <v>1.4401482694444434</v>
      </c>
      <c r="O300" s="30">
        <f t="shared" si="33"/>
        <v>0</v>
      </c>
      <c r="P300" s="26"/>
      <c r="Q300" s="22">
        <f>((M300+M301)/2) * (B301 - B300)</f>
        <v>1.4811769312210643</v>
      </c>
      <c r="R300" s="25">
        <f t="shared" si="34"/>
        <v>1.4811769312210643</v>
      </c>
      <c r="S300" s="22">
        <f>SUM($R$3:R300)</f>
        <v>278.81415305940078</v>
      </c>
      <c r="T300" s="25">
        <f t="shared" si="28"/>
        <v>0</v>
      </c>
      <c r="U300" s="22">
        <f>SUM($T$3:T300)</f>
        <v>90.701511511075722</v>
      </c>
      <c r="V300" s="25"/>
      <c r="W300" s="20">
        <f>U300*'KERS Calcs'!$F$4</f>
        <v>79.817330129746637</v>
      </c>
      <c r="X300" s="25">
        <f>O300*'KERS Calcs'!$F$30</f>
        <v>0</v>
      </c>
      <c r="Y300" s="73">
        <f>T300*'KERS Calcs'!$F$30</f>
        <v>0</v>
      </c>
      <c r="Z300" s="26">
        <f>SUM($Y$3:Y300)</f>
        <v>48.779315701769967</v>
      </c>
    </row>
    <row r="301" spans="1:26" x14ac:dyDescent="0.2">
      <c r="A301" s="23" t="s">
        <v>18</v>
      </c>
      <c r="B301" s="19">
        <v>298</v>
      </c>
      <c r="C301" s="23">
        <v>298</v>
      </c>
      <c r="D301" s="19">
        <v>47.1</v>
      </c>
      <c r="E301" s="24">
        <v>13.083333333333334</v>
      </c>
      <c r="F301" s="20">
        <v>6.9444444444444448E-2</v>
      </c>
      <c r="G301" s="25">
        <f>'Bike Data'!$C$4*$F301</f>
        <v>19.652777777777779</v>
      </c>
      <c r="H301" s="22">
        <f>0.5*'Bike Data'!$C$12*'Bike Data'!$C$7*'Bike Data'!$C$6*'WLTP Calcs'!E301^2</f>
        <v>35.22752916666667</v>
      </c>
      <c r="I301" s="26">
        <f>0.02 *'Bike Data'!C$4*9.81</f>
        <v>55.524600000000007</v>
      </c>
      <c r="J301" s="22">
        <f t="shared" si="29"/>
        <v>110.40490694444446</v>
      </c>
      <c r="K301" s="25">
        <f t="shared" si="30"/>
        <v>110.40490694444446</v>
      </c>
      <c r="L301" s="20">
        <f t="shared" si="31"/>
        <v>0</v>
      </c>
      <c r="M301" s="30">
        <f>(E301/1000)*(I301+H301+('Bike Data'!C$4*'Bike Data'!C$10*F301))</f>
        <v>1.5222055929976854</v>
      </c>
      <c r="N301" s="25">
        <f t="shared" si="32"/>
        <v>1.5222055929976854</v>
      </c>
      <c r="O301" s="30">
        <f t="shared" si="33"/>
        <v>0</v>
      </c>
      <c r="P301" s="26"/>
      <c r="Q301" s="22">
        <f>((M301+M302)/2) * (B302 - B301)</f>
        <v>1.4265208692740472</v>
      </c>
      <c r="R301" s="25">
        <f t="shared" si="34"/>
        <v>1.4265208692740472</v>
      </c>
      <c r="S301" s="22">
        <f>SUM($R$3:R301)</f>
        <v>280.24067392867482</v>
      </c>
      <c r="T301" s="25">
        <f t="shared" si="28"/>
        <v>0</v>
      </c>
      <c r="U301" s="22">
        <f>SUM($T$3:T301)</f>
        <v>90.701511511075722</v>
      </c>
      <c r="V301" s="25"/>
      <c r="W301" s="20">
        <f>U301*'KERS Calcs'!$F$4</f>
        <v>79.817330129746637</v>
      </c>
      <c r="X301" s="25">
        <f>O301*'KERS Calcs'!$F$30</f>
        <v>0</v>
      </c>
      <c r="Y301" s="73">
        <f>T301*'KERS Calcs'!$F$30</f>
        <v>0</v>
      </c>
      <c r="Z301" s="26">
        <f>SUM($Y$3:Y301)</f>
        <v>48.779315701769967</v>
      </c>
    </row>
    <row r="302" spans="1:26" x14ac:dyDescent="0.2">
      <c r="A302" s="23" t="s">
        <v>18</v>
      </c>
      <c r="B302" s="19">
        <v>299</v>
      </c>
      <c r="C302" s="23">
        <v>299</v>
      </c>
      <c r="D302" s="19">
        <v>47.3</v>
      </c>
      <c r="E302" s="24">
        <v>13.138888888888889</v>
      </c>
      <c r="F302" s="20">
        <v>2.7777777777777186E-2</v>
      </c>
      <c r="G302" s="25">
        <f>'Bike Data'!$C$4*$F302</f>
        <v>7.8611111111109437</v>
      </c>
      <c r="H302" s="22">
        <f>0.5*'Bike Data'!$C$12*'Bike Data'!$C$7*'Bike Data'!$C$6*'WLTP Calcs'!E302^2</f>
        <v>35.527336574074077</v>
      </c>
      <c r="I302" s="26">
        <f>0.02 *'Bike Data'!C$4*9.81</f>
        <v>55.524600000000007</v>
      </c>
      <c r="J302" s="22">
        <f t="shared" si="29"/>
        <v>98.913047685185035</v>
      </c>
      <c r="K302" s="25">
        <f t="shared" si="30"/>
        <v>98.913047685185035</v>
      </c>
      <c r="L302" s="20">
        <f t="shared" si="31"/>
        <v>0</v>
      </c>
      <c r="M302" s="30">
        <f>(E302/1000)*(I302+H302+('Bike Data'!C$4*'Bike Data'!C$10*F302))</f>
        <v>1.330836145550409</v>
      </c>
      <c r="N302" s="25">
        <f t="shared" si="32"/>
        <v>1.330836145550409</v>
      </c>
      <c r="O302" s="30">
        <f t="shared" si="33"/>
        <v>0</v>
      </c>
      <c r="P302" s="26"/>
      <c r="Q302" s="22">
        <f>((M302+M303)/2) * (B303 - B302)</f>
        <v>1.1963212777649179</v>
      </c>
      <c r="R302" s="25">
        <f t="shared" si="34"/>
        <v>1.1963212777649179</v>
      </c>
      <c r="S302" s="22">
        <f>SUM($R$3:R302)</f>
        <v>281.43699520643975</v>
      </c>
      <c r="T302" s="25">
        <f t="shared" si="28"/>
        <v>0</v>
      </c>
      <c r="U302" s="22">
        <f>SUM($T$3:T302)</f>
        <v>90.701511511075722</v>
      </c>
      <c r="V302" s="25"/>
      <c r="W302" s="20">
        <f>U302*'KERS Calcs'!$F$4</f>
        <v>79.817330129746637</v>
      </c>
      <c r="X302" s="25">
        <f>O302*'KERS Calcs'!$F$30</f>
        <v>0</v>
      </c>
      <c r="Y302" s="73">
        <f>T302*'KERS Calcs'!$F$30</f>
        <v>0</v>
      </c>
      <c r="Z302" s="26">
        <f>SUM($Y$3:Y302)</f>
        <v>48.779315701769967</v>
      </c>
    </row>
    <row r="303" spans="1:26" x14ac:dyDescent="0.2">
      <c r="A303" s="23" t="s">
        <v>18</v>
      </c>
      <c r="B303" s="19">
        <v>300</v>
      </c>
      <c r="C303" s="23">
        <v>300</v>
      </c>
      <c r="D303" s="19">
        <v>47.3</v>
      </c>
      <c r="E303" s="24">
        <v>13.138888888888889</v>
      </c>
      <c r="F303" s="20">
        <v>-2.7777777777777186E-2</v>
      </c>
      <c r="G303" s="25">
        <f>'Bike Data'!$C$4*$F303</f>
        <v>-7.8611111111109437</v>
      </c>
      <c r="H303" s="22">
        <f>0.5*'Bike Data'!$C$12*'Bike Data'!$C$7*'Bike Data'!$C$6*'WLTP Calcs'!E303^2</f>
        <v>35.527336574074077</v>
      </c>
      <c r="I303" s="26">
        <f>0.02 *'Bike Data'!C$4*9.81</f>
        <v>55.524600000000007</v>
      </c>
      <c r="J303" s="22">
        <f t="shared" si="29"/>
        <v>83.190825462963147</v>
      </c>
      <c r="K303" s="25">
        <f t="shared" si="30"/>
        <v>83.190825462963147</v>
      </c>
      <c r="L303" s="20">
        <f t="shared" si="31"/>
        <v>0</v>
      </c>
      <c r="M303" s="30">
        <f>(E303/1000)*(I303+H303+('Bike Data'!C$4*'Bike Data'!C$10*F303))</f>
        <v>1.0618064099794269</v>
      </c>
      <c r="N303" s="25">
        <f t="shared" si="32"/>
        <v>1.0618064099794269</v>
      </c>
      <c r="O303" s="30">
        <f t="shared" si="33"/>
        <v>0</v>
      </c>
      <c r="P303" s="26"/>
      <c r="Q303" s="22">
        <f>((M303+M304)/2) * (B304 - B303)</f>
        <v>0.89016771780800208</v>
      </c>
      <c r="R303" s="25">
        <f t="shared" si="34"/>
        <v>0.89016771780800208</v>
      </c>
      <c r="S303" s="22">
        <f>SUM($R$3:R303)</f>
        <v>282.32716292424777</v>
      </c>
      <c r="T303" s="25">
        <f t="shared" si="28"/>
        <v>0</v>
      </c>
      <c r="U303" s="22">
        <f>SUM($T$3:T303)</f>
        <v>90.701511511075722</v>
      </c>
      <c r="V303" s="25"/>
      <c r="W303" s="20">
        <f>U303*'KERS Calcs'!$F$4</f>
        <v>79.817330129746637</v>
      </c>
      <c r="X303" s="25">
        <f>O303*'KERS Calcs'!$F$30</f>
        <v>0</v>
      </c>
      <c r="Y303" s="73">
        <f>T303*'KERS Calcs'!$F$30</f>
        <v>0</v>
      </c>
      <c r="Z303" s="26">
        <f>SUM($Y$3:Y303)</f>
        <v>48.779315701769967</v>
      </c>
    </row>
    <row r="304" spans="1:26" x14ac:dyDescent="0.2">
      <c r="A304" s="23" t="s">
        <v>18</v>
      </c>
      <c r="B304" s="19">
        <v>301</v>
      </c>
      <c r="C304" s="23">
        <v>301</v>
      </c>
      <c r="D304" s="19">
        <v>47.1</v>
      </c>
      <c r="E304" s="24">
        <v>13.083333333333334</v>
      </c>
      <c r="F304" s="20">
        <v>-9.7222222222221627E-2</v>
      </c>
      <c r="G304" s="25">
        <f>'Bike Data'!$C$4*$F304</f>
        <v>-27.513888888888719</v>
      </c>
      <c r="H304" s="22">
        <f>0.5*'Bike Data'!$C$12*'Bike Data'!$C$7*'Bike Data'!$C$6*'WLTP Calcs'!E304^2</f>
        <v>35.22752916666667</v>
      </c>
      <c r="I304" s="26">
        <f>0.02 *'Bike Data'!C$4*9.81</f>
        <v>55.524600000000007</v>
      </c>
      <c r="J304" s="22">
        <f t="shared" si="29"/>
        <v>63.238240277777962</v>
      </c>
      <c r="K304" s="25">
        <f t="shared" si="30"/>
        <v>63.238240277777962</v>
      </c>
      <c r="L304" s="20">
        <f t="shared" si="31"/>
        <v>0</v>
      </c>
      <c r="M304" s="30">
        <f>(E304/1000)*(I304+H304+('Bike Data'!C$4*'Bike Data'!C$10*F304))</f>
        <v>0.71852902563657717</v>
      </c>
      <c r="N304" s="25">
        <f t="shared" si="32"/>
        <v>0.71852902563657717</v>
      </c>
      <c r="O304" s="30">
        <f t="shared" si="33"/>
        <v>0</v>
      </c>
      <c r="P304" s="26"/>
      <c r="Q304" s="22">
        <f>((M304+M305)/2) * (B305 - B304)</f>
        <v>0.51111385642039631</v>
      </c>
      <c r="R304" s="25">
        <f t="shared" si="34"/>
        <v>0.51111385642039631</v>
      </c>
      <c r="S304" s="22">
        <f>SUM($R$3:R304)</f>
        <v>282.8382767806682</v>
      </c>
      <c r="T304" s="25">
        <f t="shared" si="28"/>
        <v>0</v>
      </c>
      <c r="U304" s="22">
        <f>SUM($T$3:T304)</f>
        <v>90.701511511075722</v>
      </c>
      <c r="V304" s="25"/>
      <c r="W304" s="20">
        <f>U304*'KERS Calcs'!$F$4</f>
        <v>79.817330129746637</v>
      </c>
      <c r="X304" s="25">
        <f>O304*'KERS Calcs'!$F$30</f>
        <v>0</v>
      </c>
      <c r="Y304" s="73">
        <f>T304*'KERS Calcs'!$F$30</f>
        <v>0</v>
      </c>
      <c r="Z304" s="26">
        <f>SUM($Y$3:Y304)</f>
        <v>48.779315701769967</v>
      </c>
    </row>
    <row r="305" spans="1:26" x14ac:dyDescent="0.2">
      <c r="A305" s="23" t="s">
        <v>18</v>
      </c>
      <c r="B305" s="19">
        <v>302</v>
      </c>
      <c r="C305" s="23">
        <v>302</v>
      </c>
      <c r="D305" s="19">
        <v>46.6</v>
      </c>
      <c r="E305" s="24">
        <v>12.944444444444445</v>
      </c>
      <c r="F305" s="20">
        <v>-0.18055555555555614</v>
      </c>
      <c r="G305" s="25">
        <f>'Bike Data'!$C$4*$F305</f>
        <v>-51.097222222222385</v>
      </c>
      <c r="H305" s="22">
        <f>0.5*'Bike Data'!$C$12*'Bike Data'!$C$7*'Bike Data'!$C$6*'WLTP Calcs'!E305^2</f>
        <v>34.483568518518524</v>
      </c>
      <c r="I305" s="26">
        <f>0.02 *'Bike Data'!C$4*9.81</f>
        <v>55.524600000000007</v>
      </c>
      <c r="J305" s="22">
        <f t="shared" si="29"/>
        <v>38.910946296296146</v>
      </c>
      <c r="K305" s="25">
        <f t="shared" si="30"/>
        <v>38.910946296296146</v>
      </c>
      <c r="L305" s="20">
        <f t="shared" si="31"/>
        <v>0</v>
      </c>
      <c r="M305" s="30">
        <f>(E305/1000)*(I305+H305+('Bike Data'!C$4*'Bike Data'!C$10*F305))</f>
        <v>0.3036986872042155</v>
      </c>
      <c r="N305" s="25">
        <f t="shared" si="32"/>
        <v>0.3036986872042155</v>
      </c>
      <c r="O305" s="30">
        <f t="shared" si="33"/>
        <v>0</v>
      </c>
      <c r="P305" s="26"/>
      <c r="Q305" s="22">
        <f>((M305+M306)/2) * (B306 - B305)</f>
        <v>0.13081368219521336</v>
      </c>
      <c r="R305" s="25">
        <f t="shared" si="34"/>
        <v>0.13081368219521336</v>
      </c>
      <c r="S305" s="22">
        <f>SUM($R$3:R305)</f>
        <v>282.96909046286339</v>
      </c>
      <c r="T305" s="25">
        <f t="shared" si="28"/>
        <v>0</v>
      </c>
      <c r="U305" s="22">
        <f>SUM($T$3:T305)</f>
        <v>90.701511511075722</v>
      </c>
      <c r="V305" s="25"/>
      <c r="W305" s="20">
        <f>U305*'KERS Calcs'!$F$4</f>
        <v>79.817330129746637</v>
      </c>
      <c r="X305" s="25">
        <f>O305*'KERS Calcs'!$F$30</f>
        <v>0</v>
      </c>
      <c r="Y305" s="73">
        <f>T305*'KERS Calcs'!$F$30</f>
        <v>0</v>
      </c>
      <c r="Z305" s="26">
        <f>SUM($Y$3:Y305)</f>
        <v>48.779315701769967</v>
      </c>
    </row>
    <row r="306" spans="1:26" x14ac:dyDescent="0.2">
      <c r="A306" s="23" t="s">
        <v>18</v>
      </c>
      <c r="B306" s="19">
        <v>303</v>
      </c>
      <c r="C306" s="23">
        <v>303</v>
      </c>
      <c r="D306" s="19">
        <v>45.8</v>
      </c>
      <c r="E306" s="24">
        <v>12.722222222222221</v>
      </c>
      <c r="F306" s="20">
        <v>-0.25000000000000061</v>
      </c>
      <c r="G306" s="25">
        <f>'Bike Data'!$C$4*$F306</f>
        <v>-70.750000000000171</v>
      </c>
      <c r="H306" s="22">
        <f>0.5*'Bike Data'!$C$12*'Bike Data'!$C$7*'Bike Data'!$C$6*'WLTP Calcs'!E306^2</f>
        <v>33.309746296296289</v>
      </c>
      <c r="I306" s="26">
        <f>0.02 *'Bike Data'!C$4*9.81</f>
        <v>55.524600000000007</v>
      </c>
      <c r="J306" s="22">
        <f t="shared" si="29"/>
        <v>18.084346296296125</v>
      </c>
      <c r="K306" s="25">
        <f t="shared" si="30"/>
        <v>18.084346296296125</v>
      </c>
      <c r="L306" s="20">
        <f t="shared" si="31"/>
        <v>0</v>
      </c>
      <c r="M306" s="30">
        <f>(E306/1000)*(I306+H306+('Bike Data'!C$4*'Bike Data'!C$10*F306))</f>
        <v>-4.2071322813788767E-2</v>
      </c>
      <c r="N306" s="25">
        <f t="shared" si="32"/>
        <v>0</v>
      </c>
      <c r="O306" s="30">
        <f t="shared" si="33"/>
        <v>4.2071322813788767E-2</v>
      </c>
      <c r="P306" s="26"/>
      <c r="Q306" s="22">
        <f>((M306+M307)/2) * (B307 - B306)</f>
        <v>-0.27352300976080374</v>
      </c>
      <c r="R306" s="25">
        <f t="shared" si="34"/>
        <v>0</v>
      </c>
      <c r="S306" s="22">
        <f>SUM($R$3:R306)</f>
        <v>282.96909046286339</v>
      </c>
      <c r="T306" s="25">
        <f t="shared" si="28"/>
        <v>0.27352300976080374</v>
      </c>
      <c r="U306" s="22">
        <f>SUM($T$3:T306)</f>
        <v>90.97503452083653</v>
      </c>
      <c r="V306" s="25">
        <f>SUM(T306:T309)</f>
        <v>1.8369077307355965</v>
      </c>
      <c r="W306" s="20">
        <f>U306*'KERS Calcs'!$F$4</f>
        <v>80.058030378336142</v>
      </c>
      <c r="X306" s="25">
        <f>O306*'KERS Calcs'!$F$30</f>
        <v>2.2625977266919964E-2</v>
      </c>
      <c r="Y306" s="73">
        <f>T306*'KERS Calcs'!$F$30</f>
        <v>0.14710080375222084</v>
      </c>
      <c r="Z306" s="26">
        <f>SUM($Y$3:Y306)</f>
        <v>48.926416505522191</v>
      </c>
    </row>
    <row r="307" spans="1:26" x14ac:dyDescent="0.2">
      <c r="A307" s="23" t="s">
        <v>18</v>
      </c>
      <c r="B307" s="19">
        <v>304</v>
      </c>
      <c r="C307" s="23">
        <v>304</v>
      </c>
      <c r="D307" s="19">
        <v>44.8</v>
      </c>
      <c r="E307" s="24">
        <v>12.444444444444445</v>
      </c>
      <c r="F307" s="20">
        <v>-0.34722222222222221</v>
      </c>
      <c r="G307" s="25">
        <f>'Bike Data'!$C$4*$F307</f>
        <v>-98.263888888888886</v>
      </c>
      <c r="H307" s="22">
        <f>0.5*'Bike Data'!$C$12*'Bike Data'!$C$7*'Bike Data'!$C$6*'WLTP Calcs'!E307^2</f>
        <v>31.871051851851856</v>
      </c>
      <c r="I307" s="26">
        <f>0.02 *'Bike Data'!C$4*9.81</f>
        <v>55.524600000000007</v>
      </c>
      <c r="J307" s="22">
        <f t="shared" si="29"/>
        <v>-10.868237037037019</v>
      </c>
      <c r="K307" s="25">
        <f t="shared" si="30"/>
        <v>0</v>
      </c>
      <c r="L307" s="20">
        <f t="shared" si="31"/>
        <v>10.868237037037019</v>
      </c>
      <c r="M307" s="30">
        <f>(E307/1000)*(I307+H307+('Bike Data'!C$4*'Bike Data'!C$10*F307))</f>
        <v>-0.50497469670781869</v>
      </c>
      <c r="N307" s="25">
        <f t="shared" si="32"/>
        <v>0</v>
      </c>
      <c r="O307" s="30">
        <f t="shared" si="33"/>
        <v>0.50497469670781869</v>
      </c>
      <c r="P307" s="26">
        <f>SUM(O307:O309)</f>
        <v>1.8451918630787025</v>
      </c>
      <c r="Q307" s="22">
        <f>((M307+M308)/2) * (B308 - B307)</f>
        <v>-0.66306523740997902</v>
      </c>
      <c r="R307" s="25">
        <f t="shared" si="34"/>
        <v>0</v>
      </c>
      <c r="S307" s="22">
        <f>SUM($R$3:R307)</f>
        <v>282.96909046286339</v>
      </c>
      <c r="T307" s="25">
        <f t="shared" si="28"/>
        <v>0.66306523740997902</v>
      </c>
      <c r="U307" s="22">
        <f>SUM($T$3:T307)</f>
        <v>91.638099758246511</v>
      </c>
      <c r="V307" s="25"/>
      <c r="W307" s="20">
        <f>U307*'KERS Calcs'!$F$4</f>
        <v>80.641527787256933</v>
      </c>
      <c r="X307" s="25">
        <f>O307*'KERS Calcs'!$F$30</f>
        <v>0.27157563023752168</v>
      </c>
      <c r="Y307" s="73">
        <f>T307*'KERS Calcs'!$F$30</f>
        <v>0.3565967976458787</v>
      </c>
      <c r="Z307" s="26">
        <f>SUM($Y$3:Y307)</f>
        <v>49.283013303168069</v>
      </c>
    </row>
    <row r="308" spans="1:26" x14ac:dyDescent="0.2">
      <c r="A308" s="23" t="s">
        <v>18</v>
      </c>
      <c r="B308" s="19">
        <v>305</v>
      </c>
      <c r="C308" s="23">
        <v>305</v>
      </c>
      <c r="D308" s="19">
        <v>43.3</v>
      </c>
      <c r="E308" s="24">
        <v>12.027777777777777</v>
      </c>
      <c r="F308" s="20">
        <v>-0.41666666666666663</v>
      </c>
      <c r="G308" s="25">
        <f>'Bike Data'!$C$4*$F308</f>
        <v>-117.91666666666666</v>
      </c>
      <c r="H308" s="22">
        <f>0.5*'Bike Data'!$C$12*'Bike Data'!$C$7*'Bike Data'!$C$6*'WLTP Calcs'!E308^2</f>
        <v>29.772558796296291</v>
      </c>
      <c r="I308" s="26">
        <f>0.02 *'Bike Data'!C$4*9.81</f>
        <v>55.524600000000007</v>
      </c>
      <c r="J308" s="22">
        <f t="shared" si="29"/>
        <v>-32.619507870370356</v>
      </c>
      <c r="K308" s="25">
        <f t="shared" si="30"/>
        <v>0</v>
      </c>
      <c r="L308" s="20">
        <f t="shared" si="31"/>
        <v>32.619507870370356</v>
      </c>
      <c r="M308" s="30">
        <f>(E308/1000)*(I308+H308+('Bike Data'!C$4*'Bike Data'!C$10*F308))</f>
        <v>-0.82115577811213936</v>
      </c>
      <c r="N308" s="25">
        <f t="shared" si="32"/>
        <v>0</v>
      </c>
      <c r="O308" s="30">
        <f t="shared" si="33"/>
        <v>0.82115577811213936</v>
      </c>
      <c r="P308" s="26"/>
      <c r="Q308" s="22">
        <f>((M308+M309)/2) * (B309 - B308)</f>
        <v>-0.67010858318544186</v>
      </c>
      <c r="R308" s="25">
        <f t="shared" si="34"/>
        <v>0</v>
      </c>
      <c r="S308" s="22">
        <f>SUM($R$3:R308)</f>
        <v>282.96909046286339</v>
      </c>
      <c r="T308" s="25">
        <f t="shared" si="28"/>
        <v>0.67010858318544186</v>
      </c>
      <c r="U308" s="22">
        <f>SUM($T$3:T308)</f>
        <v>92.30820834143195</v>
      </c>
      <c r="V308" s="25"/>
      <c r="W308" s="20">
        <f>U308*'KERS Calcs'!$F$4</f>
        <v>81.231223340460119</v>
      </c>
      <c r="X308" s="25">
        <f>O308*'KERS Calcs'!$F$30</f>
        <v>0.44161796505423573</v>
      </c>
      <c r="Y308" s="73">
        <f>T308*'KERS Calcs'!$F$30</f>
        <v>0.36038471232838182</v>
      </c>
      <c r="Z308" s="26">
        <f>SUM($Y$3:Y308)</f>
        <v>49.643398015496452</v>
      </c>
    </row>
    <row r="309" spans="1:26" x14ac:dyDescent="0.2">
      <c r="A309" s="23" t="s">
        <v>18</v>
      </c>
      <c r="B309" s="19">
        <v>306</v>
      </c>
      <c r="C309" s="23">
        <v>306</v>
      </c>
      <c r="D309" s="19">
        <v>41.8</v>
      </c>
      <c r="E309" s="24">
        <v>11.611111111111111</v>
      </c>
      <c r="F309" s="20">
        <v>-0.34722222222222221</v>
      </c>
      <c r="G309" s="25">
        <f>'Bike Data'!$C$4*$F309</f>
        <v>-98.263888888888886</v>
      </c>
      <c r="H309" s="22">
        <f>0.5*'Bike Data'!$C$12*'Bike Data'!$C$7*'Bike Data'!$C$6*'WLTP Calcs'!E309^2</f>
        <v>27.745524074074076</v>
      </c>
      <c r="I309" s="26">
        <f>0.02 *'Bike Data'!C$4*9.81</f>
        <v>55.524600000000007</v>
      </c>
      <c r="J309" s="22">
        <f t="shared" si="29"/>
        <v>-14.99376481481481</v>
      </c>
      <c r="K309" s="25">
        <f t="shared" si="30"/>
        <v>0</v>
      </c>
      <c r="L309" s="20">
        <f t="shared" si="31"/>
        <v>14.99376481481481</v>
      </c>
      <c r="M309" s="30">
        <f>(E309/1000)*(I309+H309+('Bike Data'!C$4*'Bike Data'!C$10*F309))</f>
        <v>-0.51906138825874448</v>
      </c>
      <c r="N309" s="25">
        <f t="shared" si="32"/>
        <v>0</v>
      </c>
      <c r="O309" s="30">
        <f t="shared" si="33"/>
        <v>0.51906138825874448</v>
      </c>
      <c r="P309" s="26"/>
      <c r="Q309" s="22">
        <f>((M309+M310)/2) * (B310 - B309)</f>
        <v>-0.23021090037937209</v>
      </c>
      <c r="R309" s="25">
        <f t="shared" si="34"/>
        <v>0</v>
      </c>
      <c r="S309" s="22">
        <f>SUM($R$3:R309)</f>
        <v>282.96909046286339</v>
      </c>
      <c r="T309" s="25">
        <f t="shared" si="28"/>
        <v>0.23021090037937209</v>
      </c>
      <c r="U309" s="22">
        <f>SUM($T$3:T309)</f>
        <v>92.538419241811326</v>
      </c>
      <c r="V309" s="25"/>
      <c r="W309" s="20">
        <f>U309*'KERS Calcs'!$F$4</f>
        <v>81.433808932793966</v>
      </c>
      <c r="X309" s="25">
        <f>O309*'KERS Calcs'!$F$30</f>
        <v>0.27915145960252802</v>
      </c>
      <c r="Y309" s="73">
        <f>T309*'KERS Calcs'!$F$30</f>
        <v>0.12380753088357127</v>
      </c>
      <c r="Z309" s="26">
        <f>SUM($Y$3:Y309)</f>
        <v>49.767205546380026</v>
      </c>
    </row>
    <row r="310" spans="1:26" x14ac:dyDescent="0.2">
      <c r="A310" s="23" t="s">
        <v>18</v>
      </c>
      <c r="B310" s="19">
        <v>307</v>
      </c>
      <c r="C310" s="23">
        <v>307</v>
      </c>
      <c r="D310" s="19">
        <v>40.799999999999997</v>
      </c>
      <c r="E310" s="24">
        <v>11.333333333333334</v>
      </c>
      <c r="F310" s="20">
        <v>-0.20833333333333331</v>
      </c>
      <c r="G310" s="25">
        <f>'Bike Data'!$C$4*$F310</f>
        <v>-58.958333333333329</v>
      </c>
      <c r="H310" s="22">
        <f>0.5*'Bike Data'!$C$12*'Bike Data'!$C$7*'Bike Data'!$C$6*'WLTP Calcs'!E310^2</f>
        <v>26.43386666666667</v>
      </c>
      <c r="I310" s="26">
        <f>0.02 *'Bike Data'!C$4*9.81</f>
        <v>55.524600000000007</v>
      </c>
      <c r="J310" s="22">
        <f t="shared" si="29"/>
        <v>23.000133333333352</v>
      </c>
      <c r="K310" s="25">
        <f t="shared" si="30"/>
        <v>23.000133333333352</v>
      </c>
      <c r="L310" s="20">
        <f t="shared" si="31"/>
        <v>0</v>
      </c>
      <c r="M310" s="30">
        <f>(E310/1000)*(I310+H310+('Bike Data'!C$4*'Bike Data'!C$10*F310))</f>
        <v>5.8639587500000333E-2</v>
      </c>
      <c r="N310" s="25">
        <f t="shared" si="32"/>
        <v>5.8639587500000333E-2</v>
      </c>
      <c r="O310" s="30">
        <f t="shared" si="33"/>
        <v>0</v>
      </c>
      <c r="P310" s="26"/>
      <c r="Q310" s="22">
        <f>((M310+M311)/2) * (B311 - B310)</f>
        <v>0.28389172846900862</v>
      </c>
      <c r="R310" s="25">
        <f t="shared" si="34"/>
        <v>0.28389172846900862</v>
      </c>
      <c r="S310" s="22">
        <f>SUM($R$3:R310)</f>
        <v>283.25298219133242</v>
      </c>
      <c r="T310" s="25">
        <f t="shared" si="28"/>
        <v>0</v>
      </c>
      <c r="U310" s="22">
        <f>SUM($T$3:T310)</f>
        <v>92.538419241811326</v>
      </c>
      <c r="V310" s="25"/>
      <c r="W310" s="20">
        <f>U310*'KERS Calcs'!$F$4</f>
        <v>81.433808932793966</v>
      </c>
      <c r="X310" s="25">
        <f>O310*'KERS Calcs'!$F$30</f>
        <v>0</v>
      </c>
      <c r="Y310" s="73">
        <f>T310*'KERS Calcs'!$F$30</f>
        <v>0</v>
      </c>
      <c r="Z310" s="26">
        <f>SUM($Y$3:Y310)</f>
        <v>49.767205546380026</v>
      </c>
    </row>
    <row r="311" spans="1:26" x14ac:dyDescent="0.2">
      <c r="A311" s="23" t="s">
        <v>18</v>
      </c>
      <c r="B311" s="19">
        <v>308</v>
      </c>
      <c r="C311" s="23">
        <v>308</v>
      </c>
      <c r="D311" s="19">
        <v>40.299999999999997</v>
      </c>
      <c r="E311" s="24">
        <v>11.194444444444445</v>
      </c>
      <c r="F311" s="20">
        <v>-9.7222222222221627E-2</v>
      </c>
      <c r="G311" s="25">
        <f>'Bike Data'!$C$4*$F311</f>
        <v>-27.513888888888719</v>
      </c>
      <c r="H311" s="22">
        <f>0.5*'Bike Data'!$C$12*'Bike Data'!$C$7*'Bike Data'!$C$6*'WLTP Calcs'!E311^2</f>
        <v>25.789947685185187</v>
      </c>
      <c r="I311" s="26">
        <f>0.02 *'Bike Data'!C$4*9.81</f>
        <v>55.524600000000007</v>
      </c>
      <c r="J311" s="22">
        <f t="shared" si="29"/>
        <v>53.800658796296474</v>
      </c>
      <c r="K311" s="25">
        <f t="shared" si="30"/>
        <v>53.800658796296474</v>
      </c>
      <c r="L311" s="20">
        <f t="shared" si="31"/>
        <v>0</v>
      </c>
      <c r="M311" s="30">
        <f>(E311/1000)*(I311+H311+('Bike Data'!C$4*'Bike Data'!C$10*F311))</f>
        <v>0.50914386943801693</v>
      </c>
      <c r="N311" s="25">
        <f t="shared" si="32"/>
        <v>0.50914386943801693</v>
      </c>
      <c r="O311" s="30">
        <f t="shared" si="33"/>
        <v>0</v>
      </c>
      <c r="P311" s="26"/>
      <c r="Q311" s="22">
        <f>((M311+M312)/2) * (B312 - B311)</f>
        <v>0.53496811636767272</v>
      </c>
      <c r="R311" s="25">
        <f t="shared" si="34"/>
        <v>0.53496811636767272</v>
      </c>
      <c r="S311" s="22">
        <f>SUM($R$3:R311)</f>
        <v>283.7879503077001</v>
      </c>
      <c r="T311" s="25">
        <f t="shared" si="28"/>
        <v>0</v>
      </c>
      <c r="U311" s="22">
        <f>SUM($T$3:T311)</f>
        <v>92.538419241811326</v>
      </c>
      <c r="V311" s="25"/>
      <c r="W311" s="20">
        <f>U311*'KERS Calcs'!$F$4</f>
        <v>81.433808932793966</v>
      </c>
      <c r="X311" s="25">
        <f>O311*'KERS Calcs'!$F$30</f>
        <v>0</v>
      </c>
      <c r="Y311" s="73">
        <f>T311*'KERS Calcs'!$F$30</f>
        <v>0</v>
      </c>
      <c r="Z311" s="26">
        <f>SUM($Y$3:Y311)</f>
        <v>49.767205546380026</v>
      </c>
    </row>
    <row r="312" spans="1:26" x14ac:dyDescent="0.2">
      <c r="A312" s="23" t="s">
        <v>18</v>
      </c>
      <c r="B312" s="19">
        <v>309</v>
      </c>
      <c r="C312" s="23">
        <v>309</v>
      </c>
      <c r="D312" s="19">
        <v>40.1</v>
      </c>
      <c r="E312" s="24">
        <v>11.138888888888889</v>
      </c>
      <c r="F312" s="20">
        <v>-8.3333333333332538E-2</v>
      </c>
      <c r="G312" s="25">
        <f>'Bike Data'!$C$4*$F312</f>
        <v>-23.583333333333108</v>
      </c>
      <c r="H312" s="22">
        <f>0.5*'Bike Data'!$C$12*'Bike Data'!$C$7*'Bike Data'!$C$6*'WLTP Calcs'!E312^2</f>
        <v>25.534603240740744</v>
      </c>
      <c r="I312" s="26">
        <f>0.02 *'Bike Data'!C$4*9.81</f>
        <v>55.524600000000007</v>
      </c>
      <c r="J312" s="22">
        <f t="shared" si="29"/>
        <v>57.475869907407642</v>
      </c>
      <c r="K312" s="25">
        <f t="shared" si="30"/>
        <v>57.475869907407642</v>
      </c>
      <c r="L312" s="20">
        <f t="shared" si="31"/>
        <v>0</v>
      </c>
      <c r="M312" s="30">
        <f>(E312/1000)*(I312+H312+('Bike Data'!C$4*'Bike Data'!C$10*F312))</f>
        <v>0.5607923632973284</v>
      </c>
      <c r="N312" s="25">
        <f t="shared" si="32"/>
        <v>0.5607923632973284</v>
      </c>
      <c r="O312" s="30">
        <f t="shared" si="33"/>
        <v>0</v>
      </c>
      <c r="P312" s="26"/>
      <c r="Q312" s="22">
        <f>((M312+M313)/2) * (B313 - B312)</f>
        <v>0.47052441223958541</v>
      </c>
      <c r="R312" s="25">
        <f t="shared" si="34"/>
        <v>0.47052441223958541</v>
      </c>
      <c r="S312" s="22">
        <f>SUM($R$3:R312)</f>
        <v>284.25847471993967</v>
      </c>
      <c r="T312" s="25">
        <f t="shared" si="28"/>
        <v>0</v>
      </c>
      <c r="U312" s="22">
        <f>SUM($T$3:T312)</f>
        <v>92.538419241811326</v>
      </c>
      <c r="V312" s="25"/>
      <c r="W312" s="20">
        <f>U312*'KERS Calcs'!$F$4</f>
        <v>81.433808932793966</v>
      </c>
      <c r="X312" s="25">
        <f>O312*'KERS Calcs'!$F$30</f>
        <v>0</v>
      </c>
      <c r="Y312" s="73">
        <f>T312*'KERS Calcs'!$F$30</f>
        <v>0</v>
      </c>
      <c r="Z312" s="26">
        <f>SUM($Y$3:Y312)</f>
        <v>49.767205546380026</v>
      </c>
    </row>
    <row r="313" spans="1:26" x14ac:dyDescent="0.2">
      <c r="A313" s="23" t="s">
        <v>18</v>
      </c>
      <c r="B313" s="19">
        <v>310</v>
      </c>
      <c r="C313" s="23">
        <v>310</v>
      </c>
      <c r="D313" s="19">
        <v>39.700000000000003</v>
      </c>
      <c r="E313" s="24">
        <v>11.027777777777779</v>
      </c>
      <c r="F313" s="20">
        <v>-0.12499999999999981</v>
      </c>
      <c r="G313" s="25">
        <f>'Bike Data'!$C$4*$F313</f>
        <v>-35.374999999999943</v>
      </c>
      <c r="H313" s="22">
        <f>0.5*'Bike Data'!$C$12*'Bike Data'!$C$7*'Bike Data'!$C$6*'WLTP Calcs'!E313^2</f>
        <v>25.027725462962966</v>
      </c>
      <c r="I313" s="26">
        <f>0.02 *'Bike Data'!C$4*9.81</f>
        <v>55.524600000000007</v>
      </c>
      <c r="J313" s="22">
        <f t="shared" si="29"/>
        <v>45.177325462963026</v>
      </c>
      <c r="K313" s="25">
        <f t="shared" si="30"/>
        <v>45.177325462963026</v>
      </c>
      <c r="L313" s="20">
        <f t="shared" si="31"/>
        <v>0</v>
      </c>
      <c r="M313" s="30">
        <f>(E313/1000)*(I313+H313+('Bike Data'!C$4*'Bike Data'!C$10*F313))</f>
        <v>0.38025646118184248</v>
      </c>
      <c r="N313" s="25">
        <f t="shared" si="32"/>
        <v>0.38025646118184248</v>
      </c>
      <c r="O313" s="30">
        <f t="shared" si="33"/>
        <v>0</v>
      </c>
      <c r="P313" s="26"/>
      <c r="Q313" s="22">
        <f>((M313+M314)/2) * (B314 - B313)</f>
        <v>0.29084155517939791</v>
      </c>
      <c r="R313" s="25">
        <f t="shared" si="34"/>
        <v>0.29084155517939791</v>
      </c>
      <c r="S313" s="22">
        <f>SUM($R$3:R313)</f>
        <v>284.54931627511905</v>
      </c>
      <c r="T313" s="25">
        <f t="shared" si="28"/>
        <v>0</v>
      </c>
      <c r="U313" s="22">
        <f>SUM($T$3:T313)</f>
        <v>92.538419241811326</v>
      </c>
      <c r="V313" s="25"/>
      <c r="W313" s="20">
        <f>U313*'KERS Calcs'!$F$4</f>
        <v>81.433808932793966</v>
      </c>
      <c r="X313" s="25">
        <f>O313*'KERS Calcs'!$F$30</f>
        <v>0</v>
      </c>
      <c r="Y313" s="73">
        <f>T313*'KERS Calcs'!$F$30</f>
        <v>0</v>
      </c>
      <c r="Z313" s="26">
        <f>SUM($Y$3:Y313)</f>
        <v>49.767205546380026</v>
      </c>
    </row>
    <row r="314" spans="1:26" x14ac:dyDescent="0.2">
      <c r="A314" s="23" t="s">
        <v>18</v>
      </c>
      <c r="B314" s="19">
        <v>311</v>
      </c>
      <c r="C314" s="23">
        <v>311</v>
      </c>
      <c r="D314" s="19">
        <v>39.200000000000003</v>
      </c>
      <c r="E314" s="24">
        <v>10.888888888888889</v>
      </c>
      <c r="F314" s="20">
        <v>-0.16666666666666705</v>
      </c>
      <c r="G314" s="25">
        <f>'Bike Data'!$C$4*$F314</f>
        <v>-47.166666666666771</v>
      </c>
      <c r="H314" s="22">
        <f>0.5*'Bike Data'!$C$12*'Bike Data'!$C$7*'Bike Data'!$C$6*'WLTP Calcs'!E314^2</f>
        <v>24.401274074074077</v>
      </c>
      <c r="I314" s="26">
        <f>0.02 *'Bike Data'!C$4*9.81</f>
        <v>55.524600000000007</v>
      </c>
      <c r="J314" s="22">
        <f t="shared" si="29"/>
        <v>32.759207407407317</v>
      </c>
      <c r="K314" s="25">
        <f t="shared" si="30"/>
        <v>32.759207407407317</v>
      </c>
      <c r="L314" s="20">
        <f t="shared" si="31"/>
        <v>0</v>
      </c>
      <c r="M314" s="30">
        <f>(E314/1000)*(I314+H314+('Bike Data'!C$4*'Bike Data'!C$10*F314))</f>
        <v>0.20142664917695338</v>
      </c>
      <c r="N314" s="25">
        <f t="shared" si="32"/>
        <v>0.20142664917695338</v>
      </c>
      <c r="O314" s="30">
        <f t="shared" si="33"/>
        <v>0</v>
      </c>
      <c r="P314" s="26"/>
      <c r="Q314" s="22">
        <f>((M314+M315)/2) * (B315 - B314)</f>
        <v>3.0776569444442639E-2</v>
      </c>
      <c r="R314" s="25">
        <f t="shared" si="34"/>
        <v>3.0776569444442639E-2</v>
      </c>
      <c r="S314" s="22">
        <f>SUM($R$3:R314)</f>
        <v>284.58009284456352</v>
      </c>
      <c r="T314" s="25">
        <f t="shared" si="28"/>
        <v>0</v>
      </c>
      <c r="U314" s="22">
        <f>SUM($T$3:T314)</f>
        <v>92.538419241811326</v>
      </c>
      <c r="V314" s="25">
        <f>SUM(T314:T323)</f>
        <v>5.8603767828060684</v>
      </c>
      <c r="W314" s="20">
        <f>U314*'KERS Calcs'!$F$4</f>
        <v>81.433808932793966</v>
      </c>
      <c r="X314" s="25">
        <f>O314*'KERS Calcs'!$F$30</f>
        <v>0</v>
      </c>
      <c r="Y314" s="73">
        <f>T314*'KERS Calcs'!$F$30</f>
        <v>0</v>
      </c>
      <c r="Z314" s="26">
        <f>SUM($Y$3:Y314)</f>
        <v>49.767205546380026</v>
      </c>
    </row>
    <row r="315" spans="1:26" x14ac:dyDescent="0.2">
      <c r="A315" s="23" t="s">
        <v>18</v>
      </c>
      <c r="B315" s="19">
        <v>312</v>
      </c>
      <c r="C315" s="23">
        <v>312</v>
      </c>
      <c r="D315" s="19">
        <v>38.5</v>
      </c>
      <c r="E315" s="24">
        <v>10.694444444444445</v>
      </c>
      <c r="F315" s="20">
        <v>-0.25000000000000061</v>
      </c>
      <c r="G315" s="25">
        <f>'Bike Data'!$C$4*$F315</f>
        <v>-70.750000000000171</v>
      </c>
      <c r="H315" s="22">
        <f>0.5*'Bike Data'!$C$12*'Bike Data'!$C$7*'Bike Data'!$C$6*'WLTP Calcs'!E315^2</f>
        <v>23.537581018518519</v>
      </c>
      <c r="I315" s="26">
        <f>0.02 *'Bike Data'!C$4*9.81</f>
        <v>55.524600000000007</v>
      </c>
      <c r="J315" s="22">
        <f t="shared" si="29"/>
        <v>8.3121810185183591</v>
      </c>
      <c r="K315" s="25">
        <f t="shared" si="30"/>
        <v>8.3121810185183591</v>
      </c>
      <c r="L315" s="20">
        <f t="shared" si="31"/>
        <v>0</v>
      </c>
      <c r="M315" s="30">
        <f>(E315/1000)*(I315+H315+('Bike Data'!C$4*'Bike Data'!C$10*F315))</f>
        <v>-0.1398735102880681</v>
      </c>
      <c r="N315" s="25">
        <f t="shared" si="32"/>
        <v>0</v>
      </c>
      <c r="O315" s="30">
        <f t="shared" si="33"/>
        <v>0.1398735102880681</v>
      </c>
      <c r="P315" s="26"/>
      <c r="Q315" s="22">
        <f>((M315+M316)/2) * (B316 - B315)</f>
        <v>-0.33089309920910603</v>
      </c>
      <c r="R315" s="25">
        <f t="shared" si="34"/>
        <v>0</v>
      </c>
      <c r="S315" s="22">
        <f>SUM($R$3:R315)</f>
        <v>284.58009284456352</v>
      </c>
      <c r="T315" s="25">
        <f t="shared" si="28"/>
        <v>0.33089309920910603</v>
      </c>
      <c r="U315" s="22">
        <f>SUM($T$3:T315)</f>
        <v>92.869312341020432</v>
      </c>
      <c r="V315" s="25"/>
      <c r="W315" s="20">
        <f>U315*'KERS Calcs'!$F$4</f>
        <v>81.724994860097979</v>
      </c>
      <c r="X315" s="25">
        <f>O315*'KERS Calcs'!$F$30</f>
        <v>7.5224039853219876E-2</v>
      </c>
      <c r="Y315" s="73">
        <f>T315*'KERS Calcs'!$F$30</f>
        <v>0.17795446493620001</v>
      </c>
      <c r="Z315" s="26">
        <f>SUM($Y$3:Y315)</f>
        <v>49.945160011316226</v>
      </c>
    </row>
    <row r="316" spans="1:26" x14ac:dyDescent="0.2">
      <c r="A316" s="23" t="s">
        <v>18</v>
      </c>
      <c r="B316" s="19">
        <v>313</v>
      </c>
      <c r="C316" s="23">
        <v>313</v>
      </c>
      <c r="D316" s="19">
        <v>37.4</v>
      </c>
      <c r="E316" s="24">
        <v>10.388888888888889</v>
      </c>
      <c r="F316" s="20">
        <v>-0.34722222222222221</v>
      </c>
      <c r="G316" s="25">
        <f>'Bike Data'!$C$4*$F316</f>
        <v>-98.263888888888886</v>
      </c>
      <c r="H316" s="22">
        <f>0.5*'Bike Data'!$C$12*'Bike Data'!$C$7*'Bike Data'!$C$6*'WLTP Calcs'!E316^2</f>
        <v>22.211790740740746</v>
      </c>
      <c r="I316" s="26">
        <f>0.02 *'Bike Data'!C$4*9.81</f>
        <v>55.524600000000007</v>
      </c>
      <c r="J316" s="22">
        <f t="shared" si="29"/>
        <v>-20.527498148148126</v>
      </c>
      <c r="K316" s="25">
        <f t="shared" si="30"/>
        <v>0</v>
      </c>
      <c r="L316" s="20">
        <f t="shared" si="31"/>
        <v>20.527498148148126</v>
      </c>
      <c r="M316" s="30">
        <f>(E316/1000)*(I316+H316+('Bike Data'!C$4*'Bike Data'!C$10*F316))</f>
        <v>-0.52191268813014391</v>
      </c>
      <c r="N316" s="25">
        <f t="shared" si="32"/>
        <v>0</v>
      </c>
      <c r="O316" s="30">
        <f t="shared" si="33"/>
        <v>0.52191268813014391</v>
      </c>
      <c r="P316" s="26">
        <f>SUM(O316:O323)</f>
        <v>5.8064541280735567</v>
      </c>
      <c r="Q316" s="22">
        <f>((M316+M317)/2) * (B317 - B316)</f>
        <v>-0.64827719823173846</v>
      </c>
      <c r="R316" s="25">
        <f t="shared" si="34"/>
        <v>0</v>
      </c>
      <c r="S316" s="22">
        <f>SUM($R$3:R316)</f>
        <v>284.58009284456352</v>
      </c>
      <c r="T316" s="25">
        <f t="shared" si="28"/>
        <v>0.64827719823173846</v>
      </c>
      <c r="U316" s="22">
        <f>SUM($T$3:T316)</f>
        <v>93.517589539252171</v>
      </c>
      <c r="V316" s="25"/>
      <c r="W316" s="20">
        <f>U316*'KERS Calcs'!$F$4</f>
        <v>82.295478794541907</v>
      </c>
      <c r="X316" s="25">
        <f>O316*'KERS Calcs'!$F$30</f>
        <v>0.28068489001918012</v>
      </c>
      <c r="Y316" s="73">
        <f>T316*'KERS Calcs'!$F$30</f>
        <v>0.34864378319586647</v>
      </c>
      <c r="Z316" s="26">
        <f>SUM($Y$3:Y316)</f>
        <v>50.293803794512094</v>
      </c>
    </row>
    <row r="317" spans="1:26" x14ac:dyDescent="0.2">
      <c r="A317" s="23" t="s">
        <v>18</v>
      </c>
      <c r="B317" s="19">
        <v>314</v>
      </c>
      <c r="C317" s="23">
        <v>314</v>
      </c>
      <c r="D317" s="19">
        <v>36</v>
      </c>
      <c r="E317" s="24">
        <v>10</v>
      </c>
      <c r="F317" s="20">
        <v>-0.41666666666666663</v>
      </c>
      <c r="G317" s="25">
        <f>'Bike Data'!$C$4*$F317</f>
        <v>-117.91666666666666</v>
      </c>
      <c r="H317" s="22">
        <f>0.5*'Bike Data'!$C$12*'Bike Data'!$C$7*'Bike Data'!$C$6*'WLTP Calcs'!E317^2</f>
        <v>20.580000000000002</v>
      </c>
      <c r="I317" s="26">
        <f>0.02 *'Bike Data'!C$4*9.81</f>
        <v>55.524600000000007</v>
      </c>
      <c r="J317" s="22">
        <f t="shared" si="29"/>
        <v>-41.812066666666652</v>
      </c>
      <c r="K317" s="25">
        <f t="shared" si="30"/>
        <v>0</v>
      </c>
      <c r="L317" s="20">
        <f t="shared" si="31"/>
        <v>41.812066666666652</v>
      </c>
      <c r="M317" s="30">
        <f>(E317/1000)*(I317+H317+('Bike Data'!C$4*'Bike Data'!C$10*F317))</f>
        <v>-0.77464170833333301</v>
      </c>
      <c r="N317" s="25">
        <f t="shared" si="32"/>
        <v>0</v>
      </c>
      <c r="O317" s="30">
        <f t="shared" si="33"/>
        <v>0.77464170833333301</v>
      </c>
      <c r="P317" s="26"/>
      <c r="Q317" s="22">
        <f>((M317+M318)/2) * (B318 - B317)</f>
        <v>-0.76597337078189276</v>
      </c>
      <c r="R317" s="25">
        <f t="shared" si="34"/>
        <v>0</v>
      </c>
      <c r="S317" s="22">
        <f>SUM($R$3:R317)</f>
        <v>284.58009284456352</v>
      </c>
      <c r="T317" s="25">
        <f t="shared" si="28"/>
        <v>0.76597337078189276</v>
      </c>
      <c r="U317" s="22">
        <f>SUM($T$3:T317)</f>
        <v>94.283562910034064</v>
      </c>
      <c r="V317" s="25"/>
      <c r="W317" s="20">
        <f>U317*'KERS Calcs'!$F$4</f>
        <v>82.96953536082998</v>
      </c>
      <c r="X317" s="25">
        <f>O317*'KERS Calcs'!$F$30</f>
        <v>0.41660267637255277</v>
      </c>
      <c r="Y317" s="73">
        <f>T317*'KERS Calcs'!$F$30</f>
        <v>0.41194084034593287</v>
      </c>
      <c r="Z317" s="26">
        <f>SUM($Y$3:Y317)</f>
        <v>50.705744634858029</v>
      </c>
    </row>
    <row r="318" spans="1:26" x14ac:dyDescent="0.2">
      <c r="A318" s="23" t="s">
        <v>18</v>
      </c>
      <c r="B318" s="19">
        <v>315</v>
      </c>
      <c r="C318" s="23">
        <v>315</v>
      </c>
      <c r="D318" s="19">
        <v>34.4</v>
      </c>
      <c r="E318" s="24">
        <v>9.5555555555555554</v>
      </c>
      <c r="F318" s="20">
        <v>-0.41666666666666663</v>
      </c>
      <c r="G318" s="25">
        <f>'Bike Data'!$C$4*$F318</f>
        <v>-117.91666666666666</v>
      </c>
      <c r="H318" s="22">
        <f>0.5*'Bike Data'!$C$12*'Bike Data'!$C$7*'Bike Data'!$C$6*'WLTP Calcs'!E318^2</f>
        <v>18.791318518518516</v>
      </c>
      <c r="I318" s="26">
        <f>0.02 *'Bike Data'!C$4*9.81</f>
        <v>55.524600000000007</v>
      </c>
      <c r="J318" s="22">
        <f t="shared" si="29"/>
        <v>-43.600748148148128</v>
      </c>
      <c r="K318" s="25">
        <f t="shared" si="30"/>
        <v>0</v>
      </c>
      <c r="L318" s="20">
        <f t="shared" si="31"/>
        <v>43.600748148148128</v>
      </c>
      <c r="M318" s="30">
        <f>(E318/1000)*(I318+H318+('Bike Data'!C$4*'Bike Data'!C$10*F318))</f>
        <v>-0.7573050332304524</v>
      </c>
      <c r="N318" s="25">
        <f t="shared" si="32"/>
        <v>0</v>
      </c>
      <c r="O318" s="30">
        <f t="shared" si="33"/>
        <v>0.7573050332304524</v>
      </c>
      <c r="P318" s="26"/>
      <c r="Q318" s="22">
        <f>((M318+M319)/2) * (B319 - B318)</f>
        <v>-0.67837674491383715</v>
      </c>
      <c r="R318" s="25">
        <f t="shared" si="34"/>
        <v>0</v>
      </c>
      <c r="S318" s="22">
        <f>SUM($R$3:R318)</f>
        <v>284.58009284456352</v>
      </c>
      <c r="T318" s="25">
        <f t="shared" si="28"/>
        <v>0.67837674491383715</v>
      </c>
      <c r="U318" s="22">
        <f>SUM($T$3:T318)</f>
        <v>94.961939654947898</v>
      </c>
      <c r="V318" s="25"/>
      <c r="W318" s="20">
        <f>U318*'KERS Calcs'!$F$4</f>
        <v>83.566506896354156</v>
      </c>
      <c r="X318" s="25">
        <f>O318*'KERS Calcs'!$F$30</f>
        <v>0.40727900431931291</v>
      </c>
      <c r="Y318" s="73">
        <f>T318*'KERS Calcs'!$F$30</f>
        <v>0.36483133360848519</v>
      </c>
      <c r="Z318" s="26">
        <f>SUM($Y$3:Y318)</f>
        <v>51.070575968466514</v>
      </c>
    </row>
    <row r="319" spans="1:26" x14ac:dyDescent="0.2">
      <c r="A319" s="23" t="s">
        <v>18</v>
      </c>
      <c r="B319" s="19">
        <v>316</v>
      </c>
      <c r="C319" s="23">
        <v>316</v>
      </c>
      <c r="D319" s="19">
        <v>33</v>
      </c>
      <c r="E319" s="24">
        <v>9.1666666666666679</v>
      </c>
      <c r="F319" s="20">
        <v>-0.37499999999999989</v>
      </c>
      <c r="G319" s="25">
        <f>'Bike Data'!$C$4*$F319</f>
        <v>-106.12499999999997</v>
      </c>
      <c r="H319" s="22">
        <f>0.5*'Bike Data'!$C$12*'Bike Data'!$C$7*'Bike Data'!$C$6*'WLTP Calcs'!E319^2</f>
        <v>17.292916666666674</v>
      </c>
      <c r="I319" s="26">
        <f>0.02 *'Bike Data'!C$4*9.81</f>
        <v>55.524600000000007</v>
      </c>
      <c r="J319" s="22">
        <f t="shared" si="29"/>
        <v>-33.307483333333295</v>
      </c>
      <c r="K319" s="25">
        <f t="shared" si="30"/>
        <v>0</v>
      </c>
      <c r="L319" s="20">
        <f t="shared" si="31"/>
        <v>33.307483333333295</v>
      </c>
      <c r="M319" s="30">
        <f>(E319/1000)*(I319+H319+('Bike Data'!C$4*'Bike Data'!C$10*F319))</f>
        <v>-0.59944845659722179</v>
      </c>
      <c r="N319" s="25">
        <f t="shared" si="32"/>
        <v>0</v>
      </c>
      <c r="O319" s="30">
        <f t="shared" si="33"/>
        <v>0.59944845659722179</v>
      </c>
      <c r="P319" s="26"/>
      <c r="Q319" s="22">
        <f>((M319+M320)/2) * (B320 - B319)</f>
        <v>-0.66113456262217052</v>
      </c>
      <c r="R319" s="25">
        <f t="shared" si="34"/>
        <v>0</v>
      </c>
      <c r="S319" s="22">
        <f>SUM($R$3:R319)</f>
        <v>284.58009284456352</v>
      </c>
      <c r="T319" s="25">
        <f t="shared" si="28"/>
        <v>0.66113456262217052</v>
      </c>
      <c r="U319" s="22">
        <f>SUM($T$3:T319)</f>
        <v>95.623074217570064</v>
      </c>
      <c r="V319" s="25"/>
      <c r="W319" s="20">
        <f>U319*'KERS Calcs'!$F$4</f>
        <v>84.148305311461655</v>
      </c>
      <c r="X319" s="25">
        <f>O319*'KERS Calcs'!$F$30</f>
        <v>0.32238366289765735</v>
      </c>
      <c r="Y319" s="73">
        <f>T319*'KERS Calcs'!$F$30</f>
        <v>0.3555584798337168</v>
      </c>
      <c r="Z319" s="26">
        <f>SUM($Y$3:Y319)</f>
        <v>51.426134448300232</v>
      </c>
    </row>
    <row r="320" spans="1:26" x14ac:dyDescent="0.2">
      <c r="A320" s="23" t="s">
        <v>18</v>
      </c>
      <c r="B320" s="19">
        <v>317</v>
      </c>
      <c r="C320" s="23">
        <v>317</v>
      </c>
      <c r="D320" s="19">
        <v>31.7</v>
      </c>
      <c r="E320" s="24">
        <v>8.8055555555555554</v>
      </c>
      <c r="F320" s="20">
        <v>-0.41666666666666663</v>
      </c>
      <c r="G320" s="25">
        <f>'Bike Data'!$C$4*$F320</f>
        <v>-117.91666666666666</v>
      </c>
      <c r="H320" s="22">
        <f>0.5*'Bike Data'!$C$12*'Bike Data'!$C$7*'Bike Data'!$C$6*'WLTP Calcs'!E320^2</f>
        <v>15.957281018518518</v>
      </c>
      <c r="I320" s="26">
        <f>0.02 *'Bike Data'!C$4*9.81</f>
        <v>55.524600000000007</v>
      </c>
      <c r="J320" s="22">
        <f t="shared" si="29"/>
        <v>-46.434785648148136</v>
      </c>
      <c r="K320" s="25">
        <f t="shared" si="30"/>
        <v>0</v>
      </c>
      <c r="L320" s="20">
        <f t="shared" si="31"/>
        <v>46.434785648148136</v>
      </c>
      <c r="M320" s="30">
        <f>(E320/1000)*(I320+H320+('Bike Data'!C$4*'Bike Data'!C$10*F320))</f>
        <v>-0.72282066864711914</v>
      </c>
      <c r="N320" s="25">
        <f t="shared" si="32"/>
        <v>0</v>
      </c>
      <c r="O320" s="30">
        <f t="shared" si="33"/>
        <v>0.72282066864711914</v>
      </c>
      <c r="P320" s="26"/>
      <c r="Q320" s="22">
        <f>((M320+M321)/2) * (B321 - B320)</f>
        <v>-0.85968207332818891</v>
      </c>
      <c r="R320" s="25">
        <f t="shared" si="34"/>
        <v>0</v>
      </c>
      <c r="S320" s="22">
        <f>SUM($R$3:R320)</f>
        <v>284.58009284456352</v>
      </c>
      <c r="T320" s="25">
        <f t="shared" si="28"/>
        <v>0.85968207332818891</v>
      </c>
      <c r="U320" s="22">
        <f>SUM($T$3:T320)</f>
        <v>96.482756290898251</v>
      </c>
      <c r="V320" s="25"/>
      <c r="W320" s="20">
        <f>U320*'KERS Calcs'!$F$4</f>
        <v>84.904825535990469</v>
      </c>
      <c r="X320" s="25">
        <f>O320*'KERS Calcs'!$F$30</f>
        <v>0.38873329676977619</v>
      </c>
      <c r="Y320" s="73">
        <f>T320*'KERS Calcs'!$F$30</f>
        <v>0.46233742480583856</v>
      </c>
      <c r="Z320" s="26">
        <f>SUM($Y$3:Y320)</f>
        <v>51.88847187310607</v>
      </c>
    </row>
    <row r="321" spans="1:26" x14ac:dyDescent="0.2">
      <c r="A321" s="23" t="s">
        <v>18</v>
      </c>
      <c r="B321" s="19">
        <v>318</v>
      </c>
      <c r="C321" s="23">
        <v>318</v>
      </c>
      <c r="D321" s="19">
        <v>30</v>
      </c>
      <c r="E321" s="24">
        <v>8.3333333333333339</v>
      </c>
      <c r="F321" s="20">
        <v>-0.51388888888888873</v>
      </c>
      <c r="G321" s="25">
        <f>'Bike Data'!$C$4*$F321</f>
        <v>-145.43055555555551</v>
      </c>
      <c r="H321" s="22">
        <f>0.5*'Bike Data'!$C$12*'Bike Data'!$C$7*'Bike Data'!$C$6*'WLTP Calcs'!E321^2</f>
        <v>14.29166666666667</v>
      </c>
      <c r="I321" s="26">
        <f>0.02 *'Bike Data'!C$4*9.81</f>
        <v>55.524600000000007</v>
      </c>
      <c r="J321" s="22">
        <f t="shared" si="29"/>
        <v>-75.614288888888851</v>
      </c>
      <c r="K321" s="25">
        <f t="shared" si="30"/>
        <v>0</v>
      </c>
      <c r="L321" s="20">
        <f t="shared" si="31"/>
        <v>75.614288888888851</v>
      </c>
      <c r="M321" s="30">
        <f>(E321/1000)*(I321+H321+('Bike Data'!C$4*'Bike Data'!C$10*F321))</f>
        <v>-0.99654347800925858</v>
      </c>
      <c r="N321" s="25">
        <f t="shared" si="32"/>
        <v>0</v>
      </c>
      <c r="O321" s="30">
        <f t="shared" si="33"/>
        <v>0.99654347800925858</v>
      </c>
      <c r="P321" s="26"/>
      <c r="Q321" s="22">
        <f>((M321+M322)/2) * (B322 - B321)</f>
        <v>-1.0103029652134767</v>
      </c>
      <c r="R321" s="25">
        <f t="shared" si="34"/>
        <v>0</v>
      </c>
      <c r="S321" s="22">
        <f>SUM($R$3:R321)</f>
        <v>284.58009284456352</v>
      </c>
      <c r="T321" s="25">
        <f t="shared" si="28"/>
        <v>1.0103029652134767</v>
      </c>
      <c r="U321" s="22">
        <f>SUM($T$3:T321)</f>
        <v>97.493059256111735</v>
      </c>
      <c r="V321" s="25"/>
      <c r="W321" s="20">
        <f>U321*'KERS Calcs'!$F$4</f>
        <v>85.793892145378322</v>
      </c>
      <c r="X321" s="25">
        <f>O321*'KERS Calcs'!$F$30</f>
        <v>0.53594155284190081</v>
      </c>
      <c r="Y321" s="73">
        <f>T321*'KERS Calcs'!$F$30</f>
        <v>0.54334141155480731</v>
      </c>
      <c r="Z321" s="26">
        <f>SUM($Y$3:Y321)</f>
        <v>52.431813284660876</v>
      </c>
    </row>
    <row r="322" spans="1:26" x14ac:dyDescent="0.2">
      <c r="A322" s="23" t="s">
        <v>18</v>
      </c>
      <c r="B322" s="19">
        <v>319</v>
      </c>
      <c r="C322" s="23">
        <v>319</v>
      </c>
      <c r="D322" s="19">
        <v>28</v>
      </c>
      <c r="E322" s="24">
        <v>7.7777777777777786</v>
      </c>
      <c r="F322" s="20">
        <v>-0.54166666666666641</v>
      </c>
      <c r="G322" s="25">
        <f>'Bike Data'!$C$4*$F322</f>
        <v>-153.2916666666666</v>
      </c>
      <c r="H322" s="22">
        <f>0.5*'Bike Data'!$C$12*'Bike Data'!$C$7*'Bike Data'!$C$6*'WLTP Calcs'!E322^2</f>
        <v>12.449629629629632</v>
      </c>
      <c r="I322" s="26">
        <f>0.02 *'Bike Data'!C$4*9.81</f>
        <v>55.524600000000007</v>
      </c>
      <c r="J322" s="22">
        <f t="shared" si="29"/>
        <v>-85.317437037036953</v>
      </c>
      <c r="K322" s="25">
        <f t="shared" si="30"/>
        <v>0</v>
      </c>
      <c r="L322" s="20">
        <f t="shared" si="31"/>
        <v>85.317437037036953</v>
      </c>
      <c r="M322" s="30">
        <f>(E322/1000)*(I322+H322+('Bike Data'!C$4*'Bike Data'!C$10*F322))</f>
        <v>-1.0240624524176949</v>
      </c>
      <c r="N322" s="25">
        <f t="shared" si="32"/>
        <v>0</v>
      </c>
      <c r="O322" s="30">
        <f t="shared" si="33"/>
        <v>1.0240624524176949</v>
      </c>
      <c r="P322" s="26"/>
      <c r="Q322" s="22">
        <f>((M322+M323)/2) * (B323 - B322)</f>
        <v>-0.71689104756301392</v>
      </c>
      <c r="R322" s="25">
        <f t="shared" si="34"/>
        <v>0</v>
      </c>
      <c r="S322" s="22">
        <f>SUM($R$3:R322)</f>
        <v>284.58009284456352</v>
      </c>
      <c r="T322" s="25">
        <f t="shared" si="28"/>
        <v>0.71689104756301392</v>
      </c>
      <c r="U322" s="22">
        <f>SUM($T$3:T322)</f>
        <v>98.209950303674745</v>
      </c>
      <c r="V322" s="25"/>
      <c r="W322" s="20">
        <f>U322*'KERS Calcs'!$F$4</f>
        <v>86.424756267233775</v>
      </c>
      <c r="X322" s="25">
        <f>O322*'KERS Calcs'!$F$30</f>
        <v>0.5507412702677138</v>
      </c>
      <c r="Y322" s="73">
        <f>T322*'KERS Calcs'!$F$30</f>
        <v>0.38554434375196328</v>
      </c>
      <c r="Z322" s="26">
        <f>SUM($Y$3:Y322)</f>
        <v>52.817357628412843</v>
      </c>
    </row>
    <row r="323" spans="1:26" x14ac:dyDescent="0.2">
      <c r="A323" s="23" t="s">
        <v>18</v>
      </c>
      <c r="B323" s="19">
        <v>320</v>
      </c>
      <c r="C323" s="23">
        <v>320</v>
      </c>
      <c r="D323" s="19">
        <v>26.1</v>
      </c>
      <c r="E323" s="24">
        <v>7.2500000000000009</v>
      </c>
      <c r="F323" s="20">
        <v>-0.33333333333333315</v>
      </c>
      <c r="G323" s="25">
        <f>'Bike Data'!$C$4*$F323</f>
        <v>-94.333333333333286</v>
      </c>
      <c r="H323" s="22">
        <f>0.5*'Bike Data'!$C$12*'Bike Data'!$C$7*'Bike Data'!$C$6*'WLTP Calcs'!E323^2</f>
        <v>10.817362500000003</v>
      </c>
      <c r="I323" s="26">
        <f>0.02 *'Bike Data'!C$4*9.81</f>
        <v>55.524600000000007</v>
      </c>
      <c r="J323" s="22">
        <f t="shared" si="29"/>
        <v>-27.991370833333278</v>
      </c>
      <c r="K323" s="25">
        <f t="shared" si="30"/>
        <v>0</v>
      </c>
      <c r="L323" s="20">
        <f t="shared" si="31"/>
        <v>27.991370833333278</v>
      </c>
      <c r="M323" s="30">
        <f>(E323/1000)*(I323+H323+('Bike Data'!C$4*'Bike Data'!C$10*F323))</f>
        <v>-0.40971964270833289</v>
      </c>
      <c r="N323" s="25">
        <f t="shared" si="32"/>
        <v>0</v>
      </c>
      <c r="O323" s="30">
        <f t="shared" si="33"/>
        <v>0.40971964270833289</v>
      </c>
      <c r="P323" s="26"/>
      <c r="Q323" s="22">
        <f>((M323+M324)/2) * (B324 - B323)</f>
        <v>-0.18884572094264424</v>
      </c>
      <c r="R323" s="25">
        <f t="shared" si="34"/>
        <v>0</v>
      </c>
      <c r="S323" s="22">
        <f>SUM($R$3:R323)</f>
        <v>284.58009284456352</v>
      </c>
      <c r="T323" s="25">
        <f t="shared" ref="T323:T386" si="35">ABS(IF(Q323&lt;0,Q323,))</f>
        <v>0.18884572094264424</v>
      </c>
      <c r="U323" s="22">
        <f>SUM($T$3:T323)</f>
        <v>98.398796024617383</v>
      </c>
      <c r="V323" s="25"/>
      <c r="W323" s="20">
        <f>U323*'KERS Calcs'!$F$4</f>
        <v>86.590940501663297</v>
      </c>
      <c r="X323" s="25">
        <f>O323*'KERS Calcs'!$F$30</f>
        <v>0.22034741723621276</v>
      </c>
      <c r="Y323" s="73">
        <f>T323*'KERS Calcs'!$F$30</f>
        <v>0.10156131785813434</v>
      </c>
      <c r="Z323" s="26">
        <f>SUM($Y$3:Y323)</f>
        <v>52.918918946270978</v>
      </c>
    </row>
    <row r="324" spans="1:26" x14ac:dyDescent="0.2">
      <c r="A324" s="23" t="s">
        <v>18</v>
      </c>
      <c r="B324" s="19">
        <v>321</v>
      </c>
      <c r="C324" s="23">
        <v>321</v>
      </c>
      <c r="D324" s="19">
        <v>25.6</v>
      </c>
      <c r="E324" s="24">
        <v>7.1111111111111116</v>
      </c>
      <c r="F324" s="20">
        <v>-0.16666666666666705</v>
      </c>
      <c r="G324" s="25">
        <f>'Bike Data'!$C$4*$F324</f>
        <v>-47.166666666666771</v>
      </c>
      <c r="H324" s="22">
        <f>0.5*'Bike Data'!$C$12*'Bike Data'!$C$7*'Bike Data'!$C$6*'WLTP Calcs'!E324^2</f>
        <v>10.406874074074075</v>
      </c>
      <c r="I324" s="26">
        <f>0.02 *'Bike Data'!C$4*9.81</f>
        <v>55.524600000000007</v>
      </c>
      <c r="J324" s="22">
        <f t="shared" ref="J324:J387" si="36">SUM(G324:I324)</f>
        <v>18.764807407407311</v>
      </c>
      <c r="K324" s="25">
        <f t="shared" ref="K324:K387" si="37">IF(J324&gt;0,J324,)</f>
        <v>18.764807407407311</v>
      </c>
      <c r="L324" s="20">
        <f t="shared" ref="L324:L387" si="38">IF(J324&lt;0,J324,)*-1</f>
        <v>0</v>
      </c>
      <c r="M324" s="30">
        <f>(E324/1000)*(I324+H324+('Bike Data'!C$4*'Bike Data'!C$10*F324))</f>
        <v>3.2028200823044396E-2</v>
      </c>
      <c r="N324" s="25">
        <f t="shared" ref="N324:N387" si="39">IF(M324&gt;0,M324,)</f>
        <v>3.2028200823044396E-2</v>
      </c>
      <c r="O324" s="30">
        <f t="shared" ref="O324:O387" si="40">ABS(IF(M324&lt;0,M324,))</f>
        <v>0</v>
      </c>
      <c r="P324" s="26"/>
      <c r="Q324" s="22">
        <f>((M324+M325)/2) * (B325 - B324)</f>
        <v>0.11816433064879026</v>
      </c>
      <c r="R324" s="25">
        <f t="shared" ref="R324:R387" si="41">IF(Q324&gt;0,Q324,)</f>
        <v>0.11816433064879026</v>
      </c>
      <c r="S324" s="22">
        <f>SUM($R$3:R324)</f>
        <v>284.69825717521229</v>
      </c>
      <c r="T324" s="25">
        <f t="shared" si="35"/>
        <v>0</v>
      </c>
      <c r="U324" s="22">
        <f>SUM($T$3:T324)</f>
        <v>98.398796024617383</v>
      </c>
      <c r="V324" s="25"/>
      <c r="W324" s="20">
        <f>U324*'KERS Calcs'!$F$4</f>
        <v>86.590940501663297</v>
      </c>
      <c r="X324" s="25">
        <f>O324*'KERS Calcs'!$F$30</f>
        <v>0</v>
      </c>
      <c r="Y324" s="73">
        <f>T324*'KERS Calcs'!$F$30</f>
        <v>0</v>
      </c>
      <c r="Z324" s="26">
        <f>SUM($Y$3:Y324)</f>
        <v>52.918918946270978</v>
      </c>
    </row>
    <row r="325" spans="1:26" x14ac:dyDescent="0.2">
      <c r="A325" s="23" t="s">
        <v>18</v>
      </c>
      <c r="B325" s="19">
        <v>322</v>
      </c>
      <c r="C325" s="23">
        <v>322</v>
      </c>
      <c r="D325" s="19">
        <v>24.9</v>
      </c>
      <c r="E325" s="24">
        <v>6.916666666666667</v>
      </c>
      <c r="F325" s="20">
        <v>-9.7222222222222612E-2</v>
      </c>
      <c r="G325" s="25">
        <f>'Bike Data'!$C$4*$F325</f>
        <v>-27.513888888888999</v>
      </c>
      <c r="H325" s="22">
        <f>0.5*'Bike Data'!$C$12*'Bike Data'!$C$7*'Bike Data'!$C$6*'WLTP Calcs'!E325^2</f>
        <v>9.8455291666666671</v>
      </c>
      <c r="I325" s="26">
        <f>0.02 *'Bike Data'!C$4*9.81</f>
        <v>55.524600000000007</v>
      </c>
      <c r="J325" s="22">
        <f t="shared" si="36"/>
        <v>37.856240277777673</v>
      </c>
      <c r="K325" s="25">
        <f t="shared" si="37"/>
        <v>37.856240277777673</v>
      </c>
      <c r="L325" s="20">
        <f t="shared" si="38"/>
        <v>0</v>
      </c>
      <c r="M325" s="30">
        <f>(E325/1000)*(I325+H325+('Bike Data'!C$4*'Bike Data'!C$10*F325))</f>
        <v>0.20430046047453612</v>
      </c>
      <c r="N325" s="25">
        <f t="shared" si="39"/>
        <v>0.20430046047453612</v>
      </c>
      <c r="O325" s="30">
        <f t="shared" si="40"/>
        <v>0</v>
      </c>
      <c r="P325" s="26"/>
      <c r="Q325" s="22">
        <f>((M325+M326)/2) * (B326 - B325)</f>
        <v>0.22200352711226845</v>
      </c>
      <c r="R325" s="25">
        <f t="shared" si="41"/>
        <v>0.22200352711226845</v>
      </c>
      <c r="S325" s="22">
        <f>SUM($R$3:R325)</f>
        <v>284.92026070232458</v>
      </c>
      <c r="T325" s="25">
        <f t="shared" si="35"/>
        <v>0</v>
      </c>
      <c r="U325" s="22">
        <f>SUM($T$3:T325)</f>
        <v>98.398796024617383</v>
      </c>
      <c r="V325" s="25"/>
      <c r="W325" s="20">
        <f>U325*'KERS Calcs'!$F$4</f>
        <v>86.590940501663297</v>
      </c>
      <c r="X325" s="25">
        <f>O325*'KERS Calcs'!$F$30</f>
        <v>0</v>
      </c>
      <c r="Y325" s="73">
        <f>T325*'KERS Calcs'!$F$30</f>
        <v>0</v>
      </c>
      <c r="Z325" s="26">
        <f>SUM($Y$3:Y325)</f>
        <v>52.918918946270978</v>
      </c>
    </row>
    <row r="326" spans="1:26" x14ac:dyDescent="0.2">
      <c r="A326" s="23" t="s">
        <v>18</v>
      </c>
      <c r="B326" s="19">
        <v>323</v>
      </c>
      <c r="C326" s="23">
        <v>323</v>
      </c>
      <c r="D326" s="19">
        <v>24.9</v>
      </c>
      <c r="E326" s="24">
        <v>6.916666666666667</v>
      </c>
      <c r="F326" s="20">
        <v>-8.3333333333333037E-2</v>
      </c>
      <c r="G326" s="25">
        <f>'Bike Data'!$C$4*$F326</f>
        <v>-23.58333333333325</v>
      </c>
      <c r="H326" s="22">
        <f>0.5*'Bike Data'!$C$12*'Bike Data'!$C$7*'Bike Data'!$C$6*'WLTP Calcs'!E326^2</f>
        <v>9.8455291666666671</v>
      </c>
      <c r="I326" s="26">
        <f>0.02 *'Bike Data'!C$4*9.81</f>
        <v>55.524600000000007</v>
      </c>
      <c r="J326" s="22">
        <f t="shared" si="36"/>
        <v>41.786795833333422</v>
      </c>
      <c r="K326" s="25">
        <f t="shared" si="37"/>
        <v>41.786795833333422</v>
      </c>
      <c r="L326" s="20">
        <f t="shared" si="38"/>
        <v>0</v>
      </c>
      <c r="M326" s="30">
        <f>(E326/1000)*(I326+H326+('Bike Data'!C$4*'Bike Data'!C$10*F326))</f>
        <v>0.23970659375000078</v>
      </c>
      <c r="N326" s="25">
        <f t="shared" si="39"/>
        <v>0.23970659375000078</v>
      </c>
      <c r="O326" s="30">
        <f t="shared" si="40"/>
        <v>0</v>
      </c>
      <c r="P326" s="26"/>
      <c r="Q326" s="22">
        <f>((M326+M327)/2) * (B327 - B326)</f>
        <v>0.16613052812500043</v>
      </c>
      <c r="R326" s="25">
        <f t="shared" si="41"/>
        <v>0.16613052812500043</v>
      </c>
      <c r="S326" s="22">
        <f>SUM($R$3:R326)</f>
        <v>285.08639123044958</v>
      </c>
      <c r="T326" s="25">
        <f t="shared" si="35"/>
        <v>0</v>
      </c>
      <c r="U326" s="22">
        <f>SUM($T$3:T326)</f>
        <v>98.398796024617383</v>
      </c>
      <c r="V326" s="25"/>
      <c r="W326" s="20">
        <f>U326*'KERS Calcs'!$F$4</f>
        <v>86.590940501663297</v>
      </c>
      <c r="X326" s="25">
        <f>O326*'KERS Calcs'!$F$30</f>
        <v>0</v>
      </c>
      <c r="Y326" s="73">
        <f>T326*'KERS Calcs'!$F$30</f>
        <v>0</v>
      </c>
      <c r="Z326" s="26">
        <f>SUM($Y$3:Y326)</f>
        <v>52.918918946270978</v>
      </c>
    </row>
    <row r="327" spans="1:26" x14ac:dyDescent="0.2">
      <c r="A327" s="23" t="s">
        <v>18</v>
      </c>
      <c r="B327" s="19">
        <v>324</v>
      </c>
      <c r="C327" s="23">
        <v>324</v>
      </c>
      <c r="D327" s="19">
        <v>24.3</v>
      </c>
      <c r="E327" s="24">
        <v>6.7500000000000009</v>
      </c>
      <c r="F327" s="20">
        <v>-0.1388888888888889</v>
      </c>
      <c r="G327" s="25">
        <f>'Bike Data'!$C$4*$F327</f>
        <v>-39.305555555555557</v>
      </c>
      <c r="H327" s="22">
        <f>0.5*'Bike Data'!$C$12*'Bike Data'!$C$7*'Bike Data'!$C$6*'WLTP Calcs'!E327^2</f>
        <v>9.3767625000000034</v>
      </c>
      <c r="I327" s="26">
        <f>0.02 *'Bike Data'!C$4*9.81</f>
        <v>55.524600000000007</v>
      </c>
      <c r="J327" s="22">
        <f t="shared" si="36"/>
        <v>25.595806944444455</v>
      </c>
      <c r="K327" s="25">
        <f t="shared" si="37"/>
        <v>25.595806944444455</v>
      </c>
      <c r="L327" s="20">
        <f t="shared" si="38"/>
        <v>0</v>
      </c>
      <c r="M327" s="30">
        <f>(E327/1000)*(I327+H327+('Bike Data'!C$4*'Bike Data'!C$10*F327))</f>
        <v>9.2554462500000059E-2</v>
      </c>
      <c r="N327" s="25">
        <f t="shared" si="39"/>
        <v>9.2554462500000059E-2</v>
      </c>
      <c r="O327" s="30">
        <f t="shared" si="40"/>
        <v>0</v>
      </c>
      <c r="P327" s="26"/>
      <c r="Q327" s="22">
        <f>((M327+M328)/2) * (B328 - B327)</f>
        <v>0.19272901936085357</v>
      </c>
      <c r="R327" s="25">
        <f t="shared" si="41"/>
        <v>0.19272901936085357</v>
      </c>
      <c r="S327" s="22">
        <f>SUM($R$3:R327)</f>
        <v>285.27912024981043</v>
      </c>
      <c r="T327" s="25">
        <f t="shared" si="35"/>
        <v>0</v>
      </c>
      <c r="U327" s="22">
        <f>SUM($T$3:T327)</f>
        <v>98.398796024617383</v>
      </c>
      <c r="V327" s="25"/>
      <c r="W327" s="20">
        <f>U327*'KERS Calcs'!$F$4</f>
        <v>86.590940501663297</v>
      </c>
      <c r="X327" s="25">
        <f>O327*'KERS Calcs'!$F$30</f>
        <v>0</v>
      </c>
      <c r="Y327" s="73">
        <f>T327*'KERS Calcs'!$F$30</f>
        <v>0</v>
      </c>
      <c r="Z327" s="26">
        <f>SUM($Y$3:Y327)</f>
        <v>52.918918946270978</v>
      </c>
    </row>
    <row r="328" spans="1:26" x14ac:dyDescent="0.2">
      <c r="A328" s="23" t="s">
        <v>18</v>
      </c>
      <c r="B328" s="19">
        <v>325</v>
      </c>
      <c r="C328" s="23">
        <v>325</v>
      </c>
      <c r="D328" s="19">
        <v>23.9</v>
      </c>
      <c r="E328" s="24">
        <v>6.6388888888888884</v>
      </c>
      <c r="F328" s="20">
        <v>-5.5555555555555851E-2</v>
      </c>
      <c r="G328" s="25">
        <f>'Bike Data'!$C$4*$F328</f>
        <v>-15.722222222222305</v>
      </c>
      <c r="H328" s="22">
        <f>0.5*'Bike Data'!$C$12*'Bike Data'!$C$7*'Bike Data'!$C$6*'WLTP Calcs'!E328^2</f>
        <v>9.0706032407407395</v>
      </c>
      <c r="I328" s="26">
        <f>0.02 *'Bike Data'!C$4*9.81</f>
        <v>55.524600000000007</v>
      </c>
      <c r="J328" s="22">
        <f t="shared" si="36"/>
        <v>48.872981018518445</v>
      </c>
      <c r="K328" s="25">
        <f t="shared" si="37"/>
        <v>48.872981018518445</v>
      </c>
      <c r="L328" s="20">
        <f t="shared" si="38"/>
        <v>0</v>
      </c>
      <c r="M328" s="30">
        <f>(E328/1000)*(I328+H328+('Bike Data'!C$4*'Bike Data'!C$10*F328))</f>
        <v>0.2929035762217071</v>
      </c>
      <c r="N328" s="25">
        <f t="shared" si="39"/>
        <v>0.2929035762217071</v>
      </c>
      <c r="O328" s="30">
        <f t="shared" si="40"/>
        <v>0</v>
      </c>
      <c r="P328" s="26"/>
      <c r="Q328" s="22">
        <f>((M328+M329)/2) * (B329 - B328)</f>
        <v>0.30989567632780363</v>
      </c>
      <c r="R328" s="25">
        <f t="shared" si="41"/>
        <v>0.30989567632780363</v>
      </c>
      <c r="S328" s="22">
        <f>SUM($R$3:R328)</f>
        <v>285.58901592613825</v>
      </c>
      <c r="T328" s="25">
        <f t="shared" si="35"/>
        <v>0</v>
      </c>
      <c r="U328" s="22">
        <f>SUM($T$3:T328)</f>
        <v>98.398796024617383</v>
      </c>
      <c r="V328" s="25"/>
      <c r="W328" s="20">
        <f>U328*'KERS Calcs'!$F$4</f>
        <v>86.590940501663297</v>
      </c>
      <c r="X328" s="25">
        <f>O328*'KERS Calcs'!$F$30</f>
        <v>0</v>
      </c>
      <c r="Y328" s="73">
        <f>T328*'KERS Calcs'!$F$30</f>
        <v>0</v>
      </c>
      <c r="Z328" s="26">
        <f>SUM($Y$3:Y328)</f>
        <v>52.918918946270978</v>
      </c>
    </row>
    <row r="329" spans="1:26" x14ac:dyDescent="0.2">
      <c r="A329" s="23" t="s">
        <v>18</v>
      </c>
      <c r="B329" s="19">
        <v>326</v>
      </c>
      <c r="C329" s="23">
        <v>326</v>
      </c>
      <c r="D329" s="19">
        <v>23.9</v>
      </c>
      <c r="E329" s="24">
        <v>6.6388888888888884</v>
      </c>
      <c r="F329" s="20">
        <v>-4.1666666666666269E-2</v>
      </c>
      <c r="G329" s="25">
        <f>'Bike Data'!$C$4*$F329</f>
        <v>-11.791666666666554</v>
      </c>
      <c r="H329" s="22">
        <f>0.5*'Bike Data'!$C$12*'Bike Data'!$C$7*'Bike Data'!$C$6*'WLTP Calcs'!E329^2</f>
        <v>9.0706032407407395</v>
      </c>
      <c r="I329" s="26">
        <f>0.02 *'Bike Data'!C$4*9.81</f>
        <v>55.524600000000007</v>
      </c>
      <c r="J329" s="22">
        <f t="shared" si="36"/>
        <v>52.803536574074194</v>
      </c>
      <c r="K329" s="25">
        <f t="shared" si="37"/>
        <v>52.803536574074194</v>
      </c>
      <c r="L329" s="20">
        <f t="shared" si="38"/>
        <v>0</v>
      </c>
      <c r="M329" s="30">
        <f>(E329/1000)*(I329+H329+('Bike Data'!C$4*'Bike Data'!C$10*F329))</f>
        <v>0.32688777643390016</v>
      </c>
      <c r="N329" s="25">
        <f t="shared" si="39"/>
        <v>0.32688777643390016</v>
      </c>
      <c r="O329" s="30">
        <f t="shared" si="40"/>
        <v>0</v>
      </c>
      <c r="P329" s="26"/>
      <c r="Q329" s="22">
        <f>((M329+M330)/2) * (B330 - B329)</f>
        <v>0.27375803803690935</v>
      </c>
      <c r="R329" s="25">
        <f t="shared" si="41"/>
        <v>0.27375803803690935</v>
      </c>
      <c r="S329" s="22">
        <f>SUM($R$3:R329)</f>
        <v>285.86277396417518</v>
      </c>
      <c r="T329" s="25">
        <f t="shared" si="35"/>
        <v>0</v>
      </c>
      <c r="U329" s="22">
        <f>SUM($T$3:T329)</f>
        <v>98.398796024617383</v>
      </c>
      <c r="V329" s="25"/>
      <c r="W329" s="20">
        <f>U329*'KERS Calcs'!$F$4</f>
        <v>86.590940501663297</v>
      </c>
      <c r="X329" s="25">
        <f>O329*'KERS Calcs'!$F$30</f>
        <v>0</v>
      </c>
      <c r="Y329" s="73">
        <f>T329*'KERS Calcs'!$F$30</f>
        <v>0</v>
      </c>
      <c r="Z329" s="26">
        <f>SUM($Y$3:Y329)</f>
        <v>52.918918946270978</v>
      </c>
    </row>
    <row r="330" spans="1:26" x14ac:dyDescent="0.2">
      <c r="A330" s="23" t="s">
        <v>18</v>
      </c>
      <c r="B330" s="19">
        <v>327</v>
      </c>
      <c r="C330" s="23">
        <v>327</v>
      </c>
      <c r="D330" s="19">
        <v>23.6</v>
      </c>
      <c r="E330" s="24">
        <v>6.5555555555555562</v>
      </c>
      <c r="F330" s="20">
        <v>-8.3333333333333037E-2</v>
      </c>
      <c r="G330" s="25">
        <f>'Bike Data'!$C$4*$F330</f>
        <v>-23.58333333333325</v>
      </c>
      <c r="H330" s="22">
        <f>0.5*'Bike Data'!$C$12*'Bike Data'!$C$7*'Bike Data'!$C$6*'WLTP Calcs'!E330^2</f>
        <v>8.84431851851852</v>
      </c>
      <c r="I330" s="26">
        <f>0.02 *'Bike Data'!C$4*9.81</f>
        <v>55.524600000000007</v>
      </c>
      <c r="J330" s="22">
        <f t="shared" si="36"/>
        <v>40.785585185185276</v>
      </c>
      <c r="K330" s="25">
        <f t="shared" si="37"/>
        <v>40.785585185185276</v>
      </c>
      <c r="L330" s="20">
        <f t="shared" si="38"/>
        <v>0</v>
      </c>
      <c r="M330" s="30">
        <f>(E330/1000)*(I330+H330+('Bike Data'!C$4*'Bike Data'!C$10*F330))</f>
        <v>0.22062829963991848</v>
      </c>
      <c r="N330" s="25">
        <f t="shared" si="39"/>
        <v>0.22062829963991848</v>
      </c>
      <c r="O330" s="30">
        <f t="shared" si="40"/>
        <v>0</v>
      </c>
      <c r="P330" s="26"/>
      <c r="Q330" s="22">
        <f>((M330+M331)/2) * (B331 - B330)</f>
        <v>-0.19563503617219624</v>
      </c>
      <c r="R330" s="25">
        <f t="shared" si="41"/>
        <v>0</v>
      </c>
      <c r="S330" s="22">
        <f>SUM($R$3:R330)</f>
        <v>285.86277396417518</v>
      </c>
      <c r="T330" s="25">
        <f t="shared" si="35"/>
        <v>0.19563503617219624</v>
      </c>
      <c r="U330" s="22">
        <f>SUM($T$3:T330)</f>
        <v>98.594431060789574</v>
      </c>
      <c r="V330" s="25">
        <f>SUM(T330:T333)</f>
        <v>2.3954943827031898</v>
      </c>
      <c r="W330" s="20">
        <f>U330*'KERS Calcs'!$F$4</f>
        <v>86.763099333494822</v>
      </c>
      <c r="X330" s="25">
        <f>O330*'KERS Calcs'!$F$30</f>
        <v>0</v>
      </c>
      <c r="Y330" s="73">
        <f>T330*'KERS Calcs'!$F$30</f>
        <v>0.1052126147931442</v>
      </c>
      <c r="Z330" s="26">
        <f>SUM($Y$3:Y330)</f>
        <v>53.024131561064124</v>
      </c>
    </row>
    <row r="331" spans="1:26" x14ac:dyDescent="0.2">
      <c r="A331" s="23" t="s">
        <v>18</v>
      </c>
      <c r="B331" s="19">
        <v>328</v>
      </c>
      <c r="C331" s="23">
        <v>328</v>
      </c>
      <c r="D331" s="19">
        <v>23.3</v>
      </c>
      <c r="E331" s="24">
        <v>6.4722222222222223</v>
      </c>
      <c r="F331" s="20">
        <v>-0.43055555555555575</v>
      </c>
      <c r="G331" s="25">
        <f>'Bike Data'!$C$4*$F331</f>
        <v>-121.84722222222227</v>
      </c>
      <c r="H331" s="22">
        <f>0.5*'Bike Data'!$C$12*'Bike Data'!$C$7*'Bike Data'!$C$6*'WLTP Calcs'!E331^2</f>
        <v>8.620892129629631</v>
      </c>
      <c r="I331" s="26">
        <f>0.02 *'Bike Data'!C$4*9.81</f>
        <v>55.524600000000007</v>
      </c>
      <c r="J331" s="22">
        <f t="shared" si="36"/>
        <v>-57.701730092592626</v>
      </c>
      <c r="K331" s="25">
        <f t="shared" si="37"/>
        <v>0</v>
      </c>
      <c r="L331" s="20">
        <f t="shared" si="38"/>
        <v>57.701730092592626</v>
      </c>
      <c r="M331" s="30">
        <f>(E331/1000)*(I331+H331+('Bike Data'!C$4*'Bike Data'!C$10*F331))</f>
        <v>-0.61189837198431096</v>
      </c>
      <c r="N331" s="25">
        <f t="shared" si="39"/>
        <v>0</v>
      </c>
      <c r="O331" s="30">
        <f t="shared" si="40"/>
        <v>0.61189837198431096</v>
      </c>
      <c r="P331" s="26">
        <f>SUM(O331:O333)</f>
        <v>2.5506599795588998</v>
      </c>
      <c r="Q331" s="22">
        <f>((M331+M332)/2) * (B332 - B331)</f>
        <v>-0.97419682346643532</v>
      </c>
      <c r="R331" s="25">
        <f t="shared" si="41"/>
        <v>0</v>
      </c>
      <c r="S331" s="22">
        <f>SUM($R$3:R331)</f>
        <v>285.86277396417518</v>
      </c>
      <c r="T331" s="25">
        <f t="shared" si="35"/>
        <v>0.97419682346643532</v>
      </c>
      <c r="U331" s="22">
        <f>SUM($T$3:T331)</f>
        <v>99.568627884256003</v>
      </c>
      <c r="V331" s="25"/>
      <c r="W331" s="20">
        <f>U331*'KERS Calcs'!$F$4</f>
        <v>87.620392538145282</v>
      </c>
      <c r="X331" s="25">
        <f>O331*'KERS Calcs'!$F$30</f>
        <v>0.32907923326919397</v>
      </c>
      <c r="Y331" s="73">
        <f>T331*'KERS Calcs'!$F$30</f>
        <v>0.52392351148114946</v>
      </c>
      <c r="Z331" s="26">
        <f>SUM($Y$3:Y331)</f>
        <v>53.548055072545274</v>
      </c>
    </row>
    <row r="332" spans="1:26" x14ac:dyDescent="0.2">
      <c r="A332" s="23" t="s">
        <v>18</v>
      </c>
      <c r="B332" s="19">
        <v>329</v>
      </c>
      <c r="C332" s="23">
        <v>329</v>
      </c>
      <c r="D332" s="19">
        <v>20.5</v>
      </c>
      <c r="E332" s="24">
        <v>5.6944444444444446</v>
      </c>
      <c r="F332" s="20">
        <v>-0.80555555555555558</v>
      </c>
      <c r="G332" s="25">
        <f>'Bike Data'!$C$4*$F332</f>
        <v>-227.97222222222223</v>
      </c>
      <c r="H332" s="22">
        <f>0.5*'Bike Data'!$C$12*'Bike Data'!$C$7*'Bike Data'!$C$6*'WLTP Calcs'!E332^2</f>
        <v>6.6734143518518536</v>
      </c>
      <c r="I332" s="26">
        <f>0.02 *'Bike Data'!C$4*9.81</f>
        <v>55.524600000000007</v>
      </c>
      <c r="J332" s="22">
        <f t="shared" si="36"/>
        <v>-165.77420787037039</v>
      </c>
      <c r="K332" s="25">
        <f t="shared" si="37"/>
        <v>0</v>
      </c>
      <c r="L332" s="20">
        <f t="shared" si="38"/>
        <v>165.77420787037039</v>
      </c>
      <c r="M332" s="30">
        <f>(E332/1000)*(I332+H332+('Bike Data'!C$4*'Bike Data'!C$10*F332))</f>
        <v>-1.3364952749485597</v>
      </c>
      <c r="N332" s="25">
        <f t="shared" si="39"/>
        <v>0</v>
      </c>
      <c r="O332" s="30">
        <f t="shared" si="40"/>
        <v>1.3364952749485597</v>
      </c>
      <c r="P332" s="26"/>
      <c r="Q332" s="22">
        <f>((M332+M333)/2) * (B333 - B332)</f>
        <v>-0.96938080378729441</v>
      </c>
      <c r="R332" s="25">
        <f t="shared" si="41"/>
        <v>0</v>
      </c>
      <c r="S332" s="22">
        <f>SUM($R$3:R332)</f>
        <v>285.86277396417518</v>
      </c>
      <c r="T332" s="25">
        <f t="shared" si="35"/>
        <v>0.96938080378729441</v>
      </c>
      <c r="U332" s="22">
        <f>SUM($T$3:T332)</f>
        <v>100.53800868804329</v>
      </c>
      <c r="V332" s="25"/>
      <c r="W332" s="20">
        <f>U332*'KERS Calcs'!$F$4</f>
        <v>88.473447645478103</v>
      </c>
      <c r="X332" s="25">
        <f>O332*'KERS Calcs'!$F$30</f>
        <v>0.71876778969310506</v>
      </c>
      <c r="Y332" s="73">
        <f>T332*'KERS Calcs'!$F$30</f>
        <v>0.52133345382454621</v>
      </c>
      <c r="Z332" s="26">
        <f>SUM($Y$3:Y332)</f>
        <v>54.069388526369821</v>
      </c>
    </row>
    <row r="333" spans="1:26" x14ac:dyDescent="0.2">
      <c r="A333" s="23" t="s">
        <v>18</v>
      </c>
      <c r="B333" s="19">
        <v>330</v>
      </c>
      <c r="C333" s="23">
        <v>330</v>
      </c>
      <c r="D333" s="19">
        <v>17.5</v>
      </c>
      <c r="E333" s="24">
        <v>4.8611111111111116</v>
      </c>
      <c r="F333" s="20">
        <v>-0.50000000000000022</v>
      </c>
      <c r="G333" s="25">
        <f>'Bike Data'!$C$4*$F333</f>
        <v>-141.50000000000006</v>
      </c>
      <c r="H333" s="22">
        <f>0.5*'Bike Data'!$C$12*'Bike Data'!$C$7*'Bike Data'!$C$6*'WLTP Calcs'!E333^2</f>
        <v>4.8631365740740753</v>
      </c>
      <c r="I333" s="26">
        <f>0.02 *'Bike Data'!C$4*9.81</f>
        <v>55.524600000000007</v>
      </c>
      <c r="J333" s="22">
        <f t="shared" si="36"/>
        <v>-81.112263425925974</v>
      </c>
      <c r="K333" s="25">
        <f t="shared" si="37"/>
        <v>0</v>
      </c>
      <c r="L333" s="20">
        <f t="shared" si="38"/>
        <v>81.112263425925974</v>
      </c>
      <c r="M333" s="30">
        <f>(E333/1000)*(I333+H333+('Bike Data'!C$4*'Bike Data'!C$10*F333))</f>
        <v>-0.60226633262602913</v>
      </c>
      <c r="N333" s="25">
        <f t="shared" si="39"/>
        <v>0</v>
      </c>
      <c r="O333" s="30">
        <f t="shared" si="40"/>
        <v>0.60226633262602913</v>
      </c>
      <c r="P333" s="26"/>
      <c r="Q333" s="22">
        <f>((M333+M334)/2) * (B334 - B333)</f>
        <v>-0.25628171927726362</v>
      </c>
      <c r="R333" s="25">
        <f t="shared" si="41"/>
        <v>0</v>
      </c>
      <c r="S333" s="22">
        <f>SUM($R$3:R333)</f>
        <v>285.86277396417518</v>
      </c>
      <c r="T333" s="25">
        <f t="shared" si="35"/>
        <v>0.25628171927726362</v>
      </c>
      <c r="U333" s="22">
        <f>SUM($T$3:T333)</f>
        <v>100.79429040732056</v>
      </c>
      <c r="V333" s="25"/>
      <c r="W333" s="20">
        <f>U333*'KERS Calcs'!$F$4</f>
        <v>88.698975558442086</v>
      </c>
      <c r="X333" s="25">
        <f>O333*'KERS Calcs'!$F$30</f>
        <v>0.32389911795598741</v>
      </c>
      <c r="Y333" s="73">
        <f>T333*'KERS Calcs'!$F$30</f>
        <v>0.13782842959228386</v>
      </c>
      <c r="Z333" s="26">
        <f>SUM($Y$3:Y333)</f>
        <v>54.207216955962103</v>
      </c>
    </row>
    <row r="334" spans="1:26" x14ac:dyDescent="0.2">
      <c r="A334" s="23" t="s">
        <v>18</v>
      </c>
      <c r="B334" s="19">
        <v>331</v>
      </c>
      <c r="C334" s="23">
        <v>331</v>
      </c>
      <c r="D334" s="19">
        <v>16.899999999999999</v>
      </c>
      <c r="E334" s="24">
        <v>4.6944444444444446</v>
      </c>
      <c r="F334" s="20">
        <v>-0.1111111111111112</v>
      </c>
      <c r="G334" s="25">
        <f>'Bike Data'!$C$4*$F334</f>
        <v>-31.444444444444471</v>
      </c>
      <c r="H334" s="22">
        <f>0.5*'Bike Data'!$C$12*'Bike Data'!$C$7*'Bike Data'!$C$6*'WLTP Calcs'!E334^2</f>
        <v>4.5353810185185193</v>
      </c>
      <c r="I334" s="26">
        <f>0.02 *'Bike Data'!C$4*9.81</f>
        <v>55.524600000000007</v>
      </c>
      <c r="J334" s="22">
        <f t="shared" si="36"/>
        <v>28.615536574074056</v>
      </c>
      <c r="K334" s="25">
        <f t="shared" si="37"/>
        <v>28.615536574074056</v>
      </c>
      <c r="L334" s="20">
        <f t="shared" si="38"/>
        <v>0</v>
      </c>
      <c r="M334" s="30">
        <f>(E334/1000)*(I334+H334+('Bike Data'!C$4*'Bike Data'!C$10*F334))</f>
        <v>8.9702894071501948E-2</v>
      </c>
      <c r="N334" s="25">
        <f t="shared" si="39"/>
        <v>8.9702894071501948E-2</v>
      </c>
      <c r="O334" s="30">
        <f t="shared" si="40"/>
        <v>0</v>
      </c>
      <c r="P334" s="26"/>
      <c r="Q334" s="22">
        <f>((M334+M335)/2) * (B335 - B334)</f>
        <v>6.5178315065586606E-2</v>
      </c>
      <c r="R334" s="25">
        <f t="shared" si="41"/>
        <v>6.5178315065586606E-2</v>
      </c>
      <c r="S334" s="22">
        <f>SUM($R$3:R334)</f>
        <v>285.92795227924074</v>
      </c>
      <c r="T334" s="25">
        <f t="shared" si="35"/>
        <v>0</v>
      </c>
      <c r="U334" s="22">
        <f>SUM($T$3:T334)</f>
        <v>100.79429040732056</v>
      </c>
      <c r="V334" s="25"/>
      <c r="W334" s="20">
        <f>U334*'KERS Calcs'!$F$4</f>
        <v>88.698975558442086</v>
      </c>
      <c r="X334" s="25">
        <f>O334*'KERS Calcs'!$F$30</f>
        <v>0</v>
      </c>
      <c r="Y334" s="73">
        <f>T334*'KERS Calcs'!$F$30</f>
        <v>0</v>
      </c>
      <c r="Z334" s="26">
        <f>SUM($Y$3:Y334)</f>
        <v>54.207216955962103</v>
      </c>
    </row>
    <row r="335" spans="1:26" x14ac:dyDescent="0.2">
      <c r="A335" s="23" t="s">
        <v>18</v>
      </c>
      <c r="B335" s="19">
        <v>332</v>
      </c>
      <c r="C335" s="23">
        <v>332</v>
      </c>
      <c r="D335" s="19">
        <v>16.7</v>
      </c>
      <c r="E335" s="24">
        <v>4.6388888888888893</v>
      </c>
      <c r="F335" s="20">
        <v>-0.13888888888888865</v>
      </c>
      <c r="G335" s="25">
        <f>'Bike Data'!$C$4*$F335</f>
        <v>-39.305555555555486</v>
      </c>
      <c r="H335" s="22">
        <f>0.5*'Bike Data'!$C$12*'Bike Data'!$C$7*'Bike Data'!$C$6*'WLTP Calcs'!E335^2</f>
        <v>4.428669907407409</v>
      </c>
      <c r="I335" s="26">
        <f>0.02 *'Bike Data'!C$4*9.81</f>
        <v>55.524600000000007</v>
      </c>
      <c r="J335" s="22">
        <f t="shared" si="36"/>
        <v>20.647714351851931</v>
      </c>
      <c r="K335" s="25">
        <f t="shared" si="37"/>
        <v>20.647714351851931</v>
      </c>
      <c r="L335" s="20">
        <f t="shared" si="38"/>
        <v>0</v>
      </c>
      <c r="M335" s="30">
        <f>(E335/1000)*(I335+H335+('Bike Data'!C$4*'Bike Data'!C$10*F335))</f>
        <v>4.0653736059671278E-2</v>
      </c>
      <c r="N335" s="25">
        <f t="shared" si="39"/>
        <v>4.0653736059671278E-2</v>
      </c>
      <c r="O335" s="30">
        <f t="shared" si="40"/>
        <v>0</v>
      </c>
      <c r="P335" s="26"/>
      <c r="Q335" s="22">
        <f>((M335+M336)/2) * (B336 - B335)</f>
        <v>2.7461065223122735E-2</v>
      </c>
      <c r="R335" s="25">
        <f t="shared" si="41"/>
        <v>2.7461065223122735E-2</v>
      </c>
      <c r="S335" s="22">
        <f>SUM($R$3:R335)</f>
        <v>285.95541334446386</v>
      </c>
      <c r="T335" s="25">
        <f t="shared" si="35"/>
        <v>0</v>
      </c>
      <c r="U335" s="22">
        <f>SUM($T$3:T335)</f>
        <v>100.79429040732056</v>
      </c>
      <c r="V335" s="25"/>
      <c r="W335" s="20">
        <f>U335*'KERS Calcs'!$F$4</f>
        <v>88.698975558442086</v>
      </c>
      <c r="X335" s="25">
        <f>O335*'KERS Calcs'!$F$30</f>
        <v>0</v>
      </c>
      <c r="Y335" s="73">
        <f>T335*'KERS Calcs'!$F$30</f>
        <v>0</v>
      </c>
      <c r="Z335" s="26">
        <f>SUM($Y$3:Y335)</f>
        <v>54.207216955962103</v>
      </c>
    </row>
    <row r="336" spans="1:26" x14ac:dyDescent="0.2">
      <c r="A336" s="23" t="s">
        <v>18</v>
      </c>
      <c r="B336" s="19">
        <v>333</v>
      </c>
      <c r="C336" s="23">
        <v>333</v>
      </c>
      <c r="D336" s="19">
        <v>15.9</v>
      </c>
      <c r="E336" s="24">
        <v>4.416666666666667</v>
      </c>
      <c r="F336" s="20">
        <v>-0.15277777777777773</v>
      </c>
      <c r="G336" s="25">
        <f>'Bike Data'!$C$4*$F336</f>
        <v>-43.2361111111111</v>
      </c>
      <c r="H336" s="22">
        <f>0.5*'Bike Data'!$C$12*'Bike Data'!$C$7*'Bike Data'!$C$6*'WLTP Calcs'!E336^2</f>
        <v>4.0145291666666676</v>
      </c>
      <c r="I336" s="26">
        <f>0.02 *'Bike Data'!C$4*9.81</f>
        <v>55.524600000000007</v>
      </c>
      <c r="J336" s="22">
        <f t="shared" si="36"/>
        <v>16.303018055555576</v>
      </c>
      <c r="K336" s="25">
        <f t="shared" si="37"/>
        <v>16.303018055555576</v>
      </c>
      <c r="L336" s="20">
        <f t="shared" si="38"/>
        <v>0</v>
      </c>
      <c r="M336" s="30">
        <f>(E336/1000)*(I336+H336+('Bike Data'!C$4*'Bike Data'!C$10*F336))</f>
        <v>1.4268394386574195E-2</v>
      </c>
      <c r="N336" s="25">
        <f t="shared" si="39"/>
        <v>1.4268394386574195E-2</v>
      </c>
      <c r="O336" s="30">
        <f t="shared" si="40"/>
        <v>0</v>
      </c>
      <c r="P336" s="26"/>
      <c r="Q336" s="22">
        <f>((M336+M337)/2) * (B337 - B336)</f>
        <v>3.599080726273151E-2</v>
      </c>
      <c r="R336" s="25">
        <f t="shared" si="41"/>
        <v>3.599080726273151E-2</v>
      </c>
      <c r="S336" s="22">
        <f>SUM($R$3:R336)</f>
        <v>285.99140415172661</v>
      </c>
      <c r="T336" s="25">
        <f t="shared" si="35"/>
        <v>0</v>
      </c>
      <c r="U336" s="22">
        <f>SUM($T$3:T336)</f>
        <v>100.79429040732056</v>
      </c>
      <c r="V336" s="25"/>
      <c r="W336" s="20">
        <f>U336*'KERS Calcs'!$F$4</f>
        <v>88.698975558442086</v>
      </c>
      <c r="X336" s="25">
        <f>O336*'KERS Calcs'!$F$30</f>
        <v>0</v>
      </c>
      <c r="Y336" s="73">
        <f>T336*'KERS Calcs'!$F$30</f>
        <v>0</v>
      </c>
      <c r="Z336" s="26">
        <f>SUM($Y$3:Y336)</f>
        <v>54.207216955962103</v>
      </c>
    </row>
    <row r="337" spans="1:26" x14ac:dyDescent="0.2">
      <c r="A337" s="23" t="s">
        <v>18</v>
      </c>
      <c r="B337" s="19">
        <v>334</v>
      </c>
      <c r="C337" s="23">
        <v>334</v>
      </c>
      <c r="D337" s="19">
        <v>15.6</v>
      </c>
      <c r="E337" s="24">
        <v>4.333333333333333</v>
      </c>
      <c r="F337" s="20">
        <v>-0.12500000000000006</v>
      </c>
      <c r="G337" s="25">
        <f>'Bike Data'!$C$4*$F337</f>
        <v>-35.375000000000014</v>
      </c>
      <c r="H337" s="22">
        <f>0.5*'Bike Data'!$C$12*'Bike Data'!$C$7*'Bike Data'!$C$6*'WLTP Calcs'!E337^2</f>
        <v>3.8644666666666665</v>
      </c>
      <c r="I337" s="26">
        <f>0.02 *'Bike Data'!C$4*9.81</f>
        <v>55.524600000000007</v>
      </c>
      <c r="J337" s="22">
        <f t="shared" si="36"/>
        <v>24.014066666666658</v>
      </c>
      <c r="K337" s="25">
        <f t="shared" si="37"/>
        <v>24.014066666666658</v>
      </c>
      <c r="L337" s="20">
        <f t="shared" si="38"/>
        <v>0</v>
      </c>
      <c r="M337" s="30">
        <f>(E337/1000)*(I337+H337+('Bike Data'!C$4*'Bike Data'!C$10*F337))</f>
        <v>5.7713220138888827E-2</v>
      </c>
      <c r="N337" s="25">
        <f t="shared" si="39"/>
        <v>5.7713220138888827E-2</v>
      </c>
      <c r="O337" s="30">
        <f t="shared" si="40"/>
        <v>0</v>
      </c>
      <c r="P337" s="26"/>
      <c r="Q337" s="22">
        <f>((M337+M338)/2) * (B338 - B337)</f>
        <v>3.4666958738425943E-2</v>
      </c>
      <c r="R337" s="25">
        <f t="shared" si="41"/>
        <v>3.4666958738425943E-2</v>
      </c>
      <c r="S337" s="22">
        <f>SUM($R$3:R337)</f>
        <v>286.02607111046501</v>
      </c>
      <c r="T337" s="25">
        <f t="shared" si="35"/>
        <v>0</v>
      </c>
      <c r="U337" s="22">
        <f>SUM($T$3:T337)</f>
        <v>100.79429040732056</v>
      </c>
      <c r="V337" s="25"/>
      <c r="W337" s="20">
        <f>U337*'KERS Calcs'!$F$4</f>
        <v>88.698975558442086</v>
      </c>
      <c r="X337" s="25">
        <f>O337*'KERS Calcs'!$F$30</f>
        <v>0</v>
      </c>
      <c r="Y337" s="73">
        <f>T337*'KERS Calcs'!$F$30</f>
        <v>0</v>
      </c>
      <c r="Z337" s="26">
        <f>SUM($Y$3:Y337)</f>
        <v>54.207216955962103</v>
      </c>
    </row>
    <row r="338" spans="1:26" x14ac:dyDescent="0.2">
      <c r="A338" s="23" t="s">
        <v>18</v>
      </c>
      <c r="B338" s="19">
        <v>335</v>
      </c>
      <c r="C338" s="23">
        <v>335</v>
      </c>
      <c r="D338" s="19">
        <v>15</v>
      </c>
      <c r="E338" s="24">
        <v>4.166666666666667</v>
      </c>
      <c r="F338" s="20">
        <v>-0.15277777777777773</v>
      </c>
      <c r="G338" s="25">
        <f>'Bike Data'!$C$4*$F338</f>
        <v>-43.2361111111111</v>
      </c>
      <c r="H338" s="22">
        <f>0.5*'Bike Data'!$C$12*'Bike Data'!$C$7*'Bike Data'!$C$6*'WLTP Calcs'!E338^2</f>
        <v>3.5729166666666674</v>
      </c>
      <c r="I338" s="26">
        <f>0.02 *'Bike Data'!C$4*9.81</f>
        <v>55.524600000000007</v>
      </c>
      <c r="J338" s="22">
        <f t="shared" si="36"/>
        <v>15.861405555555571</v>
      </c>
      <c r="K338" s="25">
        <f t="shared" si="37"/>
        <v>15.861405555555571</v>
      </c>
      <c r="L338" s="20">
        <f t="shared" si="38"/>
        <v>0</v>
      </c>
      <c r="M338" s="30">
        <f>(E338/1000)*(I338+H338+('Bike Data'!C$4*'Bike Data'!C$10*F338))</f>
        <v>1.1620697337963056E-2</v>
      </c>
      <c r="N338" s="25">
        <f t="shared" si="39"/>
        <v>1.1620697337963056E-2</v>
      </c>
      <c r="O338" s="30">
        <f t="shared" si="40"/>
        <v>0</v>
      </c>
      <c r="P338" s="26"/>
      <c r="Q338" s="22">
        <f>((M338+M339)/2) * (B339 - B338)</f>
        <v>5.2191375691229551E-2</v>
      </c>
      <c r="R338" s="25">
        <f t="shared" si="41"/>
        <v>5.2191375691229551E-2</v>
      </c>
      <c r="S338" s="22">
        <f>SUM($R$3:R338)</f>
        <v>286.07826248615623</v>
      </c>
      <c r="T338" s="25">
        <f t="shared" si="35"/>
        <v>0</v>
      </c>
      <c r="U338" s="22">
        <f>SUM($T$3:T338)</f>
        <v>100.79429040732056</v>
      </c>
      <c r="V338" s="25"/>
      <c r="W338" s="20">
        <f>U338*'KERS Calcs'!$F$4</f>
        <v>88.698975558442086</v>
      </c>
      <c r="X338" s="25">
        <f>O338*'KERS Calcs'!$F$30</f>
        <v>0</v>
      </c>
      <c r="Y338" s="73">
        <f>T338*'KERS Calcs'!$F$30</f>
        <v>0</v>
      </c>
      <c r="Z338" s="26">
        <f>SUM($Y$3:Y338)</f>
        <v>54.207216955962103</v>
      </c>
    </row>
    <row r="339" spans="1:26" x14ac:dyDescent="0.2">
      <c r="A339" s="23" t="s">
        <v>18</v>
      </c>
      <c r="B339" s="19">
        <v>336</v>
      </c>
      <c r="C339" s="23">
        <v>336</v>
      </c>
      <c r="D339" s="19">
        <v>14.5</v>
      </c>
      <c r="E339" s="24">
        <v>4.0277777777777777</v>
      </c>
      <c r="F339" s="20">
        <v>-9.7222222222222127E-2</v>
      </c>
      <c r="G339" s="25">
        <f>'Bike Data'!$C$4*$F339</f>
        <v>-27.513888888888861</v>
      </c>
      <c r="H339" s="22">
        <f>0.5*'Bike Data'!$C$12*'Bike Data'!$C$7*'Bike Data'!$C$6*'WLTP Calcs'!E339^2</f>
        <v>3.3386921296296297</v>
      </c>
      <c r="I339" s="26">
        <f>0.02 *'Bike Data'!C$4*9.81</f>
        <v>55.524600000000007</v>
      </c>
      <c r="J339" s="22">
        <f t="shared" si="36"/>
        <v>31.349403240740777</v>
      </c>
      <c r="K339" s="25">
        <f t="shared" si="37"/>
        <v>31.349403240740777</v>
      </c>
      <c r="L339" s="20">
        <f t="shared" si="38"/>
        <v>0</v>
      </c>
      <c r="M339" s="30">
        <f>(E339/1000)*(I339+H339+('Bike Data'!C$4*'Bike Data'!C$10*F339))</f>
        <v>9.2762054044496042E-2</v>
      </c>
      <c r="N339" s="25">
        <f t="shared" si="39"/>
        <v>9.2762054044496042E-2</v>
      </c>
      <c r="O339" s="30">
        <f t="shared" si="40"/>
        <v>0</v>
      </c>
      <c r="P339" s="26"/>
      <c r="Q339" s="22">
        <f>((M339+M340)/2) * (B340 - B339)</f>
        <v>0.16310840259452172</v>
      </c>
      <c r="R339" s="25">
        <f t="shared" si="41"/>
        <v>0.16310840259452172</v>
      </c>
      <c r="S339" s="22">
        <f>SUM($R$3:R339)</f>
        <v>286.24137088875074</v>
      </c>
      <c r="T339" s="25">
        <f t="shared" si="35"/>
        <v>0</v>
      </c>
      <c r="U339" s="22">
        <f>SUM($T$3:T339)</f>
        <v>100.79429040732056</v>
      </c>
      <c r="V339" s="25"/>
      <c r="W339" s="20">
        <f>U339*'KERS Calcs'!$F$4</f>
        <v>88.698975558442086</v>
      </c>
      <c r="X339" s="25">
        <f>O339*'KERS Calcs'!$F$30</f>
        <v>0</v>
      </c>
      <c r="Y339" s="73">
        <f>T339*'KERS Calcs'!$F$30</f>
        <v>0</v>
      </c>
      <c r="Z339" s="26">
        <f>SUM($Y$3:Y339)</f>
        <v>54.207216955962103</v>
      </c>
    </row>
    <row r="340" spans="1:26" x14ac:dyDescent="0.2">
      <c r="A340" s="23" t="s">
        <v>18</v>
      </c>
      <c r="B340" s="19">
        <v>337</v>
      </c>
      <c r="C340" s="23">
        <v>337</v>
      </c>
      <c r="D340" s="19">
        <v>14.3</v>
      </c>
      <c r="E340" s="24">
        <v>3.9722222222222228</v>
      </c>
      <c r="F340" s="20">
        <v>0</v>
      </c>
      <c r="G340" s="25">
        <f>'Bike Data'!$C$4*$F340</f>
        <v>0</v>
      </c>
      <c r="H340" s="22">
        <f>0.5*'Bike Data'!$C$12*'Bike Data'!$C$7*'Bike Data'!$C$6*'WLTP Calcs'!E340^2</f>
        <v>3.2472254629629642</v>
      </c>
      <c r="I340" s="26">
        <f>0.02 *'Bike Data'!C$4*9.81</f>
        <v>55.524600000000007</v>
      </c>
      <c r="J340" s="22">
        <f t="shared" si="36"/>
        <v>58.771825462962973</v>
      </c>
      <c r="K340" s="25">
        <f t="shared" si="37"/>
        <v>58.771825462962973</v>
      </c>
      <c r="L340" s="20">
        <f t="shared" si="38"/>
        <v>0</v>
      </c>
      <c r="M340" s="30">
        <f>(E340/1000)*(I340+H340+('Bike Data'!C$4*'Bike Data'!C$10*F340))</f>
        <v>0.23345475114454739</v>
      </c>
      <c r="N340" s="25">
        <f t="shared" si="39"/>
        <v>0.23345475114454739</v>
      </c>
      <c r="O340" s="30">
        <f t="shared" si="40"/>
        <v>0</v>
      </c>
      <c r="P340" s="26"/>
      <c r="Q340" s="22">
        <f>((M340+M341)/2) * (B341 - B340)</f>
        <v>0.34867066735146601</v>
      </c>
      <c r="R340" s="25">
        <f t="shared" si="41"/>
        <v>0.34867066735146601</v>
      </c>
      <c r="S340" s="22">
        <f>SUM($R$3:R340)</f>
        <v>286.59004155610222</v>
      </c>
      <c r="T340" s="25">
        <f t="shared" si="35"/>
        <v>0</v>
      </c>
      <c r="U340" s="22">
        <f>SUM($T$3:T340)</f>
        <v>100.79429040732056</v>
      </c>
      <c r="V340" s="25"/>
      <c r="W340" s="20">
        <f>U340*'KERS Calcs'!$F$4</f>
        <v>88.698975558442086</v>
      </c>
      <c r="X340" s="25">
        <f>O340*'KERS Calcs'!$F$30</f>
        <v>0</v>
      </c>
      <c r="Y340" s="73">
        <f>T340*'KERS Calcs'!$F$30</f>
        <v>0</v>
      </c>
      <c r="Z340" s="26">
        <f>SUM($Y$3:Y340)</f>
        <v>54.207216955962103</v>
      </c>
    </row>
    <row r="341" spans="1:26" x14ac:dyDescent="0.2">
      <c r="A341" s="23" t="s">
        <v>18</v>
      </c>
      <c r="B341" s="19">
        <v>338</v>
      </c>
      <c r="C341" s="23">
        <v>338</v>
      </c>
      <c r="D341" s="19">
        <v>14.5</v>
      </c>
      <c r="E341" s="24">
        <v>4.0277777777777777</v>
      </c>
      <c r="F341" s="20">
        <v>0.15277777777777773</v>
      </c>
      <c r="G341" s="25">
        <f>'Bike Data'!$C$4*$F341</f>
        <v>43.2361111111111</v>
      </c>
      <c r="H341" s="22">
        <f>0.5*'Bike Data'!$C$12*'Bike Data'!$C$7*'Bike Data'!$C$6*'WLTP Calcs'!E341^2</f>
        <v>3.3386921296296297</v>
      </c>
      <c r="I341" s="26">
        <f>0.02 *'Bike Data'!C$4*9.81</f>
        <v>55.524600000000007</v>
      </c>
      <c r="J341" s="22">
        <f t="shared" si="36"/>
        <v>102.09940324074074</v>
      </c>
      <c r="K341" s="25">
        <f t="shared" si="37"/>
        <v>102.09940324074074</v>
      </c>
      <c r="L341" s="20">
        <f t="shared" si="38"/>
        <v>0</v>
      </c>
      <c r="M341" s="30">
        <f>(E341/1000)*(I341+H341+('Bike Data'!C$4*'Bike Data'!C$10*F341))</f>
        <v>0.46388658355838469</v>
      </c>
      <c r="N341" s="25">
        <f t="shared" si="39"/>
        <v>0.46388658355838469</v>
      </c>
      <c r="O341" s="30">
        <f t="shared" si="40"/>
        <v>0</v>
      </c>
      <c r="P341" s="26"/>
      <c r="Q341" s="22">
        <f>((M341+M342)/2) * (B342 - B341)</f>
        <v>0.7200725164384002</v>
      </c>
      <c r="R341" s="25">
        <f t="shared" si="41"/>
        <v>0.7200725164384002</v>
      </c>
      <c r="S341" s="22">
        <f>SUM($R$3:R341)</f>
        <v>287.31011407254061</v>
      </c>
      <c r="T341" s="25">
        <f t="shared" si="35"/>
        <v>0</v>
      </c>
      <c r="U341" s="22">
        <f>SUM($T$3:T341)</f>
        <v>100.79429040732056</v>
      </c>
      <c r="V341" s="25"/>
      <c r="W341" s="20">
        <f>U341*'KERS Calcs'!$F$4</f>
        <v>88.698975558442086</v>
      </c>
      <c r="X341" s="25">
        <f>O341*'KERS Calcs'!$F$30</f>
        <v>0</v>
      </c>
      <c r="Y341" s="73">
        <f>T341*'KERS Calcs'!$F$30</f>
        <v>0</v>
      </c>
      <c r="Z341" s="26">
        <f>SUM($Y$3:Y341)</f>
        <v>54.207216955962103</v>
      </c>
    </row>
    <row r="342" spans="1:26" x14ac:dyDescent="0.2">
      <c r="A342" s="23" t="s">
        <v>18</v>
      </c>
      <c r="B342" s="19">
        <v>339</v>
      </c>
      <c r="C342" s="23">
        <v>339</v>
      </c>
      <c r="D342" s="19">
        <v>15.4</v>
      </c>
      <c r="E342" s="24">
        <v>4.2777777777777777</v>
      </c>
      <c r="F342" s="20">
        <v>0.45833333333333343</v>
      </c>
      <c r="G342" s="25">
        <f>'Bike Data'!$C$4*$F342</f>
        <v>129.70833333333337</v>
      </c>
      <c r="H342" s="22">
        <f>0.5*'Bike Data'!$C$12*'Bike Data'!$C$7*'Bike Data'!$C$6*'WLTP Calcs'!E342^2</f>
        <v>3.7660129629629631</v>
      </c>
      <c r="I342" s="26">
        <f>0.02 *'Bike Data'!C$4*9.81</f>
        <v>55.524600000000007</v>
      </c>
      <c r="J342" s="22">
        <f t="shared" si="36"/>
        <v>188.99894629629637</v>
      </c>
      <c r="K342" s="25">
        <f t="shared" si="37"/>
        <v>188.99894629629637</v>
      </c>
      <c r="L342" s="20">
        <f t="shared" si="38"/>
        <v>0</v>
      </c>
      <c r="M342" s="30">
        <f>(E342/1000)*(I342+H342+('Bike Data'!C$4*'Bike Data'!C$10*F342))</f>
        <v>0.97625844931841577</v>
      </c>
      <c r="N342" s="25">
        <f t="shared" si="39"/>
        <v>0.97625844931841577</v>
      </c>
      <c r="O342" s="30">
        <f t="shared" si="40"/>
        <v>0</v>
      </c>
      <c r="P342" s="26"/>
      <c r="Q342" s="22">
        <f>((M342+M343)/2) * (B343 - B342)</f>
        <v>1.3591835139017492</v>
      </c>
      <c r="R342" s="25">
        <f t="shared" si="41"/>
        <v>1.3591835139017492</v>
      </c>
      <c r="S342" s="22">
        <f>SUM($R$3:R342)</f>
        <v>288.66929758644238</v>
      </c>
      <c r="T342" s="25">
        <f t="shared" si="35"/>
        <v>0</v>
      </c>
      <c r="U342" s="22">
        <f>SUM($T$3:T342)</f>
        <v>100.79429040732056</v>
      </c>
      <c r="V342" s="25"/>
      <c r="W342" s="20">
        <f>U342*'KERS Calcs'!$F$4</f>
        <v>88.698975558442086</v>
      </c>
      <c r="X342" s="25">
        <f>O342*'KERS Calcs'!$F$30</f>
        <v>0</v>
      </c>
      <c r="Y342" s="73">
        <f>T342*'KERS Calcs'!$F$30</f>
        <v>0</v>
      </c>
      <c r="Z342" s="26">
        <f>SUM($Y$3:Y342)</f>
        <v>54.207216955962103</v>
      </c>
    </row>
    <row r="343" spans="1:26" x14ac:dyDescent="0.2">
      <c r="A343" s="23" t="s">
        <v>18</v>
      </c>
      <c r="B343" s="19">
        <v>340</v>
      </c>
      <c r="C343" s="23">
        <v>340</v>
      </c>
      <c r="D343" s="19">
        <v>17.8</v>
      </c>
      <c r="E343" s="24">
        <v>4.9444444444444446</v>
      </c>
      <c r="F343" s="20">
        <v>0.79166666666666674</v>
      </c>
      <c r="G343" s="25">
        <f>'Bike Data'!$C$4*$F343</f>
        <v>224.04166666666669</v>
      </c>
      <c r="H343" s="22">
        <f>0.5*'Bike Data'!$C$12*'Bike Data'!$C$7*'Bike Data'!$C$6*'WLTP Calcs'!E343^2</f>
        <v>5.0313018518518522</v>
      </c>
      <c r="I343" s="26">
        <f>0.02 *'Bike Data'!C$4*9.81</f>
        <v>55.524600000000007</v>
      </c>
      <c r="J343" s="22">
        <f t="shared" si="36"/>
        <v>284.59756851851853</v>
      </c>
      <c r="K343" s="25">
        <f t="shared" si="37"/>
        <v>284.59756851851853</v>
      </c>
      <c r="L343" s="20">
        <f t="shared" si="38"/>
        <v>0</v>
      </c>
      <c r="M343" s="30">
        <f>(E343/1000)*(I343+H343+('Bike Data'!C$4*'Bike Data'!C$10*F343))</f>
        <v>1.7421085784850825</v>
      </c>
      <c r="N343" s="25">
        <f t="shared" si="39"/>
        <v>1.7421085784850825</v>
      </c>
      <c r="O343" s="30">
        <f t="shared" si="40"/>
        <v>0</v>
      </c>
      <c r="P343" s="26"/>
      <c r="Q343" s="22">
        <f>((M343+M344)/2) * (B344 - B343)</f>
        <v>1.9995783782246659</v>
      </c>
      <c r="R343" s="25">
        <f t="shared" si="41"/>
        <v>1.9995783782246659</v>
      </c>
      <c r="S343" s="22">
        <f>SUM($R$3:R343)</f>
        <v>290.66887596466705</v>
      </c>
      <c r="T343" s="25">
        <f t="shared" si="35"/>
        <v>0</v>
      </c>
      <c r="U343" s="22">
        <f>SUM($T$3:T343)</f>
        <v>100.79429040732056</v>
      </c>
      <c r="V343" s="25"/>
      <c r="W343" s="20">
        <f>U343*'KERS Calcs'!$F$4</f>
        <v>88.698975558442086</v>
      </c>
      <c r="X343" s="25">
        <f>O343*'KERS Calcs'!$F$30</f>
        <v>0</v>
      </c>
      <c r="Y343" s="73">
        <f>T343*'KERS Calcs'!$F$30</f>
        <v>0</v>
      </c>
      <c r="Z343" s="26">
        <f>SUM($Y$3:Y343)</f>
        <v>54.207216955962103</v>
      </c>
    </row>
    <row r="344" spans="1:26" x14ac:dyDescent="0.2">
      <c r="A344" s="23" t="s">
        <v>18</v>
      </c>
      <c r="B344" s="19">
        <v>341</v>
      </c>
      <c r="C344" s="23">
        <v>341</v>
      </c>
      <c r="D344" s="19">
        <v>21.1</v>
      </c>
      <c r="E344" s="24">
        <v>5.8611111111111116</v>
      </c>
      <c r="F344" s="20">
        <v>0.87500000000000011</v>
      </c>
      <c r="G344" s="25">
        <f>'Bike Data'!$C$4*$F344</f>
        <v>247.62500000000003</v>
      </c>
      <c r="H344" s="22">
        <f>0.5*'Bike Data'!$C$12*'Bike Data'!$C$7*'Bike Data'!$C$6*'WLTP Calcs'!E344^2</f>
        <v>7.0697699074074087</v>
      </c>
      <c r="I344" s="26">
        <f>0.02 *'Bike Data'!C$4*9.81</f>
        <v>55.524600000000007</v>
      </c>
      <c r="J344" s="22">
        <f t="shared" si="36"/>
        <v>310.21936990740744</v>
      </c>
      <c r="K344" s="25">
        <f t="shared" si="37"/>
        <v>310.21936990740744</v>
      </c>
      <c r="L344" s="20">
        <f t="shared" si="38"/>
        <v>0</v>
      </c>
      <c r="M344" s="30">
        <f>(E344/1000)*(I344+H344+('Bike Data'!C$4*'Bike Data'!C$10*F344))</f>
        <v>2.2570481779642493</v>
      </c>
      <c r="N344" s="25">
        <f t="shared" si="39"/>
        <v>2.2570481779642493</v>
      </c>
      <c r="O344" s="30">
        <f t="shared" si="40"/>
        <v>0</v>
      </c>
      <c r="P344" s="26"/>
      <c r="Q344" s="22">
        <f>((M344+M345)/2) * (B345 - B344)</f>
        <v>2.0134862972350822</v>
      </c>
      <c r="R344" s="25">
        <f t="shared" si="41"/>
        <v>2.0134862972350822</v>
      </c>
      <c r="S344" s="22">
        <f>SUM($R$3:R344)</f>
        <v>292.68236226190214</v>
      </c>
      <c r="T344" s="25">
        <f t="shared" si="35"/>
        <v>0</v>
      </c>
      <c r="U344" s="22">
        <f>SUM($T$3:T344)</f>
        <v>100.79429040732056</v>
      </c>
      <c r="V344" s="25"/>
      <c r="W344" s="20">
        <f>U344*'KERS Calcs'!$F$4</f>
        <v>88.698975558442086</v>
      </c>
      <c r="X344" s="25">
        <f>O344*'KERS Calcs'!$F$30</f>
        <v>0</v>
      </c>
      <c r="Y344" s="73">
        <f>T344*'KERS Calcs'!$F$30</f>
        <v>0</v>
      </c>
      <c r="Z344" s="26">
        <f>SUM($Y$3:Y344)</f>
        <v>54.207216955962103</v>
      </c>
    </row>
    <row r="345" spans="1:26" x14ac:dyDescent="0.2">
      <c r="A345" s="23" t="s">
        <v>18</v>
      </c>
      <c r="B345" s="19">
        <v>342</v>
      </c>
      <c r="C345" s="23">
        <v>342</v>
      </c>
      <c r="D345" s="19">
        <v>24.1</v>
      </c>
      <c r="E345" s="24">
        <v>6.6944444444444455</v>
      </c>
      <c r="F345" s="20">
        <v>0.54166666666666641</v>
      </c>
      <c r="G345" s="25">
        <f>'Bike Data'!$C$4*$F345</f>
        <v>153.2916666666666</v>
      </c>
      <c r="H345" s="22">
        <f>0.5*'Bike Data'!$C$12*'Bike Data'!$C$7*'Bike Data'!$C$6*'WLTP Calcs'!E345^2</f>
        <v>9.2230476851851897</v>
      </c>
      <c r="I345" s="26">
        <f>0.02 *'Bike Data'!C$4*9.81</f>
        <v>55.524600000000007</v>
      </c>
      <c r="J345" s="22">
        <f t="shared" si="36"/>
        <v>218.03931435185177</v>
      </c>
      <c r="K345" s="25">
        <f t="shared" si="37"/>
        <v>218.03931435185177</v>
      </c>
      <c r="L345" s="20">
        <f t="shared" si="38"/>
        <v>0</v>
      </c>
      <c r="M345" s="30">
        <f>(E345/1000)*(I345+H345+('Bike Data'!C$4*'Bike Data'!C$10*F345))</f>
        <v>1.7699244165059151</v>
      </c>
      <c r="N345" s="25">
        <f t="shared" si="39"/>
        <v>1.7699244165059151</v>
      </c>
      <c r="O345" s="30">
        <f t="shared" si="40"/>
        <v>0</v>
      </c>
      <c r="P345" s="26"/>
      <c r="Q345" s="22">
        <f>((M345+M346)/2) * (B346 - B345)</f>
        <v>1.3255069195441098</v>
      </c>
      <c r="R345" s="25">
        <f t="shared" si="41"/>
        <v>1.3255069195441098</v>
      </c>
      <c r="S345" s="22">
        <f>SUM($R$3:R345)</f>
        <v>294.00786918144627</v>
      </c>
      <c r="T345" s="25">
        <f t="shared" si="35"/>
        <v>0</v>
      </c>
      <c r="U345" s="22">
        <f>SUM($T$3:T345)</f>
        <v>100.79429040732056</v>
      </c>
      <c r="V345" s="25"/>
      <c r="W345" s="20">
        <f>U345*'KERS Calcs'!$F$4</f>
        <v>88.698975558442086</v>
      </c>
      <c r="X345" s="25">
        <f>O345*'KERS Calcs'!$F$30</f>
        <v>0</v>
      </c>
      <c r="Y345" s="73">
        <f>T345*'KERS Calcs'!$F$30</f>
        <v>0</v>
      </c>
      <c r="Z345" s="26">
        <f>SUM($Y$3:Y345)</f>
        <v>54.207216955962103</v>
      </c>
    </row>
    <row r="346" spans="1:26" x14ac:dyDescent="0.2">
      <c r="A346" s="23" t="s">
        <v>18</v>
      </c>
      <c r="B346" s="19">
        <v>343</v>
      </c>
      <c r="C346" s="23">
        <v>343</v>
      </c>
      <c r="D346" s="19">
        <v>25</v>
      </c>
      <c r="E346" s="24">
        <v>6.9444444444444446</v>
      </c>
      <c r="F346" s="20">
        <v>0.16666666666666657</v>
      </c>
      <c r="G346" s="25">
        <f>'Bike Data'!$C$4*$F346</f>
        <v>47.166666666666643</v>
      </c>
      <c r="H346" s="22">
        <f>0.5*'Bike Data'!$C$12*'Bike Data'!$C$7*'Bike Data'!$C$6*'WLTP Calcs'!E346^2</f>
        <v>9.924768518518519</v>
      </c>
      <c r="I346" s="26">
        <f>0.02 *'Bike Data'!C$4*9.81</f>
        <v>55.524600000000007</v>
      </c>
      <c r="J346" s="22">
        <f t="shared" si="36"/>
        <v>112.61603518518517</v>
      </c>
      <c r="K346" s="25">
        <f t="shared" si="37"/>
        <v>112.61603518518517</v>
      </c>
      <c r="L346" s="20">
        <f t="shared" si="38"/>
        <v>0</v>
      </c>
      <c r="M346" s="30">
        <f>(E346/1000)*(I346+H346+('Bike Data'!C$4*'Bike Data'!C$10*F346))</f>
        <v>0.88108942258230438</v>
      </c>
      <c r="N346" s="25">
        <f t="shared" si="39"/>
        <v>0.88108942258230438</v>
      </c>
      <c r="O346" s="30">
        <f t="shared" si="40"/>
        <v>0</v>
      </c>
      <c r="P346" s="26"/>
      <c r="Q346" s="22">
        <f>((M346+M347)/2) * (B347 - B346)</f>
        <v>0.76130579710969648</v>
      </c>
      <c r="R346" s="25">
        <f t="shared" si="41"/>
        <v>0.76130579710969648</v>
      </c>
      <c r="S346" s="22">
        <f>SUM($R$3:R346)</f>
        <v>294.76917497855595</v>
      </c>
      <c r="T346" s="25">
        <f t="shared" si="35"/>
        <v>0</v>
      </c>
      <c r="U346" s="22">
        <f>SUM($T$3:T346)</f>
        <v>100.79429040732056</v>
      </c>
      <c r="V346" s="25"/>
      <c r="W346" s="20">
        <f>U346*'KERS Calcs'!$F$4</f>
        <v>88.698975558442086</v>
      </c>
      <c r="X346" s="25">
        <f>O346*'KERS Calcs'!$F$30</f>
        <v>0</v>
      </c>
      <c r="Y346" s="73">
        <f>T346*'KERS Calcs'!$F$30</f>
        <v>0</v>
      </c>
      <c r="Z346" s="26">
        <f>SUM($Y$3:Y346)</f>
        <v>54.207216955962103</v>
      </c>
    </row>
    <row r="347" spans="1:26" x14ac:dyDescent="0.2">
      <c r="A347" s="23" t="s">
        <v>18</v>
      </c>
      <c r="B347" s="19">
        <v>344</v>
      </c>
      <c r="C347" s="23">
        <v>344</v>
      </c>
      <c r="D347" s="19">
        <v>25.3</v>
      </c>
      <c r="E347" s="24">
        <v>7.0277777777777786</v>
      </c>
      <c r="F347" s="20">
        <v>6.9444444444444448E-2</v>
      </c>
      <c r="G347" s="25">
        <f>'Bike Data'!$C$4*$F347</f>
        <v>19.652777777777779</v>
      </c>
      <c r="H347" s="22">
        <f>0.5*'Bike Data'!$C$12*'Bike Data'!$C$7*'Bike Data'!$C$6*'WLTP Calcs'!E347^2</f>
        <v>10.164392129629633</v>
      </c>
      <c r="I347" s="26">
        <f>0.02 *'Bike Data'!C$4*9.81</f>
        <v>55.524600000000007</v>
      </c>
      <c r="J347" s="22">
        <f t="shared" si="36"/>
        <v>85.341769907407411</v>
      </c>
      <c r="K347" s="25">
        <f t="shared" si="37"/>
        <v>85.341769907407411</v>
      </c>
      <c r="L347" s="20">
        <f t="shared" si="38"/>
        <v>0</v>
      </c>
      <c r="M347" s="30">
        <f>(E347/1000)*(I347+H347+('Bike Data'!C$4*'Bike Data'!C$10*F347))</f>
        <v>0.64152217163708858</v>
      </c>
      <c r="N347" s="25">
        <f t="shared" si="39"/>
        <v>0.64152217163708858</v>
      </c>
      <c r="O347" s="30">
        <f t="shared" si="40"/>
        <v>0</v>
      </c>
      <c r="P347" s="26"/>
      <c r="Q347" s="22">
        <f>((M347+M348)/2) * (B348 - B347)</f>
        <v>0.75340711374099767</v>
      </c>
      <c r="R347" s="25">
        <f t="shared" si="41"/>
        <v>0.75340711374099767</v>
      </c>
      <c r="S347" s="22">
        <f>SUM($R$3:R347)</f>
        <v>295.52258209229694</v>
      </c>
      <c r="T347" s="25">
        <f t="shared" si="35"/>
        <v>0</v>
      </c>
      <c r="U347" s="22">
        <f>SUM($T$3:T347)</f>
        <v>100.79429040732056</v>
      </c>
      <c r="V347" s="25"/>
      <c r="W347" s="20">
        <f>U347*'KERS Calcs'!$F$4</f>
        <v>88.698975558442086</v>
      </c>
      <c r="X347" s="25">
        <f>O347*'KERS Calcs'!$F$30</f>
        <v>0</v>
      </c>
      <c r="Y347" s="73">
        <f>T347*'KERS Calcs'!$F$30</f>
        <v>0</v>
      </c>
      <c r="Z347" s="26">
        <f>SUM($Y$3:Y347)</f>
        <v>54.207216955962103</v>
      </c>
    </row>
    <row r="348" spans="1:26" x14ac:dyDescent="0.2">
      <c r="A348" s="23" t="s">
        <v>18</v>
      </c>
      <c r="B348" s="19">
        <v>345</v>
      </c>
      <c r="C348" s="23">
        <v>345</v>
      </c>
      <c r="D348" s="19">
        <v>25.5</v>
      </c>
      <c r="E348" s="24">
        <v>7.0833333333333339</v>
      </c>
      <c r="F348" s="20">
        <v>0.15277777777777748</v>
      </c>
      <c r="G348" s="25">
        <f>'Bike Data'!$C$4*$F348</f>
        <v>43.236111111111029</v>
      </c>
      <c r="H348" s="22">
        <f>0.5*'Bike Data'!$C$12*'Bike Data'!$C$7*'Bike Data'!$C$6*'WLTP Calcs'!E348^2</f>
        <v>10.325729166666669</v>
      </c>
      <c r="I348" s="26">
        <f>0.02 *'Bike Data'!C$4*9.81</f>
        <v>55.524600000000007</v>
      </c>
      <c r="J348" s="22">
        <f t="shared" si="36"/>
        <v>109.08644027777771</v>
      </c>
      <c r="K348" s="25">
        <f t="shared" si="37"/>
        <v>109.08644027777771</v>
      </c>
      <c r="L348" s="20">
        <f t="shared" si="38"/>
        <v>0</v>
      </c>
      <c r="M348" s="30">
        <f>(E348/1000)*(I348+H348+('Bike Data'!C$4*'Bike Data'!C$10*F348))</f>
        <v>0.86529205584490676</v>
      </c>
      <c r="N348" s="25">
        <f t="shared" si="39"/>
        <v>0.86529205584490676</v>
      </c>
      <c r="O348" s="30">
        <f t="shared" si="40"/>
        <v>0</v>
      </c>
      <c r="P348" s="26"/>
      <c r="Q348" s="22">
        <f>((M348+M349)/2) * (B349 - B348)</f>
        <v>0.88328161982060172</v>
      </c>
      <c r="R348" s="25">
        <f t="shared" si="41"/>
        <v>0.88328161982060172</v>
      </c>
      <c r="S348" s="22">
        <f>SUM($R$3:R348)</f>
        <v>296.40586371211754</v>
      </c>
      <c r="T348" s="25">
        <f t="shared" si="35"/>
        <v>0</v>
      </c>
      <c r="U348" s="22">
        <f>SUM($T$3:T348)</f>
        <v>100.79429040732056</v>
      </c>
      <c r="V348" s="25"/>
      <c r="W348" s="20">
        <f>U348*'KERS Calcs'!$F$4</f>
        <v>88.698975558442086</v>
      </c>
      <c r="X348" s="25">
        <f>O348*'KERS Calcs'!$F$30</f>
        <v>0</v>
      </c>
      <c r="Y348" s="73">
        <f>T348*'KERS Calcs'!$F$30</f>
        <v>0</v>
      </c>
      <c r="Z348" s="26">
        <f>SUM($Y$3:Y348)</f>
        <v>54.207216955962103</v>
      </c>
    </row>
    <row r="349" spans="1:26" x14ac:dyDescent="0.2">
      <c r="A349" s="23" t="s">
        <v>18</v>
      </c>
      <c r="B349" s="19">
        <v>346</v>
      </c>
      <c r="C349" s="23">
        <v>346</v>
      </c>
      <c r="D349" s="19">
        <v>26.4</v>
      </c>
      <c r="E349" s="24">
        <v>7.333333333333333</v>
      </c>
      <c r="F349" s="20">
        <v>0.15277777777777798</v>
      </c>
      <c r="G349" s="25">
        <f>'Bike Data'!$C$4*$F349</f>
        <v>43.236111111111171</v>
      </c>
      <c r="H349" s="22">
        <f>0.5*'Bike Data'!$C$12*'Bike Data'!$C$7*'Bike Data'!$C$6*'WLTP Calcs'!E349^2</f>
        <v>11.067466666666666</v>
      </c>
      <c r="I349" s="26">
        <f>0.02 *'Bike Data'!C$4*9.81</f>
        <v>55.524600000000007</v>
      </c>
      <c r="J349" s="22">
        <f t="shared" si="36"/>
        <v>109.82817777777785</v>
      </c>
      <c r="K349" s="25">
        <f t="shared" si="37"/>
        <v>109.82817777777785</v>
      </c>
      <c r="L349" s="20">
        <f t="shared" si="38"/>
        <v>0</v>
      </c>
      <c r="M349" s="30">
        <f>(E349/1000)*(I349+H349+('Bike Data'!C$4*'Bike Data'!C$10*F349))</f>
        <v>0.90127118379629678</v>
      </c>
      <c r="N349" s="25">
        <f t="shared" si="39"/>
        <v>0.90127118379629678</v>
      </c>
      <c r="O349" s="30">
        <f t="shared" si="40"/>
        <v>0</v>
      </c>
      <c r="P349" s="26"/>
      <c r="Q349" s="22">
        <f>((M349+M350)/2) * (B350 - B349)</f>
        <v>0.82966011476980528</v>
      </c>
      <c r="R349" s="25">
        <f t="shared" si="41"/>
        <v>0.82966011476980528</v>
      </c>
      <c r="S349" s="22">
        <f>SUM($R$3:R349)</f>
        <v>297.23552382688734</v>
      </c>
      <c r="T349" s="25">
        <f t="shared" si="35"/>
        <v>0</v>
      </c>
      <c r="U349" s="22">
        <f>SUM($T$3:T349)</f>
        <v>100.79429040732056</v>
      </c>
      <c r="V349" s="25"/>
      <c r="W349" s="20">
        <f>U349*'KERS Calcs'!$F$4</f>
        <v>88.698975558442086</v>
      </c>
      <c r="X349" s="25">
        <f>O349*'KERS Calcs'!$F$30</f>
        <v>0</v>
      </c>
      <c r="Y349" s="73">
        <f>T349*'KERS Calcs'!$F$30</f>
        <v>0</v>
      </c>
      <c r="Z349" s="26">
        <f>SUM($Y$3:Y349)</f>
        <v>54.207216955962103</v>
      </c>
    </row>
    <row r="350" spans="1:26" x14ac:dyDescent="0.2">
      <c r="A350" s="23" t="s">
        <v>18</v>
      </c>
      <c r="B350" s="19">
        <v>347</v>
      </c>
      <c r="C350" s="23">
        <v>347</v>
      </c>
      <c r="D350" s="19">
        <v>26.6</v>
      </c>
      <c r="E350" s="24">
        <v>7.3888888888888893</v>
      </c>
      <c r="F350" s="20">
        <v>9.7222222222222612E-2</v>
      </c>
      <c r="G350" s="25">
        <f>'Bike Data'!$C$4*$F350</f>
        <v>27.513888888888999</v>
      </c>
      <c r="H350" s="22">
        <f>0.5*'Bike Data'!$C$12*'Bike Data'!$C$7*'Bike Data'!$C$6*'WLTP Calcs'!E350^2</f>
        <v>11.235790740740743</v>
      </c>
      <c r="I350" s="26">
        <f>0.02 *'Bike Data'!C$4*9.81</f>
        <v>55.524600000000007</v>
      </c>
      <c r="J350" s="22">
        <f t="shared" si="36"/>
        <v>94.274279629629746</v>
      </c>
      <c r="K350" s="25">
        <f t="shared" si="37"/>
        <v>94.274279629629746</v>
      </c>
      <c r="L350" s="20">
        <f t="shared" si="38"/>
        <v>0</v>
      </c>
      <c r="M350" s="30">
        <f>(E350/1000)*(I350+H350+('Bike Data'!C$4*'Bike Data'!C$10*F350))</f>
        <v>0.75804904574331389</v>
      </c>
      <c r="N350" s="25">
        <f t="shared" si="39"/>
        <v>0.75804904574331389</v>
      </c>
      <c r="O350" s="30">
        <f t="shared" si="40"/>
        <v>0</v>
      </c>
      <c r="P350" s="26"/>
      <c r="Q350" s="22">
        <f>((M350+M351)/2) * (B351 - B350)</f>
        <v>0.84384714086612678</v>
      </c>
      <c r="R350" s="25">
        <f t="shared" si="41"/>
        <v>0.84384714086612678</v>
      </c>
      <c r="S350" s="22">
        <f>SUM($R$3:R350)</f>
        <v>298.07937096775345</v>
      </c>
      <c r="T350" s="25">
        <f t="shared" si="35"/>
        <v>0</v>
      </c>
      <c r="U350" s="22">
        <f>SUM($T$3:T350)</f>
        <v>100.79429040732056</v>
      </c>
      <c r="V350" s="25"/>
      <c r="W350" s="20">
        <f>U350*'KERS Calcs'!$F$4</f>
        <v>88.698975558442086</v>
      </c>
      <c r="X350" s="25">
        <f>O350*'KERS Calcs'!$F$30</f>
        <v>0</v>
      </c>
      <c r="Y350" s="73">
        <f>T350*'KERS Calcs'!$F$30</f>
        <v>0</v>
      </c>
      <c r="Z350" s="26">
        <f>SUM($Y$3:Y350)</f>
        <v>54.207216955962103</v>
      </c>
    </row>
    <row r="351" spans="1:26" x14ac:dyDescent="0.2">
      <c r="A351" s="23" t="s">
        <v>18</v>
      </c>
      <c r="B351" s="19">
        <v>348</v>
      </c>
      <c r="C351" s="23">
        <v>348</v>
      </c>
      <c r="D351" s="19">
        <v>27.1</v>
      </c>
      <c r="E351" s="24">
        <v>7.5277777777777786</v>
      </c>
      <c r="F351" s="20">
        <v>0.15277777777777748</v>
      </c>
      <c r="G351" s="25">
        <f>'Bike Data'!$C$4*$F351</f>
        <v>43.236111111111029</v>
      </c>
      <c r="H351" s="22">
        <f>0.5*'Bike Data'!$C$12*'Bike Data'!$C$7*'Bike Data'!$C$6*'WLTP Calcs'!E351^2</f>
        <v>11.6621587962963</v>
      </c>
      <c r="I351" s="26">
        <f>0.02 *'Bike Data'!C$4*9.81</f>
        <v>55.524600000000007</v>
      </c>
      <c r="J351" s="22">
        <f t="shared" si="36"/>
        <v>110.42286990740733</v>
      </c>
      <c r="K351" s="25">
        <f t="shared" si="37"/>
        <v>110.42286990740733</v>
      </c>
      <c r="L351" s="20">
        <f t="shared" si="38"/>
        <v>0</v>
      </c>
      <c r="M351" s="30">
        <f>(E351/1000)*(I351+H351+('Bike Data'!C$4*'Bike Data'!C$10*F351))</f>
        <v>0.92964523598893956</v>
      </c>
      <c r="N351" s="25">
        <f t="shared" si="39"/>
        <v>0.92964523598893956</v>
      </c>
      <c r="O351" s="30">
        <f t="shared" si="40"/>
        <v>0</v>
      </c>
      <c r="P351" s="26"/>
      <c r="Q351" s="22">
        <f>((M351+M352)/2) * (B352 - B351)</f>
        <v>0.92225145895383198</v>
      </c>
      <c r="R351" s="25">
        <f t="shared" si="41"/>
        <v>0.92225145895383198</v>
      </c>
      <c r="S351" s="22">
        <f>SUM($R$3:R351)</f>
        <v>299.00162242670729</v>
      </c>
      <c r="T351" s="25">
        <f t="shared" si="35"/>
        <v>0</v>
      </c>
      <c r="U351" s="22">
        <f>SUM($T$3:T351)</f>
        <v>100.79429040732056</v>
      </c>
      <c r="V351" s="25"/>
      <c r="W351" s="20">
        <f>U351*'KERS Calcs'!$F$4</f>
        <v>88.698975558442086</v>
      </c>
      <c r="X351" s="25">
        <f>O351*'KERS Calcs'!$F$30</f>
        <v>0</v>
      </c>
      <c r="Y351" s="73">
        <f>T351*'KERS Calcs'!$F$30</f>
        <v>0</v>
      </c>
      <c r="Z351" s="26">
        <f>SUM($Y$3:Y351)</f>
        <v>54.207216955962103</v>
      </c>
    </row>
    <row r="352" spans="1:26" x14ac:dyDescent="0.2">
      <c r="A352" s="23" t="s">
        <v>18</v>
      </c>
      <c r="B352" s="19">
        <v>349</v>
      </c>
      <c r="C352" s="23">
        <v>349</v>
      </c>
      <c r="D352" s="19">
        <v>27.7</v>
      </c>
      <c r="E352" s="24">
        <v>7.6944444444444446</v>
      </c>
      <c r="F352" s="20">
        <v>0.1388888888888889</v>
      </c>
      <c r="G352" s="25">
        <f>'Bike Data'!$C$4*$F352</f>
        <v>39.305555555555557</v>
      </c>
      <c r="H352" s="22">
        <f>0.5*'Bike Data'!$C$12*'Bike Data'!$C$7*'Bike Data'!$C$6*'WLTP Calcs'!E352^2</f>
        <v>12.18428101851852</v>
      </c>
      <c r="I352" s="26">
        <f>0.02 *'Bike Data'!C$4*9.81</f>
        <v>55.524600000000007</v>
      </c>
      <c r="J352" s="22">
        <f t="shared" si="36"/>
        <v>107.01443657407408</v>
      </c>
      <c r="K352" s="25">
        <f t="shared" si="37"/>
        <v>107.01443657407408</v>
      </c>
      <c r="L352" s="20">
        <f t="shared" si="38"/>
        <v>0</v>
      </c>
      <c r="M352" s="30">
        <f>(E352/1000)*(I352+H352+('Bike Data'!C$4*'Bike Data'!C$10*F352))</f>
        <v>0.9148576819187243</v>
      </c>
      <c r="N352" s="25">
        <f t="shared" si="39"/>
        <v>0.9148576819187243</v>
      </c>
      <c r="O352" s="30">
        <f t="shared" si="40"/>
        <v>0</v>
      </c>
      <c r="P352" s="26"/>
      <c r="Q352" s="22">
        <f>((M352+M353)/2) * (B353 - B352)</f>
        <v>0.8229556293885032</v>
      </c>
      <c r="R352" s="25">
        <f t="shared" si="41"/>
        <v>0.8229556293885032</v>
      </c>
      <c r="S352" s="22">
        <f>SUM($R$3:R352)</f>
        <v>299.82457805609579</v>
      </c>
      <c r="T352" s="25">
        <f t="shared" si="35"/>
        <v>0</v>
      </c>
      <c r="U352" s="22">
        <f>SUM($T$3:T352)</f>
        <v>100.79429040732056</v>
      </c>
      <c r="V352" s="25"/>
      <c r="W352" s="20">
        <f>U352*'KERS Calcs'!$F$4</f>
        <v>88.698975558442086</v>
      </c>
      <c r="X352" s="25">
        <f>O352*'KERS Calcs'!$F$30</f>
        <v>0</v>
      </c>
      <c r="Y352" s="73">
        <f>T352*'KERS Calcs'!$F$30</f>
        <v>0</v>
      </c>
      <c r="Z352" s="26">
        <f>SUM($Y$3:Y352)</f>
        <v>54.207216955962103</v>
      </c>
    </row>
    <row r="353" spans="1:26" x14ac:dyDescent="0.2">
      <c r="A353" s="23" t="s">
        <v>18</v>
      </c>
      <c r="B353" s="19">
        <v>350</v>
      </c>
      <c r="C353" s="23">
        <v>350</v>
      </c>
      <c r="D353" s="19">
        <v>28.1</v>
      </c>
      <c r="E353" s="24">
        <v>7.8055555555555562</v>
      </c>
      <c r="F353" s="20">
        <v>6.9444444444444448E-2</v>
      </c>
      <c r="G353" s="25">
        <f>'Bike Data'!$C$4*$F353</f>
        <v>19.652777777777779</v>
      </c>
      <c r="H353" s="22">
        <f>0.5*'Bike Data'!$C$12*'Bike Data'!$C$7*'Bike Data'!$C$6*'WLTP Calcs'!E353^2</f>
        <v>12.538714351851855</v>
      </c>
      <c r="I353" s="26">
        <f>0.02 *'Bike Data'!C$4*9.81</f>
        <v>55.524600000000007</v>
      </c>
      <c r="J353" s="22">
        <f t="shared" si="36"/>
        <v>87.716092129629644</v>
      </c>
      <c r="K353" s="25">
        <f t="shared" si="37"/>
        <v>87.716092129629644</v>
      </c>
      <c r="L353" s="20">
        <f t="shared" si="38"/>
        <v>0</v>
      </c>
      <c r="M353" s="30">
        <f>(E353/1000)*(I353+H353+('Bike Data'!C$4*'Bike Data'!C$10*F353))</f>
        <v>0.73105357685828198</v>
      </c>
      <c r="N353" s="25">
        <f t="shared" si="39"/>
        <v>0.73105357685828198</v>
      </c>
      <c r="O353" s="30">
        <f t="shared" si="40"/>
        <v>0</v>
      </c>
      <c r="P353" s="26"/>
      <c r="Q353" s="22">
        <f>((M353+M354)/2) * (B354 - B353)</f>
        <v>0.63245826204025213</v>
      </c>
      <c r="R353" s="25">
        <f t="shared" si="41"/>
        <v>0.63245826204025213</v>
      </c>
      <c r="S353" s="22">
        <f>SUM($R$3:R353)</f>
        <v>300.45703631813603</v>
      </c>
      <c r="T353" s="25">
        <f t="shared" si="35"/>
        <v>0</v>
      </c>
      <c r="U353" s="22">
        <f>SUM($T$3:T353)</f>
        <v>100.79429040732056</v>
      </c>
      <c r="V353" s="25"/>
      <c r="W353" s="20">
        <f>U353*'KERS Calcs'!$F$4</f>
        <v>88.698975558442086</v>
      </c>
      <c r="X353" s="25">
        <f>O353*'KERS Calcs'!$F$30</f>
        <v>0</v>
      </c>
      <c r="Y353" s="73">
        <f>T353*'KERS Calcs'!$F$30</f>
        <v>0</v>
      </c>
      <c r="Z353" s="26">
        <f>SUM($Y$3:Y353)</f>
        <v>54.207216955962103</v>
      </c>
    </row>
    <row r="354" spans="1:26" x14ac:dyDescent="0.2">
      <c r="A354" s="23" t="s">
        <v>18</v>
      </c>
      <c r="B354" s="19">
        <v>351</v>
      </c>
      <c r="C354" s="23">
        <v>351</v>
      </c>
      <c r="D354" s="19">
        <v>28.2</v>
      </c>
      <c r="E354" s="24">
        <v>7.8333333333333339</v>
      </c>
      <c r="F354" s="20">
        <v>0</v>
      </c>
      <c r="G354" s="25">
        <f>'Bike Data'!$C$4*$F354</f>
        <v>0</v>
      </c>
      <c r="H354" s="22">
        <f>0.5*'Bike Data'!$C$12*'Bike Data'!$C$7*'Bike Data'!$C$6*'WLTP Calcs'!E354^2</f>
        <v>12.628116666666669</v>
      </c>
      <c r="I354" s="26">
        <f>0.02 *'Bike Data'!C$4*9.81</f>
        <v>55.524600000000007</v>
      </c>
      <c r="J354" s="22">
        <f t="shared" si="36"/>
        <v>68.152716666666677</v>
      </c>
      <c r="K354" s="25">
        <f t="shared" si="37"/>
        <v>68.152716666666677</v>
      </c>
      <c r="L354" s="20">
        <f t="shared" si="38"/>
        <v>0</v>
      </c>
      <c r="M354" s="30">
        <f>(E354/1000)*(I354+H354+('Bike Data'!C$4*'Bike Data'!C$10*F354))</f>
        <v>0.53386294722222238</v>
      </c>
      <c r="N354" s="25">
        <f t="shared" si="39"/>
        <v>0.53386294722222238</v>
      </c>
      <c r="O354" s="30">
        <f t="shared" si="40"/>
        <v>0</v>
      </c>
      <c r="P354" s="26"/>
      <c r="Q354" s="22">
        <f>((M354+M355)/2) * (B355 - B354)</f>
        <v>0.49261114526748995</v>
      </c>
      <c r="R354" s="25">
        <f t="shared" si="41"/>
        <v>0.49261114526748995</v>
      </c>
      <c r="S354" s="22">
        <f>SUM($R$3:R354)</f>
        <v>300.94964746340355</v>
      </c>
      <c r="T354" s="25">
        <f t="shared" si="35"/>
        <v>0</v>
      </c>
      <c r="U354" s="22">
        <f>SUM($T$3:T354)</f>
        <v>100.79429040732056</v>
      </c>
      <c r="V354" s="25"/>
      <c r="W354" s="20">
        <f>U354*'KERS Calcs'!$F$4</f>
        <v>88.698975558442086</v>
      </c>
      <c r="X354" s="25">
        <f>O354*'KERS Calcs'!$F$30</f>
        <v>0</v>
      </c>
      <c r="Y354" s="73">
        <f>T354*'KERS Calcs'!$F$30</f>
        <v>0</v>
      </c>
      <c r="Z354" s="26">
        <f>SUM($Y$3:Y354)</f>
        <v>54.207216955962103</v>
      </c>
    </row>
    <row r="355" spans="1:26" x14ac:dyDescent="0.2">
      <c r="A355" s="23" t="s">
        <v>18</v>
      </c>
      <c r="B355" s="19">
        <v>352</v>
      </c>
      <c r="C355" s="23">
        <v>352</v>
      </c>
      <c r="D355" s="19">
        <v>28.1</v>
      </c>
      <c r="E355" s="24">
        <v>7.8055555555555562</v>
      </c>
      <c r="F355" s="20">
        <v>-2.7777777777777679E-2</v>
      </c>
      <c r="G355" s="25">
        <f>'Bike Data'!$C$4*$F355</f>
        <v>-7.8611111111110832</v>
      </c>
      <c r="H355" s="22">
        <f>0.5*'Bike Data'!$C$12*'Bike Data'!$C$7*'Bike Data'!$C$6*'WLTP Calcs'!E355^2</f>
        <v>12.538714351851855</v>
      </c>
      <c r="I355" s="26">
        <f>0.02 *'Bike Data'!C$4*9.81</f>
        <v>55.524600000000007</v>
      </c>
      <c r="J355" s="22">
        <f t="shared" si="36"/>
        <v>60.202203240740779</v>
      </c>
      <c r="K355" s="25">
        <f t="shared" si="37"/>
        <v>60.202203240740779</v>
      </c>
      <c r="L355" s="20">
        <f t="shared" si="38"/>
        <v>0</v>
      </c>
      <c r="M355" s="30">
        <f>(E355/1000)*(I355+H355+('Bike Data'!C$4*'Bike Data'!C$10*F355))</f>
        <v>0.45135934331275757</v>
      </c>
      <c r="N355" s="25">
        <f t="shared" si="39"/>
        <v>0.45135934331275757</v>
      </c>
      <c r="O355" s="30">
        <f t="shared" si="40"/>
        <v>0</v>
      </c>
      <c r="P355" s="26"/>
      <c r="Q355" s="22">
        <f>((M355+M356)/2) * (B356 - B355)</f>
        <v>0.45020977222222186</v>
      </c>
      <c r="R355" s="25">
        <f t="shared" si="41"/>
        <v>0.45020977222222186</v>
      </c>
      <c r="S355" s="22">
        <f>SUM($R$3:R355)</f>
        <v>301.39985723562575</v>
      </c>
      <c r="T355" s="25">
        <f t="shared" si="35"/>
        <v>0</v>
      </c>
      <c r="U355" s="22">
        <f>SUM($T$3:T355)</f>
        <v>100.79429040732056</v>
      </c>
      <c r="V355" s="25"/>
      <c r="W355" s="20">
        <f>U355*'KERS Calcs'!$F$4</f>
        <v>88.698975558442086</v>
      </c>
      <c r="X355" s="25">
        <f>O355*'KERS Calcs'!$F$30</f>
        <v>0</v>
      </c>
      <c r="Y355" s="73">
        <f>T355*'KERS Calcs'!$F$30</f>
        <v>0</v>
      </c>
      <c r="Z355" s="26">
        <f>SUM($Y$3:Y355)</f>
        <v>54.207216955962103</v>
      </c>
    </row>
    <row r="356" spans="1:26" x14ac:dyDescent="0.2">
      <c r="A356" s="23" t="s">
        <v>18</v>
      </c>
      <c r="B356" s="19">
        <v>353</v>
      </c>
      <c r="C356" s="23">
        <v>353</v>
      </c>
      <c r="D356" s="19">
        <v>28</v>
      </c>
      <c r="E356" s="24">
        <v>7.7777777777777786</v>
      </c>
      <c r="F356" s="20">
        <v>-2.7777777777778172E-2</v>
      </c>
      <c r="G356" s="25">
        <f>'Bike Data'!$C$4*$F356</f>
        <v>-7.8611111111112226</v>
      </c>
      <c r="H356" s="22">
        <f>0.5*'Bike Data'!$C$12*'Bike Data'!$C$7*'Bike Data'!$C$6*'WLTP Calcs'!E356^2</f>
        <v>12.449629629629632</v>
      </c>
      <c r="I356" s="26">
        <f>0.02 *'Bike Data'!C$4*9.81</f>
        <v>55.524600000000007</v>
      </c>
      <c r="J356" s="22">
        <f t="shared" si="36"/>
        <v>60.113118518518419</v>
      </c>
      <c r="K356" s="25">
        <f t="shared" si="37"/>
        <v>60.113118518518419</v>
      </c>
      <c r="L356" s="20">
        <f t="shared" si="38"/>
        <v>0</v>
      </c>
      <c r="M356" s="30">
        <f>(E356/1000)*(I356+H356+('Bike Data'!C$4*'Bike Data'!C$10*F356))</f>
        <v>0.44906020113168615</v>
      </c>
      <c r="N356" s="25">
        <f t="shared" si="39"/>
        <v>0.44906020113168615</v>
      </c>
      <c r="O356" s="30">
        <f t="shared" si="40"/>
        <v>0</v>
      </c>
      <c r="P356" s="26"/>
      <c r="Q356" s="22">
        <f>((M356+M357)/2) * (B357 - B356)</f>
        <v>0.46775030152070396</v>
      </c>
      <c r="R356" s="25">
        <f t="shared" si="41"/>
        <v>0.46775030152070396</v>
      </c>
      <c r="S356" s="22">
        <f>SUM($R$3:R356)</f>
        <v>301.86760753714645</v>
      </c>
      <c r="T356" s="25">
        <f t="shared" si="35"/>
        <v>0</v>
      </c>
      <c r="U356" s="22">
        <f>SUM($T$3:T356)</f>
        <v>100.79429040732056</v>
      </c>
      <c r="V356" s="25"/>
      <c r="W356" s="20">
        <f>U356*'KERS Calcs'!$F$4</f>
        <v>88.698975558442086</v>
      </c>
      <c r="X356" s="25">
        <f>O356*'KERS Calcs'!$F$30</f>
        <v>0</v>
      </c>
      <c r="Y356" s="73">
        <f>T356*'KERS Calcs'!$F$30</f>
        <v>0</v>
      </c>
      <c r="Z356" s="26">
        <f>SUM($Y$3:Y356)</f>
        <v>54.207216955962103</v>
      </c>
    </row>
    <row r="357" spans="1:26" x14ac:dyDescent="0.2">
      <c r="A357" s="23" t="s">
        <v>18</v>
      </c>
      <c r="B357" s="19">
        <v>354</v>
      </c>
      <c r="C357" s="23">
        <v>354</v>
      </c>
      <c r="D357" s="19">
        <v>27.9</v>
      </c>
      <c r="E357" s="24">
        <v>7.75</v>
      </c>
      <c r="F357" s="20">
        <v>-1.3888888888889086E-2</v>
      </c>
      <c r="G357" s="25">
        <f>'Bike Data'!$C$4*$F357</f>
        <v>-3.9305555555556113</v>
      </c>
      <c r="H357" s="22">
        <f>0.5*'Bike Data'!$C$12*'Bike Data'!$C$7*'Bike Data'!$C$6*'WLTP Calcs'!E357^2</f>
        <v>12.360862500000001</v>
      </c>
      <c r="I357" s="26">
        <f>0.02 *'Bike Data'!C$4*9.81</f>
        <v>55.524600000000007</v>
      </c>
      <c r="J357" s="22">
        <f t="shared" si="36"/>
        <v>63.954906944444396</v>
      </c>
      <c r="K357" s="25">
        <f t="shared" si="37"/>
        <v>63.954906944444396</v>
      </c>
      <c r="L357" s="20">
        <f t="shared" si="38"/>
        <v>0</v>
      </c>
      <c r="M357" s="30">
        <f>(E357/1000)*(I357+H357+('Bike Data'!C$4*'Bike Data'!C$10*F357))</f>
        <v>0.48644040190972171</v>
      </c>
      <c r="N357" s="25">
        <f t="shared" si="39"/>
        <v>0.48644040190972171</v>
      </c>
      <c r="O357" s="30">
        <f t="shared" si="40"/>
        <v>0</v>
      </c>
      <c r="P357" s="26"/>
      <c r="Q357" s="22">
        <f>((M357+M358)/2) * (B358 - B357)</f>
        <v>0.5459483006076391</v>
      </c>
      <c r="R357" s="25">
        <f t="shared" si="41"/>
        <v>0.5459483006076391</v>
      </c>
      <c r="S357" s="22">
        <f>SUM($R$3:R357)</f>
        <v>302.41355583775407</v>
      </c>
      <c r="T357" s="25">
        <f t="shared" si="35"/>
        <v>0</v>
      </c>
      <c r="U357" s="22">
        <f>SUM($T$3:T357)</f>
        <v>100.79429040732056</v>
      </c>
      <c r="V357" s="25"/>
      <c r="W357" s="20">
        <f>U357*'KERS Calcs'!$F$4</f>
        <v>88.698975558442086</v>
      </c>
      <c r="X357" s="25">
        <f>O357*'KERS Calcs'!$F$30</f>
        <v>0</v>
      </c>
      <c r="Y357" s="73">
        <f>T357*'KERS Calcs'!$F$30</f>
        <v>0</v>
      </c>
      <c r="Z357" s="26">
        <f>SUM($Y$3:Y357)</f>
        <v>54.207216955962103</v>
      </c>
    </row>
    <row r="358" spans="1:26" x14ac:dyDescent="0.2">
      <c r="A358" s="23" t="s">
        <v>18</v>
      </c>
      <c r="B358" s="19">
        <v>355</v>
      </c>
      <c r="C358" s="23">
        <v>355</v>
      </c>
      <c r="D358" s="19">
        <v>27.9</v>
      </c>
      <c r="E358" s="24">
        <v>7.75</v>
      </c>
      <c r="F358" s="20">
        <v>2.7777777777778172E-2</v>
      </c>
      <c r="G358" s="25">
        <f>'Bike Data'!$C$4*$F358</f>
        <v>7.8611111111112226</v>
      </c>
      <c r="H358" s="22">
        <f>0.5*'Bike Data'!$C$12*'Bike Data'!$C$7*'Bike Data'!$C$6*'WLTP Calcs'!E358^2</f>
        <v>12.360862500000001</v>
      </c>
      <c r="I358" s="26">
        <f>0.02 *'Bike Data'!C$4*9.81</f>
        <v>55.524600000000007</v>
      </c>
      <c r="J358" s="22">
        <f t="shared" si="36"/>
        <v>75.746573611111231</v>
      </c>
      <c r="K358" s="25">
        <f t="shared" si="37"/>
        <v>75.746573611111231</v>
      </c>
      <c r="L358" s="20">
        <f t="shared" si="38"/>
        <v>0</v>
      </c>
      <c r="M358" s="30">
        <f>(E358/1000)*(I358+H358+('Bike Data'!C$4*'Bike Data'!C$10*F358))</f>
        <v>0.60545619930555661</v>
      </c>
      <c r="N358" s="25">
        <f t="shared" si="39"/>
        <v>0.60545619930555661</v>
      </c>
      <c r="O358" s="30">
        <f t="shared" si="40"/>
        <v>0</v>
      </c>
      <c r="P358" s="26"/>
      <c r="Q358" s="22">
        <f>((M358+M359)/2) * (B359 - B358)</f>
        <v>0.62829856900398728</v>
      </c>
      <c r="R358" s="25">
        <f t="shared" si="41"/>
        <v>0.62829856900398728</v>
      </c>
      <c r="S358" s="22">
        <f>SUM($R$3:R358)</f>
        <v>303.04185440675803</v>
      </c>
      <c r="T358" s="25">
        <f t="shared" si="35"/>
        <v>0</v>
      </c>
      <c r="U358" s="22">
        <f>SUM($T$3:T358)</f>
        <v>100.79429040732056</v>
      </c>
      <c r="V358" s="25"/>
      <c r="W358" s="20">
        <f>U358*'KERS Calcs'!$F$4</f>
        <v>88.698975558442086</v>
      </c>
      <c r="X358" s="25">
        <f>O358*'KERS Calcs'!$F$30</f>
        <v>0</v>
      </c>
      <c r="Y358" s="73">
        <f>T358*'KERS Calcs'!$F$30</f>
        <v>0</v>
      </c>
      <c r="Z358" s="26">
        <f>SUM($Y$3:Y358)</f>
        <v>54.207216955962103</v>
      </c>
    </row>
    <row r="359" spans="1:26" x14ac:dyDescent="0.2">
      <c r="A359" s="23" t="s">
        <v>18</v>
      </c>
      <c r="B359" s="19">
        <v>356</v>
      </c>
      <c r="C359" s="23">
        <v>356</v>
      </c>
      <c r="D359" s="19">
        <v>28.1</v>
      </c>
      <c r="E359" s="24">
        <v>7.8055555555555562</v>
      </c>
      <c r="F359" s="20">
        <v>4.1666666666666761E-2</v>
      </c>
      <c r="G359" s="25">
        <f>'Bike Data'!$C$4*$F359</f>
        <v>11.791666666666693</v>
      </c>
      <c r="H359" s="22">
        <f>0.5*'Bike Data'!$C$12*'Bike Data'!$C$7*'Bike Data'!$C$6*'WLTP Calcs'!E359^2</f>
        <v>12.538714351851855</v>
      </c>
      <c r="I359" s="26">
        <f>0.02 *'Bike Data'!C$4*9.81</f>
        <v>55.524600000000007</v>
      </c>
      <c r="J359" s="22">
        <f t="shared" si="36"/>
        <v>79.854981018518558</v>
      </c>
      <c r="K359" s="25">
        <f t="shared" si="37"/>
        <v>79.854981018518558</v>
      </c>
      <c r="L359" s="20">
        <f t="shared" si="38"/>
        <v>0</v>
      </c>
      <c r="M359" s="30">
        <f>(E359/1000)*(I359+H359+('Bike Data'!C$4*'Bike Data'!C$10*F359))</f>
        <v>0.65114093870241807</v>
      </c>
      <c r="N359" s="25">
        <f t="shared" si="39"/>
        <v>0.65114093870241807</v>
      </c>
      <c r="O359" s="30">
        <f t="shared" si="40"/>
        <v>0</v>
      </c>
      <c r="P359" s="26"/>
      <c r="Q359" s="22">
        <f>((M359+M360)/2) * (B360 - B359)</f>
        <v>0.57245268677019034</v>
      </c>
      <c r="R359" s="25">
        <f t="shared" si="41"/>
        <v>0.57245268677019034</v>
      </c>
      <c r="S359" s="22">
        <f>SUM($R$3:R359)</f>
        <v>303.61430709352823</v>
      </c>
      <c r="T359" s="25">
        <f t="shared" si="35"/>
        <v>0</v>
      </c>
      <c r="U359" s="22">
        <f>SUM($T$3:T359)</f>
        <v>100.79429040732056</v>
      </c>
      <c r="V359" s="25"/>
      <c r="W359" s="20">
        <f>U359*'KERS Calcs'!$F$4</f>
        <v>88.698975558442086</v>
      </c>
      <c r="X359" s="25">
        <f>O359*'KERS Calcs'!$F$30</f>
        <v>0</v>
      </c>
      <c r="Y359" s="73">
        <f>T359*'KERS Calcs'!$F$30</f>
        <v>0</v>
      </c>
      <c r="Z359" s="26">
        <f>SUM($Y$3:Y359)</f>
        <v>54.207216955962103</v>
      </c>
    </row>
    <row r="360" spans="1:26" x14ac:dyDescent="0.2">
      <c r="A360" s="23" t="s">
        <v>18</v>
      </c>
      <c r="B360" s="19">
        <v>357</v>
      </c>
      <c r="C360" s="23">
        <v>357</v>
      </c>
      <c r="D360" s="19">
        <v>28.2</v>
      </c>
      <c r="E360" s="24">
        <v>7.8333333333333339</v>
      </c>
      <c r="F360" s="20">
        <v>-1.3888888888889086E-2</v>
      </c>
      <c r="G360" s="25">
        <f>'Bike Data'!$C$4*$F360</f>
        <v>-3.9305555555556113</v>
      </c>
      <c r="H360" s="22">
        <f>0.5*'Bike Data'!$C$12*'Bike Data'!$C$7*'Bike Data'!$C$6*'WLTP Calcs'!E360^2</f>
        <v>12.628116666666669</v>
      </c>
      <c r="I360" s="26">
        <f>0.02 *'Bike Data'!C$4*9.81</f>
        <v>55.524600000000007</v>
      </c>
      <c r="J360" s="22">
        <f t="shared" si="36"/>
        <v>64.222161111111063</v>
      </c>
      <c r="K360" s="25">
        <f t="shared" si="37"/>
        <v>64.222161111111063</v>
      </c>
      <c r="L360" s="20">
        <f t="shared" si="38"/>
        <v>0</v>
      </c>
      <c r="M360" s="30">
        <f>(E360/1000)*(I360+H360+('Bike Data'!C$4*'Bike Data'!C$10*F360))</f>
        <v>0.49376443483796256</v>
      </c>
      <c r="N360" s="25">
        <f t="shared" si="39"/>
        <v>0.49376443483796256</v>
      </c>
      <c r="O360" s="30">
        <f t="shared" si="40"/>
        <v>0</v>
      </c>
      <c r="P360" s="26"/>
      <c r="Q360" s="22">
        <f>((M360+M361)/2) * (B361 - B360)</f>
        <v>0.25243462624099761</v>
      </c>
      <c r="R360" s="25">
        <f t="shared" si="41"/>
        <v>0.25243462624099761</v>
      </c>
      <c r="S360" s="22">
        <f>SUM($R$3:R360)</f>
        <v>303.86674171976921</v>
      </c>
      <c r="T360" s="25">
        <f t="shared" si="35"/>
        <v>0</v>
      </c>
      <c r="U360" s="22">
        <f>SUM($T$3:T360)</f>
        <v>100.79429040732056</v>
      </c>
      <c r="V360" s="25"/>
      <c r="W360" s="20">
        <f>U360*'KERS Calcs'!$F$4</f>
        <v>88.698975558442086</v>
      </c>
      <c r="X360" s="25">
        <f>O360*'KERS Calcs'!$F$30</f>
        <v>0</v>
      </c>
      <c r="Y360" s="73">
        <f>T360*'KERS Calcs'!$F$30</f>
        <v>0</v>
      </c>
      <c r="Z360" s="26">
        <f>SUM($Y$3:Y360)</f>
        <v>54.207216955962103</v>
      </c>
    </row>
    <row r="361" spans="1:26" x14ac:dyDescent="0.2">
      <c r="A361" s="23" t="s">
        <v>18</v>
      </c>
      <c r="B361" s="19">
        <v>358</v>
      </c>
      <c r="C361" s="23">
        <v>358</v>
      </c>
      <c r="D361" s="19">
        <v>28</v>
      </c>
      <c r="E361" s="24">
        <v>7.7777777777777786</v>
      </c>
      <c r="F361" s="20">
        <v>-0.18055555555555566</v>
      </c>
      <c r="G361" s="25">
        <f>'Bike Data'!$C$4*$F361</f>
        <v>-51.09722222222225</v>
      </c>
      <c r="H361" s="22">
        <f>0.5*'Bike Data'!$C$12*'Bike Data'!$C$7*'Bike Data'!$C$6*'WLTP Calcs'!E361^2</f>
        <v>12.449629629629632</v>
      </c>
      <c r="I361" s="26">
        <f>0.02 *'Bike Data'!C$4*9.81</f>
        <v>55.524600000000007</v>
      </c>
      <c r="J361" s="22">
        <f t="shared" si="36"/>
        <v>16.87700740740739</v>
      </c>
      <c r="K361" s="25">
        <f t="shared" si="37"/>
        <v>16.87700740740739</v>
      </c>
      <c r="L361" s="20">
        <f t="shared" si="38"/>
        <v>0</v>
      </c>
      <c r="M361" s="30">
        <f>(E361/1000)*(I361+H361+('Bike Data'!C$4*'Bike Data'!C$10*F361))</f>
        <v>1.1104817644032608E-2</v>
      </c>
      <c r="N361" s="25">
        <f t="shared" si="39"/>
        <v>1.1104817644032608E-2</v>
      </c>
      <c r="O361" s="30">
        <f t="shared" si="40"/>
        <v>0</v>
      </c>
      <c r="P361" s="26"/>
      <c r="Q361" s="22">
        <f>((M361+M362)/2) * (B362 - B361)</f>
        <v>-0.31782112920524691</v>
      </c>
      <c r="R361" s="25">
        <f t="shared" si="41"/>
        <v>0</v>
      </c>
      <c r="S361" s="22">
        <f>SUM($R$3:R361)</f>
        <v>303.86674171976921</v>
      </c>
      <c r="T361" s="25">
        <f t="shared" si="35"/>
        <v>0.31782112920524691</v>
      </c>
      <c r="U361" s="22">
        <f>SUM($T$3:T361)</f>
        <v>101.1121115365258</v>
      </c>
      <c r="V361" s="25">
        <f>SUM(T361:T365)</f>
        <v>2.3781432744727358</v>
      </c>
      <c r="W361" s="20">
        <f>U361*'KERS Calcs'!$F$4</f>
        <v>88.9786581521427</v>
      </c>
      <c r="X361" s="25">
        <f>O361*'KERS Calcs'!$F$30</f>
        <v>0</v>
      </c>
      <c r="Y361" s="73">
        <f>T361*'KERS Calcs'!$F$30</f>
        <v>0.17092435329815475</v>
      </c>
      <c r="Z361" s="26">
        <f>SUM($Y$3:Y361)</f>
        <v>54.378141309260258</v>
      </c>
    </row>
    <row r="362" spans="1:26" x14ac:dyDescent="0.2">
      <c r="A362" s="23" t="s">
        <v>18</v>
      </c>
      <c r="B362" s="19">
        <v>359</v>
      </c>
      <c r="C362" s="23">
        <v>359</v>
      </c>
      <c r="D362" s="19">
        <v>26.9</v>
      </c>
      <c r="E362" s="24">
        <v>7.4722222222222223</v>
      </c>
      <c r="F362" s="20">
        <v>-0.41666666666666663</v>
      </c>
      <c r="G362" s="25">
        <f>'Bike Data'!$C$4*$F362</f>
        <v>-117.91666666666666</v>
      </c>
      <c r="H362" s="22">
        <f>0.5*'Bike Data'!$C$12*'Bike Data'!$C$7*'Bike Data'!$C$6*'WLTP Calcs'!E362^2</f>
        <v>11.490658796296298</v>
      </c>
      <c r="I362" s="26">
        <f>0.02 *'Bike Data'!C$4*9.81</f>
        <v>55.524600000000007</v>
      </c>
      <c r="J362" s="22">
        <f t="shared" si="36"/>
        <v>-50.901407870370349</v>
      </c>
      <c r="K362" s="25">
        <f t="shared" si="37"/>
        <v>0</v>
      </c>
      <c r="L362" s="20">
        <f t="shared" si="38"/>
        <v>50.901407870370349</v>
      </c>
      <c r="M362" s="30">
        <f>(E362/1000)*(I362+H362+('Bike Data'!C$4*'Bike Data'!C$10*F362))</f>
        <v>-0.64674707605452642</v>
      </c>
      <c r="N362" s="25">
        <f t="shared" si="39"/>
        <v>0</v>
      </c>
      <c r="O362" s="30">
        <f t="shared" si="40"/>
        <v>0.64674707605452642</v>
      </c>
      <c r="P362" s="26"/>
      <c r="Q362" s="22">
        <f>((M362+M363)/2) * (B363 - B362)</f>
        <v>-0.75376282798996874</v>
      </c>
      <c r="R362" s="25">
        <f t="shared" si="41"/>
        <v>0</v>
      </c>
      <c r="S362" s="22">
        <f>SUM($R$3:R362)</f>
        <v>303.86674171976921</v>
      </c>
      <c r="T362" s="25">
        <f t="shared" si="35"/>
        <v>0.75376282798996874</v>
      </c>
      <c r="U362" s="22">
        <f>SUM($T$3:T362)</f>
        <v>101.86587436451578</v>
      </c>
      <c r="V362" s="25"/>
      <c r="W362" s="20">
        <f>U362*'KERS Calcs'!$F$4</f>
        <v>89.641969440773877</v>
      </c>
      <c r="X362" s="25">
        <f>O362*'KERS Calcs'!$F$30</f>
        <v>0.34782088276674417</v>
      </c>
      <c r="Y362" s="73">
        <f>T362*'KERS Calcs'!$F$30</f>
        <v>0.40537400466905993</v>
      </c>
      <c r="Z362" s="26">
        <f>SUM($Y$3:Y362)</f>
        <v>54.783515313929314</v>
      </c>
    </row>
    <row r="363" spans="1:26" x14ac:dyDescent="0.2">
      <c r="A363" s="23" t="s">
        <v>18</v>
      </c>
      <c r="B363" s="19">
        <v>360</v>
      </c>
      <c r="C363" s="23">
        <v>360</v>
      </c>
      <c r="D363" s="19">
        <v>25</v>
      </c>
      <c r="E363" s="24">
        <v>6.9444444444444446</v>
      </c>
      <c r="F363" s="20">
        <v>-0.51388888888888873</v>
      </c>
      <c r="G363" s="25">
        <f>'Bike Data'!$C$4*$F363</f>
        <v>-145.43055555555551</v>
      </c>
      <c r="H363" s="22">
        <f>0.5*'Bike Data'!$C$12*'Bike Data'!$C$7*'Bike Data'!$C$6*'WLTP Calcs'!E363^2</f>
        <v>9.924768518518519</v>
      </c>
      <c r="I363" s="26">
        <f>0.02 *'Bike Data'!C$4*9.81</f>
        <v>55.524600000000007</v>
      </c>
      <c r="J363" s="22">
        <f t="shared" si="36"/>
        <v>-79.981187037037003</v>
      </c>
      <c r="K363" s="25">
        <f t="shared" si="37"/>
        <v>0</v>
      </c>
      <c r="L363" s="20">
        <f t="shared" si="38"/>
        <v>79.981187037037003</v>
      </c>
      <c r="M363" s="30">
        <f>(E363/1000)*(I363+H363+('Bike Data'!C$4*'Bike Data'!C$10*F363))</f>
        <v>-0.86077857992541107</v>
      </c>
      <c r="N363" s="25">
        <f t="shared" si="39"/>
        <v>0</v>
      </c>
      <c r="O363" s="30">
        <f t="shared" si="40"/>
        <v>0.86077857992541107</v>
      </c>
      <c r="P363" s="26"/>
      <c r="Q363" s="22">
        <f>((M363+M364)/2) * (B364 - B363)</f>
        <v>-0.73526331910365217</v>
      </c>
      <c r="R363" s="25">
        <f t="shared" si="41"/>
        <v>0</v>
      </c>
      <c r="S363" s="22">
        <f>SUM($R$3:R363)</f>
        <v>303.86674171976921</v>
      </c>
      <c r="T363" s="25">
        <f t="shared" si="35"/>
        <v>0.73526331910365217</v>
      </c>
      <c r="U363" s="22">
        <f>SUM($T$3:T363)</f>
        <v>102.60113768361943</v>
      </c>
      <c r="V363" s="25"/>
      <c r="W363" s="20">
        <f>U363*'KERS Calcs'!$F$4</f>
        <v>90.289001161585091</v>
      </c>
      <c r="X363" s="25">
        <f>O363*'KERS Calcs'!$F$30</f>
        <v>0.46292712657137575</v>
      </c>
      <c r="Y363" s="73">
        <f>T363*'KERS Calcs'!$F$30</f>
        <v>0.39542496005823069</v>
      </c>
      <c r="Z363" s="26">
        <f>SUM($Y$3:Y363)</f>
        <v>55.178940273987543</v>
      </c>
    </row>
    <row r="364" spans="1:26" x14ac:dyDescent="0.2">
      <c r="A364" s="23" t="s">
        <v>18</v>
      </c>
      <c r="B364" s="19">
        <v>361</v>
      </c>
      <c r="C364" s="23">
        <v>361</v>
      </c>
      <c r="D364" s="19">
        <v>23.2</v>
      </c>
      <c r="E364" s="24">
        <v>6.4444444444444446</v>
      </c>
      <c r="F364" s="20">
        <v>-0.43055555555555575</v>
      </c>
      <c r="G364" s="25">
        <f>'Bike Data'!$C$4*$F364</f>
        <v>-121.84722222222227</v>
      </c>
      <c r="H364" s="22">
        <f>0.5*'Bike Data'!$C$12*'Bike Data'!$C$7*'Bike Data'!$C$6*'WLTP Calcs'!E364^2</f>
        <v>8.5470518518518528</v>
      </c>
      <c r="I364" s="26">
        <f>0.02 *'Bike Data'!C$4*9.81</f>
        <v>55.524600000000007</v>
      </c>
      <c r="J364" s="22">
        <f t="shared" si="36"/>
        <v>-57.775570370370417</v>
      </c>
      <c r="K364" s="25">
        <f t="shared" si="37"/>
        <v>0</v>
      </c>
      <c r="L364" s="20">
        <f t="shared" si="38"/>
        <v>57.775570370370417</v>
      </c>
      <c r="M364" s="30">
        <f>(E364/1000)*(I364+H364+('Bike Data'!C$4*'Bike Data'!C$10*F364))</f>
        <v>-0.60974805828189338</v>
      </c>
      <c r="N364" s="25">
        <f t="shared" si="39"/>
        <v>0</v>
      </c>
      <c r="O364" s="30">
        <f t="shared" si="40"/>
        <v>0.60974805828189338</v>
      </c>
      <c r="P364" s="26"/>
      <c r="Q364" s="22">
        <f>((M364+M365)/2) * (B365 - B364)</f>
        <v>-0.43979478999164079</v>
      </c>
      <c r="R364" s="25">
        <f t="shared" si="41"/>
        <v>0</v>
      </c>
      <c r="S364" s="22">
        <f>SUM($R$3:R364)</f>
        <v>303.86674171976921</v>
      </c>
      <c r="T364" s="25">
        <f t="shared" si="35"/>
        <v>0.43979478999164079</v>
      </c>
      <c r="U364" s="22">
        <f>SUM($T$3:T364)</f>
        <v>103.04093247361106</v>
      </c>
      <c r="V364" s="25"/>
      <c r="W364" s="20">
        <f>U364*'KERS Calcs'!$F$4</f>
        <v>90.676020576777731</v>
      </c>
      <c r="X364" s="25">
        <f>O364*'KERS Calcs'!$F$30</f>
        <v>0.32792279354508574</v>
      </c>
      <c r="Y364" s="73">
        <f>T364*'KERS Calcs'!$F$30</f>
        <v>0.23652184564064527</v>
      </c>
      <c r="Z364" s="26">
        <f>SUM($Y$3:Y364)</f>
        <v>55.415462119628188</v>
      </c>
    </row>
    <row r="365" spans="1:26" x14ac:dyDescent="0.2">
      <c r="A365" s="23" t="s">
        <v>18</v>
      </c>
      <c r="B365" s="19">
        <v>362</v>
      </c>
      <c r="C365" s="23">
        <v>362</v>
      </c>
      <c r="D365" s="19">
        <v>21.9</v>
      </c>
      <c r="E365" s="24">
        <v>6.083333333333333</v>
      </c>
      <c r="F365" s="20">
        <v>-0.29166666666666635</v>
      </c>
      <c r="G365" s="25">
        <f>'Bike Data'!$C$4*$F365</f>
        <v>-82.541666666666572</v>
      </c>
      <c r="H365" s="22">
        <f>0.5*'Bike Data'!$C$12*'Bike Data'!$C$7*'Bike Data'!$C$6*'WLTP Calcs'!E365^2</f>
        <v>7.6160291666666664</v>
      </c>
      <c r="I365" s="26">
        <f>0.02 *'Bike Data'!C$4*9.81</f>
        <v>55.524600000000007</v>
      </c>
      <c r="J365" s="22">
        <f t="shared" si="36"/>
        <v>-19.401037499999902</v>
      </c>
      <c r="K365" s="25">
        <f t="shared" si="37"/>
        <v>0</v>
      </c>
      <c r="L365" s="20">
        <f t="shared" si="38"/>
        <v>19.401037499999902</v>
      </c>
      <c r="M365" s="30">
        <f>(E365/1000)*(I365+H365+('Bike Data'!C$4*'Bike Data'!C$10*F365))</f>
        <v>-0.26984152170138814</v>
      </c>
      <c r="N365" s="25">
        <f t="shared" si="39"/>
        <v>0</v>
      </c>
      <c r="O365" s="30">
        <f t="shared" si="40"/>
        <v>0.26984152170138814</v>
      </c>
      <c r="P365" s="26"/>
      <c r="Q365" s="22">
        <f>((M365+M366)/2) * (B366 - B365)</f>
        <v>-0.13150120818222688</v>
      </c>
      <c r="R365" s="25">
        <f t="shared" si="41"/>
        <v>0</v>
      </c>
      <c r="S365" s="22">
        <f>SUM($R$3:R365)</f>
        <v>303.86674171976921</v>
      </c>
      <c r="T365" s="25">
        <f t="shared" si="35"/>
        <v>0.13150120818222688</v>
      </c>
      <c r="U365" s="22">
        <f>SUM($T$3:T365)</f>
        <v>103.17243368179329</v>
      </c>
      <c r="V365" s="25"/>
      <c r="W365" s="20">
        <f>U365*'KERS Calcs'!$F$4</f>
        <v>90.791741639978099</v>
      </c>
      <c r="X365" s="25">
        <f>O365*'KERS Calcs'!$F$30</f>
        <v>0.14512089773620476</v>
      </c>
      <c r="Y365" s="73">
        <f>T365*'KERS Calcs'!$F$30</f>
        <v>7.0721411828971861E-2</v>
      </c>
      <c r="Z365" s="26">
        <f>SUM($Y$3:Y365)</f>
        <v>55.486183531457158</v>
      </c>
    </row>
    <row r="366" spans="1:26" x14ac:dyDescent="0.2">
      <c r="A366" s="23" t="s">
        <v>18</v>
      </c>
      <c r="B366" s="19">
        <v>363</v>
      </c>
      <c r="C366" s="23">
        <v>363</v>
      </c>
      <c r="D366" s="19">
        <v>21.1</v>
      </c>
      <c r="E366" s="24">
        <v>5.8611111111111116</v>
      </c>
      <c r="F366" s="20">
        <v>-0.16666666666666657</v>
      </c>
      <c r="G366" s="25">
        <f>'Bike Data'!$C$4*$F366</f>
        <v>-47.166666666666643</v>
      </c>
      <c r="H366" s="22">
        <f>0.5*'Bike Data'!$C$12*'Bike Data'!$C$7*'Bike Data'!$C$6*'WLTP Calcs'!E366^2</f>
        <v>7.0697699074074087</v>
      </c>
      <c r="I366" s="26">
        <f>0.02 *'Bike Data'!C$4*9.81</f>
        <v>55.524600000000007</v>
      </c>
      <c r="J366" s="22">
        <f t="shared" si="36"/>
        <v>15.427703240740769</v>
      </c>
      <c r="K366" s="25">
        <f t="shared" si="37"/>
        <v>15.427703240740769</v>
      </c>
      <c r="L366" s="20">
        <f t="shared" si="38"/>
        <v>0</v>
      </c>
      <c r="M366" s="30">
        <f>(E366/1000)*(I366+H366+('Bike Data'!C$4*'Bike Data'!C$10*F366))</f>
        <v>6.8391053369343769E-3</v>
      </c>
      <c r="N366" s="25">
        <f t="shared" si="39"/>
        <v>6.8391053369343769E-3</v>
      </c>
      <c r="O366" s="30">
        <f t="shared" si="40"/>
        <v>0</v>
      </c>
      <c r="P366" s="26"/>
      <c r="Q366" s="22">
        <f>((M366+M367)/2) * (B367 - B366)</f>
        <v>0.12374700353652245</v>
      </c>
      <c r="R366" s="25">
        <f t="shared" si="41"/>
        <v>0.12374700353652245</v>
      </c>
      <c r="S366" s="22">
        <f>SUM($R$3:R366)</f>
        <v>303.99048872330576</v>
      </c>
      <c r="T366" s="25">
        <f t="shared" si="35"/>
        <v>0</v>
      </c>
      <c r="U366" s="22">
        <f>SUM($T$3:T366)</f>
        <v>103.17243368179329</v>
      </c>
      <c r="V366" s="25"/>
      <c r="W366" s="20">
        <f>U366*'KERS Calcs'!$F$4</f>
        <v>90.791741639978099</v>
      </c>
      <c r="X366" s="25">
        <f>O366*'KERS Calcs'!$F$30</f>
        <v>0</v>
      </c>
      <c r="Y366" s="73">
        <f>T366*'KERS Calcs'!$F$30</f>
        <v>0</v>
      </c>
      <c r="Z366" s="26">
        <f>SUM($Y$3:Y366)</f>
        <v>55.486183531457158</v>
      </c>
    </row>
    <row r="367" spans="1:26" x14ac:dyDescent="0.2">
      <c r="A367" s="23" t="s">
        <v>18</v>
      </c>
      <c r="B367" s="19">
        <v>364</v>
      </c>
      <c r="C367" s="23">
        <v>364</v>
      </c>
      <c r="D367" s="19">
        <v>20.7</v>
      </c>
      <c r="E367" s="24">
        <v>5.75</v>
      </c>
      <c r="F367" s="20">
        <v>-5.5555555555555851E-2</v>
      </c>
      <c r="G367" s="25">
        <f>'Bike Data'!$C$4*$F367</f>
        <v>-15.722222222222305</v>
      </c>
      <c r="H367" s="22">
        <f>0.5*'Bike Data'!$C$12*'Bike Data'!$C$7*'Bike Data'!$C$6*'WLTP Calcs'!E367^2</f>
        <v>6.8042625000000001</v>
      </c>
      <c r="I367" s="26">
        <f>0.02 *'Bike Data'!C$4*9.81</f>
        <v>55.524600000000007</v>
      </c>
      <c r="J367" s="22">
        <f t="shared" si="36"/>
        <v>46.6066402777777</v>
      </c>
      <c r="K367" s="25">
        <f t="shared" si="37"/>
        <v>46.6066402777777</v>
      </c>
      <c r="L367" s="20">
        <f t="shared" si="38"/>
        <v>0</v>
      </c>
      <c r="M367" s="30">
        <f>(E367/1000)*(I367+H367+('Bike Data'!C$4*'Bike Data'!C$10*F367))</f>
        <v>0.24065490173611051</v>
      </c>
      <c r="N367" s="25">
        <f t="shared" si="39"/>
        <v>0.24065490173611051</v>
      </c>
      <c r="O367" s="30">
        <f t="shared" si="40"/>
        <v>0</v>
      </c>
      <c r="P367" s="26"/>
      <c r="Q367" s="22">
        <f>((M367+M368)/2) * (B368 - B367)</f>
        <v>0.31423993776041659</v>
      </c>
      <c r="R367" s="25">
        <f t="shared" si="41"/>
        <v>0.31423993776041659</v>
      </c>
      <c r="S367" s="22">
        <f>SUM($R$3:R367)</f>
        <v>304.30472866106618</v>
      </c>
      <c r="T367" s="25">
        <f t="shared" si="35"/>
        <v>0</v>
      </c>
      <c r="U367" s="22">
        <f>SUM($T$3:T367)</f>
        <v>103.17243368179329</v>
      </c>
      <c r="V367" s="25"/>
      <c r="W367" s="20">
        <f>U367*'KERS Calcs'!$F$4</f>
        <v>90.791741639978099</v>
      </c>
      <c r="X367" s="25">
        <f>O367*'KERS Calcs'!$F$30</f>
        <v>0</v>
      </c>
      <c r="Y367" s="73">
        <f>T367*'KERS Calcs'!$F$30</f>
        <v>0</v>
      </c>
      <c r="Z367" s="26">
        <f>SUM($Y$3:Y367)</f>
        <v>55.486183531457158</v>
      </c>
    </row>
    <row r="368" spans="1:26" x14ac:dyDescent="0.2">
      <c r="A368" s="23" t="s">
        <v>18</v>
      </c>
      <c r="B368" s="19">
        <v>365</v>
      </c>
      <c r="C368" s="23">
        <v>365</v>
      </c>
      <c r="D368" s="19">
        <v>20.7</v>
      </c>
      <c r="E368" s="24">
        <v>5.75</v>
      </c>
      <c r="F368" s="20">
        <v>1.3888888888889086E-2</v>
      </c>
      <c r="G368" s="25">
        <f>'Bike Data'!$C$4*$F368</f>
        <v>3.9305555555556113</v>
      </c>
      <c r="H368" s="22">
        <f>0.5*'Bike Data'!$C$12*'Bike Data'!$C$7*'Bike Data'!$C$6*'WLTP Calcs'!E368^2</f>
        <v>6.8042625000000001</v>
      </c>
      <c r="I368" s="26">
        <f>0.02 *'Bike Data'!C$4*9.81</f>
        <v>55.524600000000007</v>
      </c>
      <c r="J368" s="22">
        <f t="shared" si="36"/>
        <v>66.259418055555614</v>
      </c>
      <c r="K368" s="25">
        <f t="shared" si="37"/>
        <v>66.259418055555614</v>
      </c>
      <c r="L368" s="20">
        <f t="shared" si="38"/>
        <v>0</v>
      </c>
      <c r="M368" s="30">
        <f>(E368/1000)*(I368+H368+('Bike Data'!C$4*'Bike Data'!C$10*F368))</f>
        <v>0.38782497378472269</v>
      </c>
      <c r="N368" s="25">
        <f t="shared" si="39"/>
        <v>0.38782497378472269</v>
      </c>
      <c r="O368" s="30">
        <f t="shared" si="40"/>
        <v>0</v>
      </c>
      <c r="P368" s="26"/>
      <c r="Q368" s="22">
        <f>((M368+M369)/2) * (B369 - B368)</f>
        <v>0.44810454363104452</v>
      </c>
      <c r="R368" s="25">
        <f t="shared" si="41"/>
        <v>0.44810454363104452</v>
      </c>
      <c r="S368" s="22">
        <f>SUM($R$3:R368)</f>
        <v>304.7528332046972</v>
      </c>
      <c r="T368" s="25">
        <f t="shared" si="35"/>
        <v>0</v>
      </c>
      <c r="U368" s="22">
        <f>SUM($T$3:T368)</f>
        <v>103.17243368179329</v>
      </c>
      <c r="V368" s="25"/>
      <c r="W368" s="20">
        <f>U368*'KERS Calcs'!$F$4</f>
        <v>90.791741639978099</v>
      </c>
      <c r="X368" s="25">
        <f>O368*'KERS Calcs'!$F$30</f>
        <v>0</v>
      </c>
      <c r="Y368" s="73">
        <f>T368*'KERS Calcs'!$F$30</f>
        <v>0</v>
      </c>
      <c r="Z368" s="26">
        <f>SUM($Y$3:Y368)</f>
        <v>55.486183531457158</v>
      </c>
    </row>
    <row r="369" spans="1:26" x14ac:dyDescent="0.2">
      <c r="A369" s="23" t="s">
        <v>18</v>
      </c>
      <c r="B369" s="19">
        <v>366</v>
      </c>
      <c r="C369" s="23">
        <v>366</v>
      </c>
      <c r="D369" s="19">
        <v>20.8</v>
      </c>
      <c r="E369" s="24">
        <v>5.7777777777777786</v>
      </c>
      <c r="F369" s="20">
        <v>6.9444444444444448E-2</v>
      </c>
      <c r="G369" s="25">
        <f>'Bike Data'!$C$4*$F369</f>
        <v>19.652777777777779</v>
      </c>
      <c r="H369" s="22">
        <f>0.5*'Bike Data'!$C$12*'Bike Data'!$C$7*'Bike Data'!$C$6*'WLTP Calcs'!E369^2</f>
        <v>6.870162962962965</v>
      </c>
      <c r="I369" s="26">
        <f>0.02 *'Bike Data'!C$4*9.81</f>
        <v>55.524600000000007</v>
      </c>
      <c r="J369" s="22">
        <f t="shared" si="36"/>
        <v>82.047540740740743</v>
      </c>
      <c r="K369" s="25">
        <f t="shared" si="37"/>
        <v>82.047540740740743</v>
      </c>
      <c r="L369" s="20">
        <f t="shared" si="38"/>
        <v>0</v>
      </c>
      <c r="M369" s="30">
        <f>(E369/1000)*(I369+H369+('Bike Data'!C$4*'Bike Data'!C$10*F369))</f>
        <v>0.50838411347736634</v>
      </c>
      <c r="N369" s="25">
        <f t="shared" si="39"/>
        <v>0.50838411347736634</v>
      </c>
      <c r="O369" s="30">
        <f t="shared" si="40"/>
        <v>0</v>
      </c>
      <c r="P369" s="26"/>
      <c r="Q369" s="22">
        <f>((M369+M370)/2) * (B370 - B369)</f>
        <v>0.63463785837191389</v>
      </c>
      <c r="R369" s="25">
        <f t="shared" si="41"/>
        <v>0.63463785837191389</v>
      </c>
      <c r="S369" s="22">
        <f>SUM($R$3:R369)</f>
        <v>305.38747106306909</v>
      </c>
      <c r="T369" s="25">
        <f t="shared" si="35"/>
        <v>0</v>
      </c>
      <c r="U369" s="22">
        <f>SUM($T$3:T369)</f>
        <v>103.17243368179329</v>
      </c>
      <c r="V369" s="25"/>
      <c r="W369" s="20">
        <f>U369*'KERS Calcs'!$F$4</f>
        <v>90.791741639978099</v>
      </c>
      <c r="X369" s="25">
        <f>O369*'KERS Calcs'!$F$30</f>
        <v>0</v>
      </c>
      <c r="Y369" s="73">
        <f>T369*'KERS Calcs'!$F$30</f>
        <v>0</v>
      </c>
      <c r="Z369" s="26">
        <f>SUM($Y$3:Y369)</f>
        <v>55.486183531457158</v>
      </c>
    </row>
    <row r="370" spans="1:26" x14ac:dyDescent="0.2">
      <c r="A370" s="23" t="s">
        <v>18</v>
      </c>
      <c r="B370" s="19">
        <v>367</v>
      </c>
      <c r="C370" s="23">
        <v>367</v>
      </c>
      <c r="D370" s="19">
        <v>21.2</v>
      </c>
      <c r="E370" s="24">
        <v>5.8888888888888893</v>
      </c>
      <c r="F370" s="20">
        <v>0.18055555555555566</v>
      </c>
      <c r="G370" s="25">
        <f>'Bike Data'!$C$4*$F370</f>
        <v>51.09722222222225</v>
      </c>
      <c r="H370" s="22">
        <f>0.5*'Bike Data'!$C$12*'Bike Data'!$C$7*'Bike Data'!$C$6*'WLTP Calcs'!E370^2</f>
        <v>7.1369407407407426</v>
      </c>
      <c r="I370" s="26">
        <f>0.02 *'Bike Data'!C$4*9.81</f>
        <v>55.524600000000007</v>
      </c>
      <c r="J370" s="22">
        <f t="shared" si="36"/>
        <v>113.758762962963</v>
      </c>
      <c r="K370" s="25">
        <f t="shared" si="37"/>
        <v>113.758762962963</v>
      </c>
      <c r="L370" s="20">
        <f t="shared" si="38"/>
        <v>0</v>
      </c>
      <c r="M370" s="30">
        <f>(E370/1000)*(I370+H370+('Bike Data'!C$4*'Bike Data'!C$10*F370))</f>
        <v>0.76089160326646132</v>
      </c>
      <c r="N370" s="25">
        <f t="shared" si="39"/>
        <v>0.76089160326646132</v>
      </c>
      <c r="O370" s="30">
        <f t="shared" si="40"/>
        <v>0</v>
      </c>
      <c r="P370" s="26"/>
      <c r="Q370" s="22">
        <f>((M370+M371)/2) * (B371 - B370)</f>
        <v>0.93606566951839021</v>
      </c>
      <c r="R370" s="25">
        <f t="shared" si="41"/>
        <v>0.93606566951839021</v>
      </c>
      <c r="S370" s="22">
        <f>SUM($R$3:R370)</f>
        <v>306.32353673258746</v>
      </c>
      <c r="T370" s="25">
        <f t="shared" si="35"/>
        <v>0</v>
      </c>
      <c r="U370" s="22">
        <f>SUM($T$3:T370)</f>
        <v>103.17243368179329</v>
      </c>
      <c r="V370" s="25"/>
      <c r="W370" s="20">
        <f>U370*'KERS Calcs'!$F$4</f>
        <v>90.791741639978099</v>
      </c>
      <c r="X370" s="25">
        <f>O370*'KERS Calcs'!$F$30</f>
        <v>0</v>
      </c>
      <c r="Y370" s="73">
        <f>T370*'KERS Calcs'!$F$30</f>
        <v>0</v>
      </c>
      <c r="Z370" s="26">
        <f>SUM($Y$3:Y370)</f>
        <v>55.486183531457158</v>
      </c>
    </row>
    <row r="371" spans="1:26" x14ac:dyDescent="0.2">
      <c r="A371" s="23" t="s">
        <v>18</v>
      </c>
      <c r="B371" s="19">
        <v>368</v>
      </c>
      <c r="C371" s="23">
        <v>368</v>
      </c>
      <c r="D371" s="19">
        <v>22.1</v>
      </c>
      <c r="E371" s="24">
        <v>6.1388888888888893</v>
      </c>
      <c r="F371" s="20">
        <v>0.31944444444444453</v>
      </c>
      <c r="G371" s="25">
        <f>'Bike Data'!$C$4*$F371</f>
        <v>90.4027777777778</v>
      </c>
      <c r="H371" s="22">
        <f>0.5*'Bike Data'!$C$12*'Bike Data'!$C$7*'Bike Data'!$C$6*'WLTP Calcs'!E371^2</f>
        <v>7.7557699074074087</v>
      </c>
      <c r="I371" s="26">
        <f>0.02 *'Bike Data'!C$4*9.81</f>
        <v>55.524600000000007</v>
      </c>
      <c r="J371" s="22">
        <f t="shared" si="36"/>
        <v>153.68314768518522</v>
      </c>
      <c r="K371" s="25">
        <f t="shared" si="37"/>
        <v>153.68314768518522</v>
      </c>
      <c r="L371" s="20">
        <f t="shared" si="38"/>
        <v>0</v>
      </c>
      <c r="M371" s="30">
        <f>(E371/1000)*(I371+H371+('Bike Data'!C$4*'Bike Data'!C$10*F371))</f>
        <v>1.1112397357703192</v>
      </c>
      <c r="N371" s="25">
        <f t="shared" si="39"/>
        <v>1.1112397357703192</v>
      </c>
      <c r="O371" s="30">
        <f t="shared" si="40"/>
        <v>0</v>
      </c>
      <c r="P371" s="26"/>
      <c r="Q371" s="22">
        <f>((M371+M372)/2) * (B372 - B371)</f>
        <v>1.1330384464602623</v>
      </c>
      <c r="R371" s="25">
        <f t="shared" si="41"/>
        <v>1.1330384464602623</v>
      </c>
      <c r="S371" s="22">
        <f>SUM($R$3:R371)</f>
        <v>307.45657517904772</v>
      </c>
      <c r="T371" s="25">
        <f t="shared" si="35"/>
        <v>0</v>
      </c>
      <c r="U371" s="22">
        <f>SUM($T$3:T371)</f>
        <v>103.17243368179329</v>
      </c>
      <c r="V371" s="25"/>
      <c r="W371" s="20">
        <f>U371*'KERS Calcs'!$F$4</f>
        <v>90.791741639978099</v>
      </c>
      <c r="X371" s="25">
        <f>O371*'KERS Calcs'!$F$30</f>
        <v>0</v>
      </c>
      <c r="Y371" s="73">
        <f>T371*'KERS Calcs'!$F$30</f>
        <v>0</v>
      </c>
      <c r="Z371" s="26">
        <f>SUM($Y$3:Y371)</f>
        <v>55.486183531457158</v>
      </c>
    </row>
    <row r="372" spans="1:26" x14ac:dyDescent="0.2">
      <c r="A372" s="23" t="s">
        <v>18</v>
      </c>
      <c r="B372" s="19">
        <v>369</v>
      </c>
      <c r="C372" s="23">
        <v>369</v>
      </c>
      <c r="D372" s="19">
        <v>23.5</v>
      </c>
      <c r="E372" s="24">
        <v>6.5277777777777777</v>
      </c>
      <c r="F372" s="20">
        <v>0.30555555555555547</v>
      </c>
      <c r="G372" s="25">
        <f>'Bike Data'!$C$4*$F372</f>
        <v>86.4722222222222</v>
      </c>
      <c r="H372" s="22">
        <f>0.5*'Bike Data'!$C$12*'Bike Data'!$C$7*'Bike Data'!$C$6*'WLTP Calcs'!E372^2</f>
        <v>8.769525462962962</v>
      </c>
      <c r="I372" s="26">
        <f>0.02 *'Bike Data'!C$4*9.81</f>
        <v>55.524600000000007</v>
      </c>
      <c r="J372" s="22">
        <f t="shared" si="36"/>
        <v>150.76634768518517</v>
      </c>
      <c r="K372" s="25">
        <f t="shared" si="37"/>
        <v>150.76634768518517</v>
      </c>
      <c r="L372" s="20">
        <f t="shared" si="38"/>
        <v>0</v>
      </c>
      <c r="M372" s="30">
        <f>(E372/1000)*(I372+H372+('Bike Data'!C$4*'Bike Data'!C$10*F372))</f>
        <v>1.1548371571502054</v>
      </c>
      <c r="N372" s="25">
        <f t="shared" si="39"/>
        <v>1.1548371571502054</v>
      </c>
      <c r="O372" s="30">
        <f t="shared" si="40"/>
        <v>0</v>
      </c>
      <c r="P372" s="26"/>
      <c r="Q372" s="22">
        <f>((M372+M373)/2) * (B373 - B372)</f>
        <v>0.96922554420010276</v>
      </c>
      <c r="R372" s="25">
        <f t="shared" si="41"/>
        <v>0.96922554420010276</v>
      </c>
      <c r="S372" s="22">
        <f>SUM($R$3:R372)</f>
        <v>308.42580072324785</v>
      </c>
      <c r="T372" s="25">
        <f t="shared" si="35"/>
        <v>0</v>
      </c>
      <c r="U372" s="22">
        <f>SUM($T$3:T372)</f>
        <v>103.17243368179329</v>
      </c>
      <c r="V372" s="25"/>
      <c r="W372" s="20">
        <f>U372*'KERS Calcs'!$F$4</f>
        <v>90.791741639978099</v>
      </c>
      <c r="X372" s="25">
        <f>O372*'KERS Calcs'!$F$30</f>
        <v>0</v>
      </c>
      <c r="Y372" s="73">
        <f>T372*'KERS Calcs'!$F$30</f>
        <v>0</v>
      </c>
      <c r="Z372" s="26">
        <f>SUM($Y$3:Y372)</f>
        <v>55.486183531457158</v>
      </c>
    </row>
    <row r="373" spans="1:26" x14ac:dyDescent="0.2">
      <c r="A373" s="23" t="s">
        <v>18</v>
      </c>
      <c r="B373" s="19">
        <v>370</v>
      </c>
      <c r="C373" s="23">
        <v>370</v>
      </c>
      <c r="D373" s="19">
        <v>24.3</v>
      </c>
      <c r="E373" s="24">
        <v>6.7500000000000009</v>
      </c>
      <c r="F373" s="20">
        <v>0.1388888888888889</v>
      </c>
      <c r="G373" s="25">
        <f>'Bike Data'!$C$4*$F373</f>
        <v>39.305555555555557</v>
      </c>
      <c r="H373" s="22">
        <f>0.5*'Bike Data'!$C$12*'Bike Data'!$C$7*'Bike Data'!$C$6*'WLTP Calcs'!E373^2</f>
        <v>9.3767625000000034</v>
      </c>
      <c r="I373" s="26">
        <f>0.02 *'Bike Data'!C$4*9.81</f>
        <v>55.524600000000007</v>
      </c>
      <c r="J373" s="22">
        <f t="shared" si="36"/>
        <v>104.20691805555558</v>
      </c>
      <c r="K373" s="25">
        <f t="shared" si="37"/>
        <v>104.20691805555558</v>
      </c>
      <c r="L373" s="20">
        <f t="shared" si="38"/>
        <v>0</v>
      </c>
      <c r="M373" s="30">
        <f>(E373/1000)*(I373+H373+('Bike Data'!C$4*'Bike Data'!C$10*F373))</f>
        <v>0.78361393125000001</v>
      </c>
      <c r="N373" s="25">
        <f t="shared" si="39"/>
        <v>0.78361393125000001</v>
      </c>
      <c r="O373" s="30">
        <f t="shared" si="40"/>
        <v>0</v>
      </c>
      <c r="P373" s="26"/>
      <c r="Q373" s="22">
        <f>((M373+M374)/2) * (B374 - B373)</f>
        <v>0.52608585970614719</v>
      </c>
      <c r="R373" s="25">
        <f t="shared" si="41"/>
        <v>0.52608585970614719</v>
      </c>
      <c r="S373" s="22">
        <f>SUM($R$3:R373)</f>
        <v>308.95188658295399</v>
      </c>
      <c r="T373" s="25">
        <f t="shared" si="35"/>
        <v>0</v>
      </c>
      <c r="U373" s="22">
        <f>SUM($T$3:T373)</f>
        <v>103.17243368179329</v>
      </c>
      <c r="V373" s="25"/>
      <c r="W373" s="20">
        <f>U373*'KERS Calcs'!$F$4</f>
        <v>90.791741639978099</v>
      </c>
      <c r="X373" s="25">
        <f>O373*'KERS Calcs'!$F$30</f>
        <v>0</v>
      </c>
      <c r="Y373" s="73">
        <f>T373*'KERS Calcs'!$F$30</f>
        <v>0</v>
      </c>
      <c r="Z373" s="26">
        <f>SUM($Y$3:Y373)</f>
        <v>55.486183531457158</v>
      </c>
    </row>
    <row r="374" spans="1:26" x14ac:dyDescent="0.2">
      <c r="A374" s="23" t="s">
        <v>18</v>
      </c>
      <c r="B374" s="19">
        <v>371</v>
      </c>
      <c r="C374" s="23">
        <v>371</v>
      </c>
      <c r="D374" s="19">
        <v>24.5</v>
      </c>
      <c r="E374" s="24">
        <v>6.8055555555555562</v>
      </c>
      <c r="F374" s="20">
        <v>-6.9444444444444448E-2</v>
      </c>
      <c r="G374" s="25">
        <f>'Bike Data'!$C$4*$F374</f>
        <v>-19.652777777777779</v>
      </c>
      <c r="H374" s="22">
        <f>0.5*'Bike Data'!$C$12*'Bike Data'!$C$7*'Bike Data'!$C$6*'WLTP Calcs'!E374^2</f>
        <v>9.5317476851851879</v>
      </c>
      <c r="I374" s="26">
        <f>0.02 *'Bike Data'!C$4*9.81</f>
        <v>55.524600000000007</v>
      </c>
      <c r="J374" s="22">
        <f t="shared" si="36"/>
        <v>45.403569907407416</v>
      </c>
      <c r="K374" s="25">
        <f t="shared" si="37"/>
        <v>45.403569907407416</v>
      </c>
      <c r="L374" s="20">
        <f t="shared" si="38"/>
        <v>0</v>
      </c>
      <c r="M374" s="30">
        <f>(E374/1000)*(I374+H374+('Bike Data'!C$4*'Bike Data'!C$10*F374))</f>
        <v>0.26855778816229431</v>
      </c>
      <c r="N374" s="25">
        <f t="shared" si="39"/>
        <v>0.26855778816229431</v>
      </c>
      <c r="O374" s="30">
        <f t="shared" si="40"/>
        <v>0</v>
      </c>
      <c r="P374" s="26"/>
      <c r="Q374" s="22">
        <f>((M374+M375)/2) * (B375 - B374)</f>
        <v>-0.19392056553819423</v>
      </c>
      <c r="R374" s="25">
        <f t="shared" si="41"/>
        <v>0</v>
      </c>
      <c r="S374" s="22">
        <f>SUM($R$3:R374)</f>
        <v>308.95188658295399</v>
      </c>
      <c r="T374" s="25">
        <f t="shared" si="35"/>
        <v>0.19392056553819423</v>
      </c>
      <c r="U374" s="22">
        <f>SUM($T$3:T374)</f>
        <v>103.36635424733149</v>
      </c>
      <c r="V374" s="25">
        <f>SUM(T374:T388)</f>
        <v>5.8170195831565072</v>
      </c>
      <c r="W374" s="20">
        <f>U374*'KERS Calcs'!$F$4</f>
        <v>90.962391737651714</v>
      </c>
      <c r="X374" s="25">
        <f>O374*'KERS Calcs'!$F$30</f>
        <v>0</v>
      </c>
      <c r="Y374" s="73">
        <f>T374*'KERS Calcs'!$F$30</f>
        <v>0.10429057167694777</v>
      </c>
      <c r="Z374" s="26">
        <f>SUM($Y$3:Y374)</f>
        <v>55.590474103134106</v>
      </c>
    </row>
    <row r="375" spans="1:26" x14ac:dyDescent="0.2">
      <c r="A375" s="23" t="s">
        <v>18</v>
      </c>
      <c r="B375" s="19">
        <v>372</v>
      </c>
      <c r="C375" s="23">
        <v>372</v>
      </c>
      <c r="D375" s="19">
        <v>23.8</v>
      </c>
      <c r="E375" s="24">
        <v>6.6111111111111116</v>
      </c>
      <c r="F375" s="20">
        <v>-0.44444444444444431</v>
      </c>
      <c r="G375" s="25">
        <f>'Bike Data'!$C$4*$F375</f>
        <v>-125.77777777777774</v>
      </c>
      <c r="H375" s="22">
        <f>0.5*'Bike Data'!$C$12*'Bike Data'!$C$7*'Bike Data'!$C$6*'WLTP Calcs'!E375^2</f>
        <v>8.9948574074074088</v>
      </c>
      <c r="I375" s="26">
        <f>0.02 *'Bike Data'!C$4*9.81</f>
        <v>55.524600000000007</v>
      </c>
      <c r="J375" s="22">
        <f t="shared" si="36"/>
        <v>-61.258320370370328</v>
      </c>
      <c r="K375" s="25">
        <f t="shared" si="37"/>
        <v>0</v>
      </c>
      <c r="L375" s="20">
        <f t="shared" si="38"/>
        <v>61.258320370370328</v>
      </c>
      <c r="M375" s="30">
        <f>(E375/1000)*(I375+H375+('Bike Data'!C$4*'Bike Data'!C$10*F375))</f>
        <v>-0.65639891923868277</v>
      </c>
      <c r="N375" s="25">
        <f t="shared" si="39"/>
        <v>0</v>
      </c>
      <c r="O375" s="30">
        <f t="shared" si="40"/>
        <v>0.65639891923868277</v>
      </c>
      <c r="P375" s="26">
        <f>SUM(O375:O388)</f>
        <v>5.9512984772376534</v>
      </c>
      <c r="Q375" s="22">
        <f>((M375+M376)/2) * (B376 - B375)</f>
        <v>-1.0663848962223508</v>
      </c>
      <c r="R375" s="25">
        <f t="shared" si="41"/>
        <v>0</v>
      </c>
      <c r="S375" s="22">
        <f>SUM($R$3:R375)</f>
        <v>308.95188658295399</v>
      </c>
      <c r="T375" s="25">
        <f t="shared" si="35"/>
        <v>1.0663848962223508</v>
      </c>
      <c r="U375" s="22">
        <f>SUM($T$3:T375)</f>
        <v>104.43273914355383</v>
      </c>
      <c r="V375" s="25"/>
      <c r="W375" s="20">
        <f>U375*'KERS Calcs'!$F$4</f>
        <v>91.90081044632737</v>
      </c>
      <c r="X375" s="25">
        <f>O375*'KERS Calcs'!$F$30</f>
        <v>0.35301164858685341</v>
      </c>
      <c r="Y375" s="73">
        <f>T375*'KERS Calcs'!$F$30</f>
        <v>0.5735023005220512</v>
      </c>
      <c r="Z375" s="26">
        <f>SUM($Y$3:Y375)</f>
        <v>56.163976403656157</v>
      </c>
    </row>
    <row r="376" spans="1:26" x14ac:dyDescent="0.2">
      <c r="A376" s="23" t="s">
        <v>18</v>
      </c>
      <c r="B376" s="19">
        <v>373</v>
      </c>
      <c r="C376" s="23">
        <v>373</v>
      </c>
      <c r="D376" s="19">
        <v>21.3</v>
      </c>
      <c r="E376" s="24">
        <v>5.916666666666667</v>
      </c>
      <c r="F376" s="20">
        <v>-0.84722222222222243</v>
      </c>
      <c r="G376" s="25">
        <f>'Bike Data'!$C$4*$F376</f>
        <v>-239.76388888888894</v>
      </c>
      <c r="H376" s="22">
        <f>0.5*'Bike Data'!$C$12*'Bike Data'!$C$7*'Bike Data'!$C$6*'WLTP Calcs'!E376^2</f>
        <v>7.2044291666666682</v>
      </c>
      <c r="I376" s="26">
        <f>0.02 *'Bike Data'!C$4*9.81</f>
        <v>55.524600000000007</v>
      </c>
      <c r="J376" s="22">
        <f t="shared" si="36"/>
        <v>-177.03485972222228</v>
      </c>
      <c r="K376" s="25">
        <f t="shared" si="37"/>
        <v>0</v>
      </c>
      <c r="L376" s="20">
        <f t="shared" si="38"/>
        <v>177.03485972222228</v>
      </c>
      <c r="M376" s="30">
        <f>(E376/1000)*(I376+H376+('Bike Data'!C$4*'Bike Data'!C$10*F376))</f>
        <v>-1.476370873206019</v>
      </c>
      <c r="N376" s="25">
        <f t="shared" si="39"/>
        <v>0</v>
      </c>
      <c r="O376" s="30">
        <f t="shared" si="40"/>
        <v>1.476370873206019</v>
      </c>
      <c r="P376" s="26"/>
      <c r="Q376" s="22">
        <f>((M376+M377)/2) * (B377 - B376)</f>
        <v>-1.4577608524884265</v>
      </c>
      <c r="R376" s="25">
        <f t="shared" si="41"/>
        <v>0</v>
      </c>
      <c r="S376" s="22">
        <f>SUM($R$3:R376)</f>
        <v>308.95188658295399</v>
      </c>
      <c r="T376" s="25">
        <f t="shared" si="35"/>
        <v>1.4577608524884265</v>
      </c>
      <c r="U376" s="22">
        <f>SUM($T$3:T376)</f>
        <v>105.89049999604225</v>
      </c>
      <c r="V376" s="25"/>
      <c r="W376" s="20">
        <f>U376*'KERS Calcs'!$F$4</f>
        <v>93.183639996517186</v>
      </c>
      <c r="X376" s="25">
        <f>O376*'KERS Calcs'!$F$30</f>
        <v>0.7939929524572491</v>
      </c>
      <c r="Y376" s="73">
        <f>T376*'KERS Calcs'!$F$30</f>
        <v>0.78398447453139797</v>
      </c>
      <c r="Z376" s="26">
        <f>SUM($Y$3:Y376)</f>
        <v>56.947960878187558</v>
      </c>
    </row>
    <row r="377" spans="1:26" x14ac:dyDescent="0.2">
      <c r="A377" s="23" t="s">
        <v>18</v>
      </c>
      <c r="B377" s="19">
        <v>374</v>
      </c>
      <c r="C377" s="23">
        <v>374</v>
      </c>
      <c r="D377" s="19">
        <v>17.7</v>
      </c>
      <c r="E377" s="24">
        <v>4.916666666666667</v>
      </c>
      <c r="F377" s="20">
        <v>-0.95833333333333337</v>
      </c>
      <c r="G377" s="25">
        <f>'Bike Data'!$C$4*$F377</f>
        <v>-271.20833333333337</v>
      </c>
      <c r="H377" s="22">
        <f>0.5*'Bike Data'!$C$12*'Bike Data'!$C$7*'Bike Data'!$C$6*'WLTP Calcs'!E377^2</f>
        <v>4.9749291666666675</v>
      </c>
      <c r="I377" s="26">
        <f>0.02 *'Bike Data'!C$4*9.81</f>
        <v>55.524600000000007</v>
      </c>
      <c r="J377" s="22">
        <f t="shared" si="36"/>
        <v>-210.70880416666671</v>
      </c>
      <c r="K377" s="25">
        <f t="shared" si="37"/>
        <v>0</v>
      </c>
      <c r="L377" s="20">
        <f t="shared" si="38"/>
        <v>210.70880416666671</v>
      </c>
      <c r="M377" s="30">
        <f>(E377/1000)*(I377+H377+('Bike Data'!C$4*'Bike Data'!C$10*F377))</f>
        <v>-1.4391508317708337</v>
      </c>
      <c r="N377" s="25">
        <f t="shared" si="39"/>
        <v>0</v>
      </c>
      <c r="O377" s="30">
        <f t="shared" si="40"/>
        <v>1.4391508317708337</v>
      </c>
      <c r="P377" s="26"/>
      <c r="Q377" s="22">
        <f>((M377+M378)/2) * (B378 - B377)</f>
        <v>-1.1957398631076388</v>
      </c>
      <c r="R377" s="25">
        <f t="shared" si="41"/>
        <v>0</v>
      </c>
      <c r="S377" s="22">
        <f>SUM($R$3:R377)</f>
        <v>308.95188658295399</v>
      </c>
      <c r="T377" s="25">
        <f t="shared" si="35"/>
        <v>1.1957398631076388</v>
      </c>
      <c r="U377" s="22">
        <f>SUM($T$3:T377)</f>
        <v>107.08623985914988</v>
      </c>
      <c r="V377" s="25"/>
      <c r="W377" s="20">
        <f>U377*'KERS Calcs'!$F$4</f>
        <v>94.2358910760519</v>
      </c>
      <c r="X377" s="25">
        <f>O377*'KERS Calcs'!$F$30</f>
        <v>0.77397599660554683</v>
      </c>
      <c r="Y377" s="73">
        <f>T377*'KERS Calcs'!$F$30</f>
        <v>0.64306946276850341</v>
      </c>
      <c r="Z377" s="26">
        <f>SUM($Y$3:Y377)</f>
        <v>57.59103034095606</v>
      </c>
    </row>
    <row r="378" spans="1:26" x14ac:dyDescent="0.2">
      <c r="A378" s="23" t="s">
        <v>18</v>
      </c>
      <c r="B378" s="19">
        <v>375</v>
      </c>
      <c r="C378" s="23">
        <v>375</v>
      </c>
      <c r="D378" s="19">
        <v>14.4</v>
      </c>
      <c r="E378" s="24">
        <v>4</v>
      </c>
      <c r="F378" s="20">
        <v>-0.80555555555555536</v>
      </c>
      <c r="G378" s="25">
        <f>'Bike Data'!$C$4*$F378</f>
        <v>-227.97222222222217</v>
      </c>
      <c r="H378" s="22">
        <f>0.5*'Bike Data'!$C$12*'Bike Data'!$C$7*'Bike Data'!$C$6*'WLTP Calcs'!E378^2</f>
        <v>3.2928000000000002</v>
      </c>
      <c r="I378" s="26">
        <f>0.02 *'Bike Data'!C$4*9.81</f>
        <v>55.524600000000007</v>
      </c>
      <c r="J378" s="22">
        <f t="shared" si="36"/>
        <v>-169.15482222222215</v>
      </c>
      <c r="K378" s="25">
        <f t="shared" si="37"/>
        <v>0</v>
      </c>
      <c r="L378" s="20">
        <f t="shared" si="38"/>
        <v>169.15482222222215</v>
      </c>
      <c r="M378" s="30">
        <f>(E378/1000)*(I378+H378+('Bike Data'!C$4*'Bike Data'!C$10*F378))</f>
        <v>-0.95232889444444413</v>
      </c>
      <c r="N378" s="25">
        <f t="shared" si="39"/>
        <v>0</v>
      </c>
      <c r="O378" s="30">
        <f t="shared" si="40"/>
        <v>0.95232889444444413</v>
      </c>
      <c r="P378" s="26"/>
      <c r="Q378" s="22">
        <f>((M378+M379)/2) * (B379 - B378)</f>
        <v>-0.73601906962448549</v>
      </c>
      <c r="R378" s="25">
        <f t="shared" si="41"/>
        <v>0</v>
      </c>
      <c r="S378" s="22">
        <f>SUM($R$3:R378)</f>
        <v>308.95188658295399</v>
      </c>
      <c r="T378" s="25">
        <f t="shared" si="35"/>
        <v>0.73601906962448549</v>
      </c>
      <c r="U378" s="22">
        <f>SUM($T$3:T378)</f>
        <v>107.82225892877437</v>
      </c>
      <c r="V378" s="25"/>
      <c r="W378" s="20">
        <f>U378*'KERS Calcs'!$F$4</f>
        <v>94.883587857321444</v>
      </c>
      <c r="X378" s="25">
        <f>O378*'KERS Calcs'!$F$30</f>
        <v>0.5121629289314602</v>
      </c>
      <c r="Y378" s="73">
        <f>T378*'KERS Calcs'!$F$30</f>
        <v>0.3958314030450491</v>
      </c>
      <c r="Z378" s="26">
        <f>SUM($Y$3:Y378)</f>
        <v>57.986861744001111</v>
      </c>
    </row>
    <row r="379" spans="1:26" x14ac:dyDescent="0.2">
      <c r="A379" s="23" t="s">
        <v>18</v>
      </c>
      <c r="B379" s="19">
        <v>376</v>
      </c>
      <c r="C379" s="23">
        <v>376</v>
      </c>
      <c r="D379" s="19">
        <v>11.9</v>
      </c>
      <c r="E379" s="24">
        <v>3.3055555555555558</v>
      </c>
      <c r="F379" s="20">
        <v>-0.58333333333333348</v>
      </c>
      <c r="G379" s="25">
        <f>'Bike Data'!$C$4*$F379</f>
        <v>-165.08333333333337</v>
      </c>
      <c r="H379" s="22">
        <f>0.5*'Bike Data'!$C$12*'Bike Data'!$C$7*'Bike Data'!$C$6*'WLTP Calcs'!E379^2</f>
        <v>2.2487143518518522</v>
      </c>
      <c r="I379" s="26">
        <f>0.02 *'Bike Data'!C$4*9.81</f>
        <v>55.524600000000007</v>
      </c>
      <c r="J379" s="22">
        <f t="shared" si="36"/>
        <v>-107.31001898148152</v>
      </c>
      <c r="K379" s="25">
        <f t="shared" si="37"/>
        <v>0</v>
      </c>
      <c r="L379" s="20">
        <f t="shared" si="38"/>
        <v>107.31001898148152</v>
      </c>
      <c r="M379" s="30">
        <f>(E379/1000)*(I379+H379+('Bike Data'!C$4*'Bike Data'!C$10*F379))</f>
        <v>-0.51970924480452696</v>
      </c>
      <c r="N379" s="25">
        <f t="shared" si="39"/>
        <v>0</v>
      </c>
      <c r="O379" s="30">
        <f t="shared" si="40"/>
        <v>0.51970924480452696</v>
      </c>
      <c r="P379" s="26"/>
      <c r="Q379" s="22">
        <f>((M379+M380)/2) * (B380 - B379)</f>
        <v>-0.39641003247170792</v>
      </c>
      <c r="R379" s="25">
        <f t="shared" si="41"/>
        <v>0</v>
      </c>
      <c r="S379" s="22">
        <f>SUM($R$3:R379)</f>
        <v>308.95188658295399</v>
      </c>
      <c r="T379" s="25">
        <f t="shared" si="35"/>
        <v>0.39641003247170792</v>
      </c>
      <c r="U379" s="22">
        <f>SUM($T$3:T379)</f>
        <v>108.21866896124608</v>
      </c>
      <c r="V379" s="25"/>
      <c r="W379" s="20">
        <f>U379*'KERS Calcs'!$F$4</f>
        <v>95.232428685896551</v>
      </c>
      <c r="X379" s="25">
        <f>O379*'KERS Calcs'!$F$30</f>
        <v>0.27949987715863811</v>
      </c>
      <c r="Y379" s="73">
        <f>T379*'KERS Calcs'!$F$30</f>
        <v>0.2131895025688198</v>
      </c>
      <c r="Z379" s="26">
        <f>SUM($Y$3:Y379)</f>
        <v>58.200051246569927</v>
      </c>
    </row>
    <row r="380" spans="1:26" x14ac:dyDescent="0.2">
      <c r="A380" s="23" t="s">
        <v>18</v>
      </c>
      <c r="B380" s="19">
        <v>377</v>
      </c>
      <c r="C380" s="23">
        <v>377</v>
      </c>
      <c r="D380" s="19">
        <v>10.199999999999999</v>
      </c>
      <c r="E380" s="24">
        <v>2.8333333333333335</v>
      </c>
      <c r="F380" s="20">
        <v>-0.41666666666666663</v>
      </c>
      <c r="G380" s="25">
        <f>'Bike Data'!$C$4*$F380</f>
        <v>-117.91666666666666</v>
      </c>
      <c r="H380" s="22">
        <f>0.5*'Bike Data'!$C$12*'Bike Data'!$C$7*'Bike Data'!$C$6*'WLTP Calcs'!E380^2</f>
        <v>1.6521166666666669</v>
      </c>
      <c r="I380" s="26">
        <f>0.02 *'Bike Data'!C$4*9.81</f>
        <v>55.524600000000007</v>
      </c>
      <c r="J380" s="22">
        <f t="shared" si="36"/>
        <v>-60.739949999999979</v>
      </c>
      <c r="K380" s="25">
        <f t="shared" si="37"/>
        <v>0</v>
      </c>
      <c r="L380" s="20">
        <f t="shared" si="38"/>
        <v>60.739949999999979</v>
      </c>
      <c r="M380" s="30">
        <f>(E380/1000)*(I380+H380+('Bike Data'!C$4*'Bike Data'!C$10*F380))</f>
        <v>-0.27311082013888882</v>
      </c>
      <c r="N380" s="25">
        <f t="shared" si="39"/>
        <v>0</v>
      </c>
      <c r="O380" s="30">
        <f t="shared" si="40"/>
        <v>0.27311082013888882</v>
      </c>
      <c r="P380" s="26"/>
      <c r="Q380" s="22">
        <f>((M380+M381)/2) * (B381 - B380)</f>
        <v>-0.20557326993312749</v>
      </c>
      <c r="R380" s="25">
        <f t="shared" si="41"/>
        <v>0</v>
      </c>
      <c r="S380" s="22">
        <f>SUM($R$3:R380)</f>
        <v>308.95188658295399</v>
      </c>
      <c r="T380" s="25">
        <f t="shared" si="35"/>
        <v>0.20557326993312749</v>
      </c>
      <c r="U380" s="22">
        <f>SUM($T$3:T380)</f>
        <v>108.42424223117921</v>
      </c>
      <c r="V380" s="25"/>
      <c r="W380" s="20">
        <f>U380*'KERS Calcs'!$F$4</f>
        <v>95.413333163437699</v>
      </c>
      <c r="X380" s="25">
        <f>O380*'KERS Calcs'!$F$30</f>
        <v>0.14687912797900149</v>
      </c>
      <c r="Y380" s="73">
        <f>T380*'KERS Calcs'!$F$30</f>
        <v>0.11055740160061936</v>
      </c>
      <c r="Z380" s="26">
        <f>SUM($Y$3:Y380)</f>
        <v>58.310608648170543</v>
      </c>
    </row>
    <row r="381" spans="1:26" x14ac:dyDescent="0.2">
      <c r="A381" s="23" t="s">
        <v>18</v>
      </c>
      <c r="B381" s="19">
        <v>378</v>
      </c>
      <c r="C381" s="23">
        <v>378</v>
      </c>
      <c r="D381" s="19">
        <v>8.9</v>
      </c>
      <c r="E381" s="24">
        <v>2.4722222222222223</v>
      </c>
      <c r="F381" s="20">
        <v>-0.30555555555555547</v>
      </c>
      <c r="G381" s="25">
        <f>'Bike Data'!$C$4*$F381</f>
        <v>-86.4722222222222</v>
      </c>
      <c r="H381" s="22">
        <f>0.5*'Bike Data'!$C$12*'Bike Data'!$C$7*'Bike Data'!$C$6*'WLTP Calcs'!E381^2</f>
        <v>1.257825462962963</v>
      </c>
      <c r="I381" s="26">
        <f>0.02 *'Bike Data'!C$4*9.81</f>
        <v>55.524600000000007</v>
      </c>
      <c r="J381" s="22">
        <f t="shared" si="36"/>
        <v>-29.689796759259224</v>
      </c>
      <c r="K381" s="25">
        <f t="shared" si="37"/>
        <v>0</v>
      </c>
      <c r="L381" s="20">
        <f t="shared" si="38"/>
        <v>29.689796759259224</v>
      </c>
      <c r="M381" s="30">
        <f>(E381/1000)*(I381+H381+('Bike Data'!C$4*'Bike Data'!C$10*F381))</f>
        <v>-0.13803571972736617</v>
      </c>
      <c r="N381" s="25">
        <f t="shared" si="39"/>
        <v>0</v>
      </c>
      <c r="O381" s="30">
        <f t="shared" si="40"/>
        <v>0.13803571972736617</v>
      </c>
      <c r="P381" s="26"/>
      <c r="Q381" s="22">
        <f>((M381+M382)/2) * (B382 - B381)</f>
        <v>-0.10288609005915633</v>
      </c>
      <c r="R381" s="25">
        <f t="shared" si="41"/>
        <v>0</v>
      </c>
      <c r="S381" s="22">
        <f>SUM($R$3:R381)</f>
        <v>308.95188658295399</v>
      </c>
      <c r="T381" s="25">
        <f t="shared" si="35"/>
        <v>0.10288609005915633</v>
      </c>
      <c r="U381" s="22">
        <f>SUM($T$3:T381)</f>
        <v>108.52712832123837</v>
      </c>
      <c r="V381" s="25"/>
      <c r="W381" s="20">
        <f>U381*'KERS Calcs'!$F$4</f>
        <v>95.503872922689766</v>
      </c>
      <c r="X381" s="25">
        <f>O381*'KERS Calcs'!$F$30</f>
        <v>7.423567522223723E-2</v>
      </c>
      <c r="Y381" s="73">
        <f>T381*'KERS Calcs'!$F$30</f>
        <v>5.5332187796048773E-2</v>
      </c>
      <c r="Z381" s="26">
        <f>SUM($Y$3:Y381)</f>
        <v>58.36594083596659</v>
      </c>
    </row>
    <row r="382" spans="1:26" x14ac:dyDescent="0.2">
      <c r="A382" s="23" t="s">
        <v>18</v>
      </c>
      <c r="B382" s="19">
        <v>379</v>
      </c>
      <c r="C382" s="23">
        <v>379</v>
      </c>
      <c r="D382" s="19">
        <v>8</v>
      </c>
      <c r="E382" s="24">
        <v>2.2222222222222223</v>
      </c>
      <c r="F382" s="20">
        <v>-0.23611111111111113</v>
      </c>
      <c r="G382" s="25">
        <f>'Bike Data'!$C$4*$F382</f>
        <v>-66.819444444444457</v>
      </c>
      <c r="H382" s="22">
        <f>0.5*'Bike Data'!$C$12*'Bike Data'!$C$7*'Bike Data'!$C$6*'WLTP Calcs'!E382^2</f>
        <v>1.0162962962962965</v>
      </c>
      <c r="I382" s="26">
        <f>0.02 *'Bike Data'!C$4*9.81</f>
        <v>55.524600000000007</v>
      </c>
      <c r="J382" s="22">
        <f t="shared" si="36"/>
        <v>-10.278548148148147</v>
      </c>
      <c r="K382" s="25">
        <f t="shared" si="37"/>
        <v>0</v>
      </c>
      <c r="L382" s="20">
        <f t="shared" si="38"/>
        <v>10.278548148148147</v>
      </c>
      <c r="M382" s="30">
        <f>(E382/1000)*(I382+H382+('Bike Data'!C$4*'Bike Data'!C$10*F382))</f>
        <v>-6.773646039094651E-2</v>
      </c>
      <c r="N382" s="25">
        <f t="shared" si="39"/>
        <v>0</v>
      </c>
      <c r="O382" s="30">
        <f t="shared" si="40"/>
        <v>6.773646039094651E-2</v>
      </c>
      <c r="P382" s="26"/>
      <c r="Q382" s="22">
        <f>((M382+M383)/2) * (B383 - B382)</f>
        <v>-7.4780651723251046E-2</v>
      </c>
      <c r="R382" s="25">
        <f t="shared" si="41"/>
        <v>0</v>
      </c>
      <c r="S382" s="22">
        <f>SUM($R$3:R382)</f>
        <v>308.95188658295399</v>
      </c>
      <c r="T382" s="25">
        <f t="shared" si="35"/>
        <v>7.4780651723251046E-2</v>
      </c>
      <c r="U382" s="22">
        <f>SUM($T$3:T382)</f>
        <v>108.60190897296161</v>
      </c>
      <c r="V382" s="25"/>
      <c r="W382" s="20">
        <f>U382*'KERS Calcs'!$F$4</f>
        <v>95.56967989620621</v>
      </c>
      <c r="X382" s="25">
        <f>O382*'KERS Calcs'!$F$30</f>
        <v>3.6428700369860331E-2</v>
      </c>
      <c r="Y382" s="73">
        <f>T382*'KERS Calcs'!$F$30</f>
        <v>4.0217069793232023E-2</v>
      </c>
      <c r="Z382" s="26">
        <f>SUM($Y$3:Y382)</f>
        <v>58.406157905759819</v>
      </c>
    </row>
    <row r="383" spans="1:26" x14ac:dyDescent="0.2">
      <c r="A383" s="23" t="s">
        <v>18</v>
      </c>
      <c r="B383" s="19">
        <v>380</v>
      </c>
      <c r="C383" s="23">
        <v>380</v>
      </c>
      <c r="D383" s="19">
        <v>7.2</v>
      </c>
      <c r="E383" s="24">
        <v>2</v>
      </c>
      <c r="F383" s="20">
        <v>-0.26388888888888895</v>
      </c>
      <c r="G383" s="25">
        <f>'Bike Data'!$C$4*$F383</f>
        <v>-74.680555555555571</v>
      </c>
      <c r="H383" s="22">
        <f>0.5*'Bike Data'!$C$12*'Bike Data'!$C$7*'Bike Data'!$C$6*'WLTP Calcs'!E383^2</f>
        <v>0.82320000000000004</v>
      </c>
      <c r="I383" s="26">
        <f>0.02 *'Bike Data'!C$4*9.81</f>
        <v>55.524600000000007</v>
      </c>
      <c r="J383" s="22">
        <f t="shared" si="36"/>
        <v>-18.332755555555565</v>
      </c>
      <c r="K383" s="25">
        <f t="shared" si="37"/>
        <v>0</v>
      </c>
      <c r="L383" s="20">
        <f t="shared" si="38"/>
        <v>18.332755555555565</v>
      </c>
      <c r="M383" s="30">
        <f>(E383/1000)*(I383+H383+('Bike Data'!C$4*'Bike Data'!C$10*F383))</f>
        <v>-8.1824843055555596E-2</v>
      </c>
      <c r="N383" s="25">
        <f t="shared" si="39"/>
        <v>0</v>
      </c>
      <c r="O383" s="30">
        <f t="shared" si="40"/>
        <v>8.1824843055555596E-2</v>
      </c>
      <c r="P383" s="26"/>
      <c r="Q383" s="22">
        <f>((M383+M384)/2) * (B384 - B383)</f>
        <v>-9.3118743386702674E-2</v>
      </c>
      <c r="R383" s="25">
        <f t="shared" si="41"/>
        <v>0</v>
      </c>
      <c r="S383" s="22">
        <f>SUM($R$3:R383)</f>
        <v>308.95188658295399</v>
      </c>
      <c r="T383" s="25">
        <f t="shared" si="35"/>
        <v>9.3118743386702674E-2</v>
      </c>
      <c r="U383" s="22">
        <f>SUM($T$3:T383)</f>
        <v>108.69502771634831</v>
      </c>
      <c r="V383" s="25"/>
      <c r="W383" s="20">
        <f>U383*'KERS Calcs'!$F$4</f>
        <v>95.651624390386516</v>
      </c>
      <c r="X383" s="25">
        <f>O383*'KERS Calcs'!$F$30</f>
        <v>4.4005439216603714E-2</v>
      </c>
      <c r="Y383" s="73">
        <f>T383*'KERS Calcs'!$F$30</f>
        <v>5.0079304145415567E-2</v>
      </c>
      <c r="Z383" s="26">
        <f>SUM($Y$3:Y383)</f>
        <v>58.456237209905233</v>
      </c>
    </row>
    <row r="384" spans="1:26" x14ac:dyDescent="0.2">
      <c r="A384" s="23" t="s">
        <v>18</v>
      </c>
      <c r="B384" s="19">
        <v>381</v>
      </c>
      <c r="C384" s="23">
        <v>381</v>
      </c>
      <c r="D384" s="19">
        <v>6.1</v>
      </c>
      <c r="E384" s="24">
        <v>1.6944444444444444</v>
      </c>
      <c r="F384" s="20">
        <v>-0.31944444444444442</v>
      </c>
      <c r="G384" s="25">
        <f>'Bike Data'!$C$4*$F384</f>
        <v>-90.402777777777771</v>
      </c>
      <c r="H384" s="22">
        <f>0.5*'Bike Data'!$C$12*'Bike Data'!$C$7*'Bike Data'!$C$6*'WLTP Calcs'!E384^2</f>
        <v>0.5908810185185186</v>
      </c>
      <c r="I384" s="26">
        <f>0.02 *'Bike Data'!C$4*9.81</f>
        <v>55.524600000000007</v>
      </c>
      <c r="J384" s="22">
        <f t="shared" si="36"/>
        <v>-34.287296759259249</v>
      </c>
      <c r="K384" s="25">
        <f t="shared" si="37"/>
        <v>0</v>
      </c>
      <c r="L384" s="20">
        <f t="shared" si="38"/>
        <v>34.287296759259249</v>
      </c>
      <c r="M384" s="30">
        <f>(E384/1000)*(I384+H384+('Bike Data'!C$4*'Bike Data'!C$10*F384))</f>
        <v>-0.10441264371784977</v>
      </c>
      <c r="N384" s="25">
        <f t="shared" si="39"/>
        <v>0</v>
      </c>
      <c r="O384" s="30">
        <f t="shared" si="40"/>
        <v>0.10441264371784977</v>
      </c>
      <c r="P384" s="26"/>
      <c r="Q384" s="22">
        <f>((M384+M385)/2) * (B385 - B384)</f>
        <v>-9.7768935625642955E-2</v>
      </c>
      <c r="R384" s="25">
        <f t="shared" si="41"/>
        <v>0</v>
      </c>
      <c r="S384" s="22">
        <f>SUM($R$3:R384)</f>
        <v>308.95188658295399</v>
      </c>
      <c r="T384" s="25">
        <f t="shared" si="35"/>
        <v>9.7768935625642955E-2</v>
      </c>
      <c r="U384" s="22">
        <f>SUM($T$3:T384)</f>
        <v>108.79279665197394</v>
      </c>
      <c r="V384" s="25"/>
      <c r="W384" s="20">
        <f>U384*'KERS Calcs'!$F$4</f>
        <v>95.737661053737071</v>
      </c>
      <c r="X384" s="25">
        <f>O384*'KERS Calcs'!$F$30</f>
        <v>5.6153169074227433E-2</v>
      </c>
      <c r="Y384" s="73">
        <f>T384*'KERS Calcs'!$F$30</f>
        <v>5.2580179726408389E-2</v>
      </c>
      <c r="Z384" s="26">
        <f>SUM($Y$3:Y384)</f>
        <v>58.508817389631638</v>
      </c>
    </row>
    <row r="385" spans="1:26" x14ac:dyDescent="0.2">
      <c r="A385" s="23" t="s">
        <v>18</v>
      </c>
      <c r="B385" s="19">
        <v>382</v>
      </c>
      <c r="C385" s="23">
        <v>382</v>
      </c>
      <c r="D385" s="19">
        <v>4.9000000000000004</v>
      </c>
      <c r="E385" s="24">
        <v>1.3611111111111112</v>
      </c>
      <c r="F385" s="20">
        <v>-0.33333333333333326</v>
      </c>
      <c r="G385" s="25">
        <f>'Bike Data'!$C$4*$F385</f>
        <v>-94.333333333333314</v>
      </c>
      <c r="H385" s="22">
        <f>0.5*'Bike Data'!$C$12*'Bike Data'!$C$7*'Bike Data'!$C$6*'WLTP Calcs'!E385^2</f>
        <v>0.38126990740740746</v>
      </c>
      <c r="I385" s="26">
        <f>0.02 *'Bike Data'!C$4*9.81</f>
        <v>55.524600000000007</v>
      </c>
      <c r="J385" s="22">
        <f t="shared" si="36"/>
        <v>-38.427463425925907</v>
      </c>
      <c r="K385" s="25">
        <f t="shared" si="37"/>
        <v>0</v>
      </c>
      <c r="L385" s="20">
        <f t="shared" si="38"/>
        <v>38.427463425925907</v>
      </c>
      <c r="M385" s="30">
        <f>(E385/1000)*(I385+H385+('Bike Data'!C$4*'Bike Data'!C$10*F385))</f>
        <v>-9.1125227533436146E-2</v>
      </c>
      <c r="N385" s="25">
        <f t="shared" si="39"/>
        <v>0</v>
      </c>
      <c r="O385" s="30">
        <f t="shared" si="40"/>
        <v>9.1125227533436146E-2</v>
      </c>
      <c r="P385" s="26"/>
      <c r="Q385" s="22">
        <f>((M385+M386)/2) * (B386 - B385)</f>
        <v>-8.5312403710133711E-2</v>
      </c>
      <c r="R385" s="25">
        <f t="shared" si="41"/>
        <v>0</v>
      </c>
      <c r="S385" s="22">
        <f>SUM($R$3:R385)</f>
        <v>308.95188658295399</v>
      </c>
      <c r="T385" s="25">
        <f t="shared" si="35"/>
        <v>8.5312403710133711E-2</v>
      </c>
      <c r="U385" s="22">
        <f>SUM($T$3:T385)</f>
        <v>108.87810905568408</v>
      </c>
      <c r="V385" s="25"/>
      <c r="W385" s="20">
        <f>U385*'KERS Calcs'!$F$4</f>
        <v>95.812735969001992</v>
      </c>
      <c r="X385" s="25">
        <f>O385*'KERS Calcs'!$F$30</f>
        <v>4.9007190378589346E-2</v>
      </c>
      <c r="Y385" s="73">
        <f>T385*'KERS Calcs'!$F$30</f>
        <v>4.5881050982764453E-2</v>
      </c>
      <c r="Z385" s="26">
        <f>SUM($Y$3:Y385)</f>
        <v>58.554698440614402</v>
      </c>
    </row>
    <row r="386" spans="1:26" x14ac:dyDescent="0.2">
      <c r="A386" s="23" t="s">
        <v>18</v>
      </c>
      <c r="B386" s="19">
        <v>383</v>
      </c>
      <c r="C386" s="23">
        <v>383</v>
      </c>
      <c r="D386" s="19">
        <v>3.7</v>
      </c>
      <c r="E386" s="24">
        <v>1.0277777777777779</v>
      </c>
      <c r="F386" s="20">
        <v>-0.36111111111111116</v>
      </c>
      <c r="G386" s="25">
        <f>'Bike Data'!$C$4*$F386</f>
        <v>-102.19444444444446</v>
      </c>
      <c r="H386" s="22">
        <f>0.5*'Bike Data'!$C$12*'Bike Data'!$C$7*'Bike Data'!$C$6*'WLTP Calcs'!E386^2</f>
        <v>0.21739212962962967</v>
      </c>
      <c r="I386" s="26">
        <f>0.02 *'Bike Data'!C$4*9.81</f>
        <v>55.524600000000007</v>
      </c>
      <c r="J386" s="22">
        <f t="shared" si="36"/>
        <v>-46.452452314814821</v>
      </c>
      <c r="K386" s="25">
        <f t="shared" si="37"/>
        <v>0</v>
      </c>
      <c r="L386" s="20">
        <f t="shared" si="38"/>
        <v>46.452452314814821</v>
      </c>
      <c r="M386" s="30">
        <f>(E386/1000)*(I386+H386+('Bike Data'!C$4*'Bike Data'!C$10*F386))</f>
        <v>-7.9499579886831276E-2</v>
      </c>
      <c r="N386" s="25">
        <f t="shared" si="39"/>
        <v>0</v>
      </c>
      <c r="O386" s="30">
        <f t="shared" si="40"/>
        <v>7.9499579886831276E-2</v>
      </c>
      <c r="P386" s="26"/>
      <c r="Q386" s="22">
        <f>((M386+M387)/2) * (B387 - B386)</f>
        <v>-6.7772175212191352E-2</v>
      </c>
      <c r="R386" s="25">
        <f t="shared" si="41"/>
        <v>0</v>
      </c>
      <c r="S386" s="22">
        <f>SUM($R$3:R386)</f>
        <v>308.95188658295399</v>
      </c>
      <c r="T386" s="25">
        <f t="shared" si="35"/>
        <v>6.7772175212191352E-2</v>
      </c>
      <c r="U386" s="22">
        <f>SUM($T$3:T386)</f>
        <v>108.94588123089628</v>
      </c>
      <c r="V386" s="25"/>
      <c r="W386" s="20">
        <f>U386*'KERS Calcs'!$F$4</f>
        <v>95.872375483188719</v>
      </c>
      <c r="X386" s="25">
        <f>O386*'KERS Calcs'!$F$30</f>
        <v>4.2754911586939559E-2</v>
      </c>
      <c r="Y386" s="73">
        <f>T386*'KERS Calcs'!$F$30</f>
        <v>3.6447907817583204E-2</v>
      </c>
      <c r="Z386" s="26">
        <f>SUM($Y$3:Y386)</f>
        <v>58.591146348431984</v>
      </c>
    </row>
    <row r="387" spans="1:26" x14ac:dyDescent="0.2">
      <c r="A387" s="23" t="s">
        <v>18</v>
      </c>
      <c r="B387" s="19">
        <v>384</v>
      </c>
      <c r="C387" s="23">
        <v>384</v>
      </c>
      <c r="D387" s="19">
        <v>2.2999999999999998</v>
      </c>
      <c r="E387" s="24">
        <v>0.63888888888888884</v>
      </c>
      <c r="F387" s="20">
        <v>-0.3888888888888889</v>
      </c>
      <c r="G387" s="25">
        <f>'Bike Data'!$C$4*$F387</f>
        <v>-110.05555555555556</v>
      </c>
      <c r="H387" s="22">
        <f>0.5*'Bike Data'!$C$12*'Bike Data'!$C$7*'Bike Data'!$C$6*'WLTP Calcs'!E387^2</f>
        <v>8.4003240740740726E-2</v>
      </c>
      <c r="I387" s="26">
        <f>0.02 *'Bike Data'!C$4*9.81</f>
        <v>55.524600000000007</v>
      </c>
      <c r="J387" s="22">
        <f t="shared" si="36"/>
        <v>-54.446952314814808</v>
      </c>
      <c r="K387" s="25">
        <f t="shared" si="37"/>
        <v>0</v>
      </c>
      <c r="L387" s="20">
        <f t="shared" si="38"/>
        <v>54.446952314814808</v>
      </c>
      <c r="M387" s="30">
        <f>(E387/1000)*(I387+H387+('Bike Data'!C$4*'Bike Data'!C$10*F387))</f>
        <v>-5.6044770537551428E-2</v>
      </c>
      <c r="N387" s="25">
        <f t="shared" si="39"/>
        <v>0</v>
      </c>
      <c r="O387" s="30">
        <f t="shared" si="40"/>
        <v>5.6044770537551428E-2</v>
      </c>
      <c r="P387" s="26"/>
      <c r="Q387" s="22">
        <f>((M387+M388)/2) * (B388 - B387)</f>
        <v>-3.5797209661136822E-2</v>
      </c>
      <c r="R387" s="25">
        <f t="shared" si="41"/>
        <v>0</v>
      </c>
      <c r="S387" s="22">
        <f>SUM($R$3:R387)</f>
        <v>308.95188658295399</v>
      </c>
      <c r="T387" s="25">
        <f t="shared" ref="T387:T450" si="42">ABS(IF(Q387&lt;0,Q387,))</f>
        <v>3.5797209661136822E-2</v>
      </c>
      <c r="U387" s="22">
        <f>SUM($T$3:T387)</f>
        <v>108.98167844055742</v>
      </c>
      <c r="V387" s="25"/>
      <c r="W387" s="20">
        <f>U387*'KERS Calcs'!$F$4</f>
        <v>95.903877027690527</v>
      </c>
      <c r="X387" s="25">
        <f>O387*'KERS Calcs'!$F$30</f>
        <v>3.0140904048226846E-2</v>
      </c>
      <c r="Y387" s="73">
        <f>T387*'KERS Calcs'!$F$30</f>
        <v>1.925175625204234E-2</v>
      </c>
      <c r="Z387" s="26">
        <f>SUM($Y$3:Y387)</f>
        <v>58.610398104684023</v>
      </c>
    </row>
    <row r="388" spans="1:26" x14ac:dyDescent="0.2">
      <c r="A388" s="23" t="s">
        <v>18</v>
      </c>
      <c r="B388" s="19">
        <v>385</v>
      </c>
      <c r="C388" s="23">
        <v>385</v>
      </c>
      <c r="D388" s="19">
        <v>0.9</v>
      </c>
      <c r="E388" s="24">
        <v>0.25</v>
      </c>
      <c r="F388" s="20">
        <v>-0.31944444444444442</v>
      </c>
      <c r="G388" s="25">
        <f>'Bike Data'!$C$4*$F388</f>
        <v>-90.402777777777771</v>
      </c>
      <c r="H388" s="22">
        <f>0.5*'Bike Data'!$C$12*'Bike Data'!$C$7*'Bike Data'!$C$6*'WLTP Calcs'!E388^2</f>
        <v>1.2862500000000001E-2</v>
      </c>
      <c r="I388" s="26">
        <f>0.02 *'Bike Data'!C$4*9.81</f>
        <v>55.524600000000007</v>
      </c>
      <c r="J388" s="22">
        <f t="shared" ref="J388:J451" si="43">SUM(G388:I388)</f>
        <v>-34.865315277777768</v>
      </c>
      <c r="K388" s="25">
        <f t="shared" ref="K388:K451" si="44">IF(J388&gt;0,J388,)</f>
        <v>0</v>
      </c>
      <c r="L388" s="20">
        <f t="shared" ref="L388:L451" si="45">IF(J388&lt;0,J388,)*-1</f>
        <v>34.865315277777768</v>
      </c>
      <c r="M388" s="30">
        <f>(E388/1000)*(I388+H388+('Bike Data'!C$4*'Bike Data'!C$10*F388))</f>
        <v>-1.5549648784722219E-2</v>
      </c>
      <c r="N388" s="25">
        <f t="shared" ref="N388:N451" si="46">IF(M388&gt;0,M388,)</f>
        <v>0</v>
      </c>
      <c r="O388" s="30">
        <f t="shared" ref="O388:O451" si="47">ABS(IF(M388&lt;0,M388,))</f>
        <v>1.5549648784722219E-2</v>
      </c>
      <c r="P388" s="26"/>
      <c r="Q388" s="22">
        <f>((M388+M389)/2) * (B389 - B388)</f>
        <v>-7.7748243923611094E-3</v>
      </c>
      <c r="R388" s="25">
        <f t="shared" ref="R388:R451" si="48">IF(Q388&gt;0,Q388,)</f>
        <v>0</v>
      </c>
      <c r="S388" s="22">
        <f>SUM($R$3:R388)</f>
        <v>308.95188658295399</v>
      </c>
      <c r="T388" s="25">
        <f t="shared" si="42"/>
        <v>7.7748243923611094E-3</v>
      </c>
      <c r="U388" s="22">
        <f>SUM($T$3:T388)</f>
        <v>108.98945326494977</v>
      </c>
      <c r="V388" s="25"/>
      <c r="W388" s="20">
        <f>U388*'KERS Calcs'!$F$4</f>
        <v>95.910718873155801</v>
      </c>
      <c r="X388" s="25">
        <f>O388*'KERS Calcs'!$F$30</f>
        <v>8.3626084558578347E-3</v>
      </c>
      <c r="Y388" s="73">
        <f>T388*'KERS Calcs'!$F$30</f>
        <v>4.1813042279289173E-3</v>
      </c>
      <c r="Z388" s="26">
        <f>SUM($Y$3:Y388)</f>
        <v>58.614579408911951</v>
      </c>
    </row>
    <row r="389" spans="1:26" x14ac:dyDescent="0.2">
      <c r="A389" s="23" t="s">
        <v>18</v>
      </c>
      <c r="B389" s="19">
        <v>386</v>
      </c>
      <c r="C389" s="23">
        <v>386</v>
      </c>
      <c r="D389" s="19">
        <v>0</v>
      </c>
      <c r="E389" s="24">
        <v>0</v>
      </c>
      <c r="F389" s="20">
        <v>-0.125</v>
      </c>
      <c r="G389" s="25">
        <f>'Bike Data'!$C$4*$F389</f>
        <v>-35.375</v>
      </c>
      <c r="H389" s="22">
        <f>0.5*'Bike Data'!$C$12*'Bike Data'!$C$7*'Bike Data'!$C$6*'WLTP Calcs'!E389^2</f>
        <v>0</v>
      </c>
      <c r="I389" s="26">
        <f>0.02 *'Bike Data'!C$4*9.81</f>
        <v>55.524600000000007</v>
      </c>
      <c r="J389" s="22">
        <f t="shared" si="43"/>
        <v>20.149600000000007</v>
      </c>
      <c r="K389" s="25">
        <f t="shared" si="44"/>
        <v>20.149600000000007</v>
      </c>
      <c r="L389" s="20">
        <f t="shared" si="45"/>
        <v>0</v>
      </c>
      <c r="M389" s="30">
        <f>(E389/1000)*(I389+H389+('Bike Data'!C$4*'Bike Data'!C$10*F389))</f>
        <v>0</v>
      </c>
      <c r="N389" s="25">
        <f t="shared" si="46"/>
        <v>0</v>
      </c>
      <c r="O389" s="30">
        <f t="shared" si="47"/>
        <v>0</v>
      </c>
      <c r="P389" s="26"/>
      <c r="Q389" s="22">
        <f>((M389+M390)/2) * (B390 - B389)</f>
        <v>0</v>
      </c>
      <c r="R389" s="25">
        <f t="shared" si="48"/>
        <v>0</v>
      </c>
      <c r="S389" s="22">
        <f>SUM($R$3:R389)</f>
        <v>308.95188658295399</v>
      </c>
      <c r="T389" s="25">
        <f t="shared" si="42"/>
        <v>0</v>
      </c>
      <c r="U389" s="22">
        <f>SUM($T$3:T389)</f>
        <v>108.98945326494977</v>
      </c>
      <c r="V389" s="25"/>
      <c r="W389" s="20">
        <f>U389*'KERS Calcs'!$F$4</f>
        <v>95.910718873155801</v>
      </c>
      <c r="X389" s="25">
        <f>O389*'KERS Calcs'!$F$30</f>
        <v>0</v>
      </c>
      <c r="Y389" s="73">
        <f>T389*'KERS Calcs'!$F$30</f>
        <v>0</v>
      </c>
      <c r="Z389" s="26">
        <f>SUM($Y$3:Y389)</f>
        <v>58.614579408911951</v>
      </c>
    </row>
    <row r="390" spans="1:26" x14ac:dyDescent="0.2">
      <c r="A390" s="23" t="s">
        <v>18</v>
      </c>
      <c r="B390" s="19">
        <v>387</v>
      </c>
      <c r="C390" s="23">
        <v>387</v>
      </c>
      <c r="D390" s="19">
        <v>0</v>
      </c>
      <c r="E390" s="24">
        <v>0</v>
      </c>
      <c r="F390" s="20">
        <v>0</v>
      </c>
      <c r="G390" s="25">
        <f>'Bike Data'!$C$4*$F390</f>
        <v>0</v>
      </c>
      <c r="H390" s="22">
        <f>0.5*'Bike Data'!$C$12*'Bike Data'!$C$7*'Bike Data'!$C$6*'WLTP Calcs'!E390^2</f>
        <v>0</v>
      </c>
      <c r="I390" s="26">
        <f>0.02 *'Bike Data'!C$4*9.81</f>
        <v>55.524600000000007</v>
      </c>
      <c r="J390" s="22">
        <f t="shared" si="43"/>
        <v>55.524600000000007</v>
      </c>
      <c r="K390" s="25">
        <f t="shared" si="44"/>
        <v>55.524600000000007</v>
      </c>
      <c r="L390" s="20">
        <f t="shared" si="45"/>
        <v>0</v>
      </c>
      <c r="M390" s="30">
        <f>(E390/1000)*(I390+H390+('Bike Data'!C$4*'Bike Data'!C$10*F390))</f>
        <v>0</v>
      </c>
      <c r="N390" s="25">
        <f t="shared" si="46"/>
        <v>0</v>
      </c>
      <c r="O390" s="30">
        <f t="shared" si="47"/>
        <v>0</v>
      </c>
      <c r="P390" s="26"/>
      <c r="Q390" s="22">
        <f>((M390+M391)/2) * (B391 - B390)</f>
        <v>0</v>
      </c>
      <c r="R390" s="25">
        <f t="shared" si="48"/>
        <v>0</v>
      </c>
      <c r="S390" s="22">
        <f>SUM($R$3:R390)</f>
        <v>308.95188658295399</v>
      </c>
      <c r="T390" s="25">
        <f t="shared" si="42"/>
        <v>0</v>
      </c>
      <c r="U390" s="22">
        <f>SUM($T$3:T390)</f>
        <v>108.98945326494977</v>
      </c>
      <c r="V390" s="25"/>
      <c r="W390" s="20">
        <f>U390*'KERS Calcs'!$F$4</f>
        <v>95.910718873155801</v>
      </c>
      <c r="X390" s="25">
        <f>O390*'KERS Calcs'!$F$30</f>
        <v>0</v>
      </c>
      <c r="Y390" s="73">
        <f>T390*'KERS Calcs'!$F$30</f>
        <v>0</v>
      </c>
      <c r="Z390" s="26">
        <f>SUM($Y$3:Y390)</f>
        <v>58.614579408911951</v>
      </c>
    </row>
    <row r="391" spans="1:26" x14ac:dyDescent="0.2">
      <c r="A391" s="23" t="s">
        <v>18</v>
      </c>
      <c r="B391" s="19">
        <v>388</v>
      </c>
      <c r="C391" s="23">
        <v>388</v>
      </c>
      <c r="D391" s="19">
        <v>0</v>
      </c>
      <c r="E391" s="24">
        <v>0</v>
      </c>
      <c r="F391" s="20">
        <v>0</v>
      </c>
      <c r="G391" s="25">
        <f>'Bike Data'!$C$4*$F391</f>
        <v>0</v>
      </c>
      <c r="H391" s="22">
        <f>0.5*'Bike Data'!$C$12*'Bike Data'!$C$7*'Bike Data'!$C$6*'WLTP Calcs'!E391^2</f>
        <v>0</v>
      </c>
      <c r="I391" s="26">
        <f>0.02 *'Bike Data'!C$4*9.81</f>
        <v>55.524600000000007</v>
      </c>
      <c r="J391" s="22">
        <f t="shared" si="43"/>
        <v>55.524600000000007</v>
      </c>
      <c r="K391" s="25">
        <f t="shared" si="44"/>
        <v>55.524600000000007</v>
      </c>
      <c r="L391" s="20">
        <f t="shared" si="45"/>
        <v>0</v>
      </c>
      <c r="M391" s="30">
        <f>(E391/1000)*(I391+H391+('Bike Data'!C$4*'Bike Data'!C$10*F391))</f>
        <v>0</v>
      </c>
      <c r="N391" s="25">
        <f t="shared" si="46"/>
        <v>0</v>
      </c>
      <c r="O391" s="30">
        <f t="shared" si="47"/>
        <v>0</v>
      </c>
      <c r="P391" s="26"/>
      <c r="Q391" s="22">
        <f>((M391+M392)/2) * (B392 - B391)</f>
        <v>0</v>
      </c>
      <c r="R391" s="25">
        <f t="shared" si="48"/>
        <v>0</v>
      </c>
      <c r="S391" s="22">
        <f>SUM($R$3:R391)</f>
        <v>308.95188658295399</v>
      </c>
      <c r="T391" s="25">
        <f t="shared" si="42"/>
        <v>0</v>
      </c>
      <c r="U391" s="22">
        <f>SUM($T$3:T391)</f>
        <v>108.98945326494977</v>
      </c>
      <c r="V391" s="25"/>
      <c r="W391" s="20">
        <f>U391*'KERS Calcs'!$F$4</f>
        <v>95.910718873155801</v>
      </c>
      <c r="X391" s="25">
        <f>O391*'KERS Calcs'!$F$30</f>
        <v>0</v>
      </c>
      <c r="Y391" s="73">
        <f>T391*'KERS Calcs'!$F$30</f>
        <v>0</v>
      </c>
      <c r="Z391" s="26">
        <f>SUM($Y$3:Y391)</f>
        <v>58.614579408911951</v>
      </c>
    </row>
    <row r="392" spans="1:26" x14ac:dyDescent="0.2">
      <c r="A392" s="23" t="s">
        <v>18</v>
      </c>
      <c r="B392" s="19">
        <v>389</v>
      </c>
      <c r="C392" s="23">
        <v>389</v>
      </c>
      <c r="D392" s="19">
        <v>0</v>
      </c>
      <c r="E392" s="24">
        <v>0</v>
      </c>
      <c r="F392" s="20">
        <v>0</v>
      </c>
      <c r="G392" s="25">
        <f>'Bike Data'!$C$4*$F392</f>
        <v>0</v>
      </c>
      <c r="H392" s="22">
        <f>0.5*'Bike Data'!$C$12*'Bike Data'!$C$7*'Bike Data'!$C$6*'WLTP Calcs'!E392^2</f>
        <v>0</v>
      </c>
      <c r="I392" s="26">
        <f>0.02 *'Bike Data'!C$4*9.81</f>
        <v>55.524600000000007</v>
      </c>
      <c r="J392" s="22">
        <f t="shared" si="43"/>
        <v>55.524600000000007</v>
      </c>
      <c r="K392" s="25">
        <f t="shared" si="44"/>
        <v>55.524600000000007</v>
      </c>
      <c r="L392" s="20">
        <f t="shared" si="45"/>
        <v>0</v>
      </c>
      <c r="M392" s="30">
        <f>(E392/1000)*(I392+H392+('Bike Data'!C$4*'Bike Data'!C$10*F392))</f>
        <v>0</v>
      </c>
      <c r="N392" s="25">
        <f t="shared" si="46"/>
        <v>0</v>
      </c>
      <c r="O392" s="30">
        <f t="shared" si="47"/>
        <v>0</v>
      </c>
      <c r="P392" s="26"/>
      <c r="Q392" s="22">
        <f>((M392+M393)/2) * (B393 - B392)</f>
        <v>0</v>
      </c>
      <c r="R392" s="25">
        <f t="shared" si="48"/>
        <v>0</v>
      </c>
      <c r="S392" s="22">
        <f>SUM($R$3:R392)</f>
        <v>308.95188658295399</v>
      </c>
      <c r="T392" s="25">
        <f t="shared" si="42"/>
        <v>0</v>
      </c>
      <c r="U392" s="22">
        <f>SUM($T$3:T392)</f>
        <v>108.98945326494977</v>
      </c>
      <c r="V392" s="25"/>
      <c r="W392" s="20">
        <f>U392*'KERS Calcs'!$F$4</f>
        <v>95.910718873155801</v>
      </c>
      <c r="X392" s="25">
        <f>O392*'KERS Calcs'!$F$30</f>
        <v>0</v>
      </c>
      <c r="Y392" s="73">
        <f>T392*'KERS Calcs'!$F$30</f>
        <v>0</v>
      </c>
      <c r="Z392" s="26">
        <f>SUM($Y$3:Y392)</f>
        <v>58.614579408911951</v>
      </c>
    </row>
    <row r="393" spans="1:26" x14ac:dyDescent="0.2">
      <c r="A393" s="23" t="s">
        <v>18</v>
      </c>
      <c r="B393" s="19">
        <v>390</v>
      </c>
      <c r="C393" s="23">
        <v>390</v>
      </c>
      <c r="D393" s="19">
        <v>0</v>
      </c>
      <c r="E393" s="24">
        <v>0</v>
      </c>
      <c r="F393" s="20">
        <v>0</v>
      </c>
      <c r="G393" s="25">
        <f>'Bike Data'!$C$4*$F393</f>
        <v>0</v>
      </c>
      <c r="H393" s="22">
        <f>0.5*'Bike Data'!$C$12*'Bike Data'!$C$7*'Bike Data'!$C$6*'WLTP Calcs'!E393^2</f>
        <v>0</v>
      </c>
      <c r="I393" s="26">
        <f>0.02 *'Bike Data'!C$4*9.81</f>
        <v>55.524600000000007</v>
      </c>
      <c r="J393" s="22">
        <f t="shared" si="43"/>
        <v>55.524600000000007</v>
      </c>
      <c r="K393" s="25">
        <f t="shared" si="44"/>
        <v>55.524600000000007</v>
      </c>
      <c r="L393" s="20">
        <f t="shared" si="45"/>
        <v>0</v>
      </c>
      <c r="M393" s="30">
        <f>(E393/1000)*(I393+H393+('Bike Data'!C$4*'Bike Data'!C$10*F393))</f>
        <v>0</v>
      </c>
      <c r="N393" s="25">
        <f t="shared" si="46"/>
        <v>0</v>
      </c>
      <c r="O393" s="30">
        <f t="shared" si="47"/>
        <v>0</v>
      </c>
      <c r="P393" s="26"/>
      <c r="Q393" s="22">
        <f>((M393+M394)/2) * (B394 - B393)</f>
        <v>0</v>
      </c>
      <c r="R393" s="25">
        <f t="shared" si="48"/>
        <v>0</v>
      </c>
      <c r="S393" s="22">
        <f>SUM($R$3:R393)</f>
        <v>308.95188658295399</v>
      </c>
      <c r="T393" s="25">
        <f t="shared" si="42"/>
        <v>0</v>
      </c>
      <c r="U393" s="22">
        <f>SUM($T$3:T393)</f>
        <v>108.98945326494977</v>
      </c>
      <c r="V393" s="25"/>
      <c r="W393" s="20">
        <f>U393*'KERS Calcs'!$F$4</f>
        <v>95.910718873155801</v>
      </c>
      <c r="X393" s="25">
        <f>O393*'KERS Calcs'!$F$30</f>
        <v>0</v>
      </c>
      <c r="Y393" s="73">
        <f>T393*'KERS Calcs'!$F$30</f>
        <v>0</v>
      </c>
      <c r="Z393" s="26">
        <f>SUM($Y$3:Y393)</f>
        <v>58.614579408911951</v>
      </c>
    </row>
    <row r="394" spans="1:26" x14ac:dyDescent="0.2">
      <c r="A394" s="23" t="s">
        <v>18</v>
      </c>
      <c r="B394" s="19">
        <v>391</v>
      </c>
      <c r="C394" s="23">
        <v>391</v>
      </c>
      <c r="D394" s="19">
        <v>0</v>
      </c>
      <c r="E394" s="24">
        <v>0</v>
      </c>
      <c r="F394" s="20">
        <v>6.9444444444444448E-2</v>
      </c>
      <c r="G394" s="25">
        <f>'Bike Data'!$C$4*$F394</f>
        <v>19.652777777777779</v>
      </c>
      <c r="H394" s="22">
        <f>0.5*'Bike Data'!$C$12*'Bike Data'!$C$7*'Bike Data'!$C$6*'WLTP Calcs'!E394^2</f>
        <v>0</v>
      </c>
      <c r="I394" s="26">
        <f>0.02 *'Bike Data'!C$4*9.81</f>
        <v>55.524600000000007</v>
      </c>
      <c r="J394" s="22">
        <f t="shared" si="43"/>
        <v>75.177377777777792</v>
      </c>
      <c r="K394" s="25">
        <f t="shared" si="44"/>
        <v>75.177377777777792</v>
      </c>
      <c r="L394" s="20">
        <f t="shared" si="45"/>
        <v>0</v>
      </c>
      <c r="M394" s="30">
        <f>(E394/1000)*(I394+H394+('Bike Data'!C$4*'Bike Data'!C$10*F394))</f>
        <v>0</v>
      </c>
      <c r="N394" s="25">
        <f t="shared" si="46"/>
        <v>0</v>
      </c>
      <c r="O394" s="30">
        <f t="shared" si="47"/>
        <v>0</v>
      </c>
      <c r="P394" s="26"/>
      <c r="Q394" s="22">
        <f>((M394+M395)/2) * (B395 - B394)</f>
        <v>1.132129927019033E-2</v>
      </c>
      <c r="R394" s="25">
        <f t="shared" si="48"/>
        <v>1.132129927019033E-2</v>
      </c>
      <c r="S394" s="22">
        <f>SUM($R$3:R394)</f>
        <v>308.9632078822242</v>
      </c>
      <c r="T394" s="25">
        <f t="shared" si="42"/>
        <v>0</v>
      </c>
      <c r="U394" s="22">
        <f>SUM($T$3:T394)</f>
        <v>108.98945326494977</v>
      </c>
      <c r="V394" s="25"/>
      <c r="W394" s="20">
        <f>U394*'KERS Calcs'!$F$4</f>
        <v>95.910718873155801</v>
      </c>
      <c r="X394" s="25">
        <f>O394*'KERS Calcs'!$F$30</f>
        <v>0</v>
      </c>
      <c r="Y394" s="73">
        <f>T394*'KERS Calcs'!$F$30</f>
        <v>0</v>
      </c>
      <c r="Z394" s="26">
        <f>SUM($Y$3:Y394)</f>
        <v>58.614579408911951</v>
      </c>
    </row>
    <row r="395" spans="1:26" x14ac:dyDescent="0.2">
      <c r="A395" s="23" t="s">
        <v>18</v>
      </c>
      <c r="B395" s="19">
        <v>392</v>
      </c>
      <c r="C395" s="23">
        <v>392</v>
      </c>
      <c r="D395" s="19">
        <v>0.5</v>
      </c>
      <c r="E395" s="24">
        <v>0.1388888888888889</v>
      </c>
      <c r="F395" s="20">
        <v>0.29166666666666669</v>
      </c>
      <c r="G395" s="25">
        <f>'Bike Data'!$C$4*$F395</f>
        <v>82.541666666666671</v>
      </c>
      <c r="H395" s="22">
        <f>0.5*'Bike Data'!$C$12*'Bike Data'!$C$7*'Bike Data'!$C$6*'WLTP Calcs'!E395^2</f>
        <v>3.9699074074074081E-3</v>
      </c>
      <c r="I395" s="26">
        <f>0.02 *'Bike Data'!C$4*9.81</f>
        <v>55.524600000000007</v>
      </c>
      <c r="J395" s="22">
        <f t="shared" si="43"/>
        <v>138.0702365740741</v>
      </c>
      <c r="K395" s="25">
        <f t="shared" si="44"/>
        <v>138.0702365740741</v>
      </c>
      <c r="L395" s="20">
        <f t="shared" si="45"/>
        <v>0</v>
      </c>
      <c r="M395" s="30">
        <f>(E395/1000)*(I395+H395+('Bike Data'!C$4*'Bike Data'!C$10*F395))</f>
        <v>2.264259854038066E-2</v>
      </c>
      <c r="N395" s="25">
        <f t="shared" si="46"/>
        <v>2.264259854038066E-2</v>
      </c>
      <c r="O395" s="30">
        <f t="shared" si="47"/>
        <v>0</v>
      </c>
      <c r="P395" s="26"/>
      <c r="Q395" s="22">
        <f>((M395+M396)/2) * (B396 - B395)</f>
        <v>9.1736677250514417E-2</v>
      </c>
      <c r="R395" s="25">
        <f t="shared" si="48"/>
        <v>9.1736677250514417E-2</v>
      </c>
      <c r="S395" s="22">
        <f>SUM($R$3:R395)</f>
        <v>309.05494455947473</v>
      </c>
      <c r="T395" s="25">
        <f t="shared" si="42"/>
        <v>0</v>
      </c>
      <c r="U395" s="22">
        <f>SUM($T$3:T395)</f>
        <v>108.98945326494977</v>
      </c>
      <c r="V395" s="25"/>
      <c r="W395" s="20">
        <f>U395*'KERS Calcs'!$F$4</f>
        <v>95.910718873155801</v>
      </c>
      <c r="X395" s="25">
        <f>O395*'KERS Calcs'!$F$30</f>
        <v>0</v>
      </c>
      <c r="Y395" s="73">
        <f>T395*'KERS Calcs'!$F$30</f>
        <v>0</v>
      </c>
      <c r="Z395" s="26">
        <f>SUM($Y$3:Y395)</f>
        <v>58.614579408911951</v>
      </c>
    </row>
    <row r="396" spans="1:26" x14ac:dyDescent="0.2">
      <c r="A396" s="23" t="s">
        <v>18</v>
      </c>
      <c r="B396" s="19">
        <v>393</v>
      </c>
      <c r="C396" s="23">
        <v>393</v>
      </c>
      <c r="D396" s="19">
        <v>2.1</v>
      </c>
      <c r="E396" s="24">
        <v>0.58333333333333337</v>
      </c>
      <c r="F396" s="20">
        <v>0.59722222222222221</v>
      </c>
      <c r="G396" s="25">
        <f>'Bike Data'!$C$4*$F396</f>
        <v>169.01388888888889</v>
      </c>
      <c r="H396" s="22">
        <f>0.5*'Bike Data'!$C$12*'Bike Data'!$C$7*'Bike Data'!$C$6*'WLTP Calcs'!E396^2</f>
        <v>7.0029166666666684E-2</v>
      </c>
      <c r="I396" s="26">
        <f>0.02 *'Bike Data'!C$4*9.81</f>
        <v>55.524600000000007</v>
      </c>
      <c r="J396" s="22">
        <f t="shared" si="43"/>
        <v>224.60851805555558</v>
      </c>
      <c r="K396" s="25">
        <f t="shared" si="44"/>
        <v>224.60851805555558</v>
      </c>
      <c r="L396" s="20">
        <f t="shared" si="45"/>
        <v>0</v>
      </c>
      <c r="M396" s="30">
        <f>(E396/1000)*(I396+H396+('Bike Data'!C$4*'Bike Data'!C$10*F396))</f>
        <v>0.16083075596064816</v>
      </c>
      <c r="N396" s="25">
        <f t="shared" si="46"/>
        <v>0.16083075596064816</v>
      </c>
      <c r="O396" s="30">
        <f t="shared" si="47"/>
        <v>0</v>
      </c>
      <c r="P396" s="26"/>
      <c r="Q396" s="22">
        <f>((M396+M397)/2) * (B397 - B396)</f>
        <v>0.32925932890625004</v>
      </c>
      <c r="R396" s="25">
        <f t="shared" si="48"/>
        <v>0.32925932890625004</v>
      </c>
      <c r="S396" s="22">
        <f>SUM($R$3:R396)</f>
        <v>309.38420388838097</v>
      </c>
      <c r="T396" s="25">
        <f t="shared" si="42"/>
        <v>0</v>
      </c>
      <c r="U396" s="22">
        <f>SUM($T$3:T396)</f>
        <v>108.98945326494977</v>
      </c>
      <c r="V396" s="25"/>
      <c r="W396" s="20">
        <f>U396*'KERS Calcs'!$F$4</f>
        <v>95.910718873155801</v>
      </c>
      <c r="X396" s="25">
        <f>O396*'KERS Calcs'!$F$30</f>
        <v>0</v>
      </c>
      <c r="Y396" s="73">
        <f>T396*'KERS Calcs'!$F$30</f>
        <v>0</v>
      </c>
      <c r="Z396" s="26">
        <f>SUM($Y$3:Y396)</f>
        <v>58.614579408911951</v>
      </c>
    </row>
    <row r="397" spans="1:26" x14ac:dyDescent="0.2">
      <c r="A397" s="23" t="s">
        <v>18</v>
      </c>
      <c r="B397" s="19">
        <v>394</v>
      </c>
      <c r="C397" s="23">
        <v>394</v>
      </c>
      <c r="D397" s="19">
        <v>4.8</v>
      </c>
      <c r="E397" s="24">
        <v>1.3333333333333333</v>
      </c>
      <c r="F397" s="20">
        <v>0.86111111111111127</v>
      </c>
      <c r="G397" s="25">
        <f>'Bike Data'!$C$4*$F397</f>
        <v>243.69444444444449</v>
      </c>
      <c r="H397" s="22">
        <f>0.5*'Bike Data'!$C$12*'Bike Data'!$C$7*'Bike Data'!$C$6*'WLTP Calcs'!E397^2</f>
        <v>0.36586666666666667</v>
      </c>
      <c r="I397" s="26">
        <f>0.02 *'Bike Data'!C$4*9.81</f>
        <v>55.524600000000007</v>
      </c>
      <c r="J397" s="22">
        <f t="shared" si="43"/>
        <v>299.58491111111118</v>
      </c>
      <c r="K397" s="25">
        <f t="shared" si="44"/>
        <v>299.58491111111118</v>
      </c>
      <c r="L397" s="20">
        <f t="shared" si="45"/>
        <v>0</v>
      </c>
      <c r="M397" s="30">
        <f>(E397/1000)*(I397+H397+('Bike Data'!C$4*'Bike Data'!C$10*F397))</f>
        <v>0.49768790185185191</v>
      </c>
      <c r="N397" s="25">
        <f t="shared" si="46"/>
        <v>0.49768790185185191</v>
      </c>
      <c r="O397" s="30">
        <f t="shared" si="47"/>
        <v>0</v>
      </c>
      <c r="P397" s="26"/>
      <c r="Q397" s="22">
        <f>((M397+M398)/2) * (B398 - B397)</f>
        <v>0.75668922045074605</v>
      </c>
      <c r="R397" s="25">
        <f t="shared" si="48"/>
        <v>0.75668922045074605</v>
      </c>
      <c r="S397" s="22">
        <f>SUM($R$3:R397)</f>
        <v>310.14089310883173</v>
      </c>
      <c r="T397" s="25">
        <f t="shared" si="42"/>
        <v>0</v>
      </c>
      <c r="U397" s="22">
        <f>SUM($T$3:T397)</f>
        <v>108.98945326494977</v>
      </c>
      <c r="V397" s="25"/>
      <c r="W397" s="20">
        <f>U397*'KERS Calcs'!$F$4</f>
        <v>95.910718873155801</v>
      </c>
      <c r="X397" s="25">
        <f>O397*'KERS Calcs'!$F$30</f>
        <v>0</v>
      </c>
      <c r="Y397" s="73">
        <f>T397*'KERS Calcs'!$F$30</f>
        <v>0</v>
      </c>
      <c r="Z397" s="26">
        <f>SUM($Y$3:Y397)</f>
        <v>58.614579408911951</v>
      </c>
    </row>
    <row r="398" spans="1:26" x14ac:dyDescent="0.2">
      <c r="A398" s="23" t="s">
        <v>18</v>
      </c>
      <c r="B398" s="19">
        <v>395</v>
      </c>
      <c r="C398" s="23">
        <v>395</v>
      </c>
      <c r="D398" s="19">
        <v>8.3000000000000007</v>
      </c>
      <c r="E398" s="24">
        <v>2.3055555555555558</v>
      </c>
      <c r="F398" s="20">
        <v>1.0416666666666667</v>
      </c>
      <c r="G398" s="25">
        <f>'Bike Data'!$C$4*$F398</f>
        <v>294.79166666666669</v>
      </c>
      <c r="H398" s="22">
        <f>0.5*'Bike Data'!$C$12*'Bike Data'!$C$7*'Bike Data'!$C$6*'WLTP Calcs'!E398^2</f>
        <v>1.0939476851851855</v>
      </c>
      <c r="I398" s="26">
        <f>0.02 *'Bike Data'!C$4*9.81</f>
        <v>55.524600000000007</v>
      </c>
      <c r="J398" s="22">
        <f t="shared" si="43"/>
        <v>351.41021435185189</v>
      </c>
      <c r="K398" s="25">
        <f t="shared" si="44"/>
        <v>351.41021435185189</v>
      </c>
      <c r="L398" s="20">
        <f t="shared" si="45"/>
        <v>0</v>
      </c>
      <c r="M398" s="30">
        <f>(E398/1000)*(I398+H398+('Bike Data'!C$4*'Bike Data'!C$10*F398))</f>
        <v>1.0156905390496402</v>
      </c>
      <c r="N398" s="25">
        <f t="shared" si="46"/>
        <v>1.0156905390496402</v>
      </c>
      <c r="O398" s="30">
        <f t="shared" si="47"/>
        <v>0</v>
      </c>
      <c r="P398" s="26"/>
      <c r="Q398" s="22">
        <f>((M398+M399)/2) * (B399 - B398)</f>
        <v>1.3326296764981997</v>
      </c>
      <c r="R398" s="25">
        <f t="shared" si="48"/>
        <v>1.3326296764981997</v>
      </c>
      <c r="S398" s="22">
        <f>SUM($R$3:R398)</f>
        <v>311.47352278532992</v>
      </c>
      <c r="T398" s="25">
        <f t="shared" si="42"/>
        <v>0</v>
      </c>
      <c r="U398" s="22">
        <f>SUM($T$3:T398)</f>
        <v>108.98945326494977</v>
      </c>
      <c r="V398" s="25"/>
      <c r="W398" s="20">
        <f>U398*'KERS Calcs'!$F$4</f>
        <v>95.910718873155801</v>
      </c>
      <c r="X398" s="25">
        <f>O398*'KERS Calcs'!$F$30</f>
        <v>0</v>
      </c>
      <c r="Y398" s="73">
        <f>T398*'KERS Calcs'!$F$30</f>
        <v>0</v>
      </c>
      <c r="Z398" s="26">
        <f>SUM($Y$3:Y398)</f>
        <v>58.614579408911951</v>
      </c>
    </row>
    <row r="399" spans="1:26" x14ac:dyDescent="0.2">
      <c r="A399" s="23" t="s">
        <v>18</v>
      </c>
      <c r="B399" s="19">
        <v>396</v>
      </c>
      <c r="C399" s="23">
        <v>396</v>
      </c>
      <c r="D399" s="19">
        <v>12.3</v>
      </c>
      <c r="E399" s="24">
        <v>3.416666666666667</v>
      </c>
      <c r="F399" s="20">
        <v>1.1527777777777779</v>
      </c>
      <c r="G399" s="25">
        <f>'Bike Data'!$C$4*$F399</f>
        <v>326.23611111111114</v>
      </c>
      <c r="H399" s="22">
        <f>0.5*'Bike Data'!$C$12*'Bike Data'!$C$7*'Bike Data'!$C$6*'WLTP Calcs'!E399^2</f>
        <v>2.4024291666666673</v>
      </c>
      <c r="I399" s="26">
        <f>0.02 *'Bike Data'!C$4*9.81</f>
        <v>55.524600000000007</v>
      </c>
      <c r="J399" s="22">
        <f t="shared" si="43"/>
        <v>384.16314027777781</v>
      </c>
      <c r="K399" s="25">
        <f t="shared" si="44"/>
        <v>384.16314027777781</v>
      </c>
      <c r="L399" s="20">
        <f t="shared" si="45"/>
        <v>0</v>
      </c>
      <c r="M399" s="30">
        <f>(E399/1000)*(I399+H399+('Bike Data'!C$4*'Bike Data'!C$10*F399))</f>
        <v>1.6495688139467592</v>
      </c>
      <c r="N399" s="25">
        <f t="shared" si="46"/>
        <v>1.6495688139467592</v>
      </c>
      <c r="O399" s="30">
        <f t="shared" si="47"/>
        <v>0</v>
      </c>
      <c r="P399" s="26"/>
      <c r="Q399" s="22">
        <f>((M399+M400)/2) * (B400 - B399)</f>
        <v>1.9778639061889147</v>
      </c>
      <c r="R399" s="25">
        <f t="shared" si="48"/>
        <v>1.9778639061889147</v>
      </c>
      <c r="S399" s="22">
        <f>SUM($R$3:R399)</f>
        <v>313.45138669151885</v>
      </c>
      <c r="T399" s="25">
        <f t="shared" si="42"/>
        <v>0</v>
      </c>
      <c r="U399" s="22">
        <f>SUM($T$3:T399)</f>
        <v>108.98945326494977</v>
      </c>
      <c r="V399" s="25"/>
      <c r="W399" s="20">
        <f>U399*'KERS Calcs'!$F$4</f>
        <v>95.910718873155801</v>
      </c>
      <c r="X399" s="25">
        <f>O399*'KERS Calcs'!$F$30</f>
        <v>0</v>
      </c>
      <c r="Y399" s="73">
        <f>T399*'KERS Calcs'!$F$30</f>
        <v>0</v>
      </c>
      <c r="Z399" s="26">
        <f>SUM($Y$3:Y399)</f>
        <v>58.614579408911951</v>
      </c>
    </row>
    <row r="400" spans="1:26" x14ac:dyDescent="0.2">
      <c r="A400" s="23" t="s">
        <v>18</v>
      </c>
      <c r="B400" s="19">
        <v>397</v>
      </c>
      <c r="C400" s="23">
        <v>397</v>
      </c>
      <c r="D400" s="19">
        <v>16.600000000000001</v>
      </c>
      <c r="E400" s="24">
        <v>4.6111111111111116</v>
      </c>
      <c r="F400" s="20">
        <v>1.1944444444444442</v>
      </c>
      <c r="G400" s="25">
        <f>'Bike Data'!$C$4*$F400</f>
        <v>338.02777777777771</v>
      </c>
      <c r="H400" s="22">
        <f>0.5*'Bike Data'!$C$12*'Bike Data'!$C$7*'Bike Data'!$C$6*'WLTP Calcs'!E400^2</f>
        <v>4.3757907407407419</v>
      </c>
      <c r="I400" s="26">
        <f>0.02 *'Bike Data'!C$4*9.81</f>
        <v>55.524600000000007</v>
      </c>
      <c r="J400" s="22">
        <f t="shared" si="43"/>
        <v>397.92816851851848</v>
      </c>
      <c r="K400" s="25">
        <f t="shared" si="44"/>
        <v>397.92816851851848</v>
      </c>
      <c r="L400" s="20">
        <f t="shared" si="45"/>
        <v>0</v>
      </c>
      <c r="M400" s="30">
        <f>(E400/1000)*(I400+H400+('Bike Data'!C$4*'Bike Data'!C$10*F400))</f>
        <v>2.3061589984310702</v>
      </c>
      <c r="N400" s="25">
        <f t="shared" si="46"/>
        <v>2.3061589984310702</v>
      </c>
      <c r="O400" s="30">
        <f t="shared" si="47"/>
        <v>0</v>
      </c>
      <c r="P400" s="26"/>
      <c r="Q400" s="22">
        <f>((M400+M401)/2) * (B401 - B400)</f>
        <v>2.4636890857445981</v>
      </c>
      <c r="R400" s="25">
        <f t="shared" si="48"/>
        <v>2.4636890857445981</v>
      </c>
      <c r="S400" s="22">
        <f>SUM($R$3:R400)</f>
        <v>315.91507577726344</v>
      </c>
      <c r="T400" s="25">
        <f t="shared" si="42"/>
        <v>0</v>
      </c>
      <c r="U400" s="22">
        <f>SUM($T$3:T400)</f>
        <v>108.98945326494977</v>
      </c>
      <c r="V400" s="25"/>
      <c r="W400" s="20">
        <f>U400*'KERS Calcs'!$F$4</f>
        <v>95.910718873155801</v>
      </c>
      <c r="X400" s="25">
        <f>O400*'KERS Calcs'!$F$30</f>
        <v>0</v>
      </c>
      <c r="Y400" s="73">
        <f>T400*'KERS Calcs'!$F$30</f>
        <v>0</v>
      </c>
      <c r="Z400" s="26">
        <f>SUM($Y$3:Y400)</f>
        <v>58.614579408911951</v>
      </c>
    </row>
    <row r="401" spans="1:26" x14ac:dyDescent="0.2">
      <c r="A401" s="23" t="s">
        <v>18</v>
      </c>
      <c r="B401" s="19">
        <v>398</v>
      </c>
      <c r="C401" s="23">
        <v>398</v>
      </c>
      <c r="D401" s="19">
        <v>20.9</v>
      </c>
      <c r="E401" s="24">
        <v>5.8055555555555554</v>
      </c>
      <c r="F401" s="20">
        <v>1.0555555555555551</v>
      </c>
      <c r="G401" s="25">
        <f>'Bike Data'!$C$4*$F401</f>
        <v>298.72222222222211</v>
      </c>
      <c r="H401" s="22">
        <f>0.5*'Bike Data'!$C$12*'Bike Data'!$C$7*'Bike Data'!$C$6*'WLTP Calcs'!E401^2</f>
        <v>6.9363810185185191</v>
      </c>
      <c r="I401" s="26">
        <f>0.02 *'Bike Data'!C$4*9.81</f>
        <v>55.524600000000007</v>
      </c>
      <c r="J401" s="22">
        <f t="shared" si="43"/>
        <v>361.18320324074068</v>
      </c>
      <c r="K401" s="25">
        <f t="shared" si="44"/>
        <v>361.18320324074068</v>
      </c>
      <c r="L401" s="20">
        <f t="shared" si="45"/>
        <v>0</v>
      </c>
      <c r="M401" s="30">
        <f>(E401/1000)*(I401+H401+('Bike Data'!C$4*'Bike Data'!C$10*F401))</f>
        <v>2.621219173058126</v>
      </c>
      <c r="N401" s="25">
        <f t="shared" si="46"/>
        <v>2.621219173058126</v>
      </c>
      <c r="O401" s="30">
        <f t="shared" si="47"/>
        <v>0</v>
      </c>
      <c r="P401" s="26"/>
      <c r="Q401" s="22">
        <f>((M401+M402)/2) * (B402 - B401)</f>
        <v>2.3371447502186209</v>
      </c>
      <c r="R401" s="25">
        <f t="shared" si="48"/>
        <v>2.3371447502186209</v>
      </c>
      <c r="S401" s="22">
        <f>SUM($R$3:R401)</f>
        <v>318.25222052748205</v>
      </c>
      <c r="T401" s="25">
        <f t="shared" si="42"/>
        <v>0</v>
      </c>
      <c r="U401" s="22">
        <f>SUM($T$3:T401)</f>
        <v>108.98945326494977</v>
      </c>
      <c r="V401" s="25"/>
      <c r="W401" s="20">
        <f>U401*'KERS Calcs'!$F$4</f>
        <v>95.910718873155801</v>
      </c>
      <c r="X401" s="25">
        <f>O401*'KERS Calcs'!$F$30</f>
        <v>0</v>
      </c>
      <c r="Y401" s="73">
        <f>T401*'KERS Calcs'!$F$30</f>
        <v>0</v>
      </c>
      <c r="Z401" s="26">
        <f>SUM($Y$3:Y401)</f>
        <v>58.614579408911951</v>
      </c>
    </row>
    <row r="402" spans="1:26" x14ac:dyDescent="0.2">
      <c r="A402" s="23" t="s">
        <v>18</v>
      </c>
      <c r="B402" s="19">
        <v>399</v>
      </c>
      <c r="C402" s="23">
        <v>399</v>
      </c>
      <c r="D402" s="19">
        <v>24.2</v>
      </c>
      <c r="E402" s="24">
        <v>6.7222222222222223</v>
      </c>
      <c r="F402" s="20">
        <v>0.65277777777777812</v>
      </c>
      <c r="G402" s="25">
        <f>'Bike Data'!$C$4*$F402</f>
        <v>184.7361111111112</v>
      </c>
      <c r="H402" s="22">
        <f>0.5*'Bike Data'!$C$12*'Bike Data'!$C$7*'Bike Data'!$C$6*'WLTP Calcs'!E402^2</f>
        <v>9.2997462962962967</v>
      </c>
      <c r="I402" s="26">
        <f>0.02 *'Bike Data'!C$4*9.81</f>
        <v>55.524600000000007</v>
      </c>
      <c r="J402" s="22">
        <f t="shared" si="43"/>
        <v>249.56045740740751</v>
      </c>
      <c r="K402" s="25">
        <f t="shared" si="44"/>
        <v>249.56045740740751</v>
      </c>
      <c r="L402" s="20">
        <f t="shared" si="45"/>
        <v>0</v>
      </c>
      <c r="M402" s="30">
        <f>(E402/1000)*(I402+H402+('Bike Data'!C$4*'Bike Data'!C$10*F402))</f>
        <v>2.0530703273791162</v>
      </c>
      <c r="N402" s="25">
        <f t="shared" si="46"/>
        <v>2.0530703273791162</v>
      </c>
      <c r="O402" s="30">
        <f t="shared" si="47"/>
        <v>0</v>
      </c>
      <c r="P402" s="26"/>
      <c r="Q402" s="22">
        <f>((M402+M403)/2) * (B403 - B402)</f>
        <v>1.5157685875578712</v>
      </c>
      <c r="R402" s="25">
        <f t="shared" si="48"/>
        <v>1.5157685875578712</v>
      </c>
      <c r="S402" s="22">
        <f>SUM($R$3:R402)</f>
        <v>319.76798911503994</v>
      </c>
      <c r="T402" s="25">
        <f t="shared" si="42"/>
        <v>0</v>
      </c>
      <c r="U402" s="22">
        <f>SUM($T$3:T402)</f>
        <v>108.98945326494977</v>
      </c>
      <c r="V402" s="25"/>
      <c r="W402" s="20">
        <f>U402*'KERS Calcs'!$F$4</f>
        <v>95.910718873155801</v>
      </c>
      <c r="X402" s="25">
        <f>O402*'KERS Calcs'!$F$30</f>
        <v>0</v>
      </c>
      <c r="Y402" s="73">
        <f>T402*'KERS Calcs'!$F$30</f>
        <v>0</v>
      </c>
      <c r="Z402" s="26">
        <f>SUM($Y$3:Y402)</f>
        <v>58.614579408911951</v>
      </c>
    </row>
    <row r="403" spans="1:26" x14ac:dyDescent="0.2">
      <c r="A403" s="23" t="s">
        <v>18</v>
      </c>
      <c r="B403" s="19">
        <v>400</v>
      </c>
      <c r="C403" s="23">
        <v>400</v>
      </c>
      <c r="D403" s="19">
        <v>25.6</v>
      </c>
      <c r="E403" s="24">
        <v>7.1111111111111116</v>
      </c>
      <c r="F403" s="20">
        <v>0.19444444444444473</v>
      </c>
      <c r="G403" s="25">
        <f>'Bike Data'!$C$4*$F403</f>
        <v>55.027777777777857</v>
      </c>
      <c r="H403" s="22">
        <f>0.5*'Bike Data'!$C$12*'Bike Data'!$C$7*'Bike Data'!$C$6*'WLTP Calcs'!E403^2</f>
        <v>10.406874074074075</v>
      </c>
      <c r="I403" s="26">
        <f>0.02 *'Bike Data'!C$4*9.81</f>
        <v>55.524600000000007</v>
      </c>
      <c r="J403" s="22">
        <f t="shared" si="43"/>
        <v>120.95925185185193</v>
      </c>
      <c r="K403" s="25">
        <f t="shared" si="44"/>
        <v>120.95925185185193</v>
      </c>
      <c r="L403" s="20">
        <f t="shared" si="45"/>
        <v>0</v>
      </c>
      <c r="M403" s="30">
        <f>(E403/1000)*(I403+H403+('Bike Data'!C$4*'Bike Data'!C$10*F403))</f>
        <v>0.9784668477366264</v>
      </c>
      <c r="N403" s="25">
        <f t="shared" si="46"/>
        <v>0.9784668477366264</v>
      </c>
      <c r="O403" s="30">
        <f t="shared" si="47"/>
        <v>0</v>
      </c>
      <c r="P403" s="26"/>
      <c r="Q403" s="22">
        <f>((M403+M404)/2) * (B404 - B403)</f>
        <v>0.59625124032921806</v>
      </c>
      <c r="R403" s="25">
        <f t="shared" si="48"/>
        <v>0.59625124032921806</v>
      </c>
      <c r="S403" s="22">
        <f>SUM($R$3:R403)</f>
        <v>320.36424035536913</v>
      </c>
      <c r="T403" s="25">
        <f t="shared" si="42"/>
        <v>0</v>
      </c>
      <c r="U403" s="22">
        <f>SUM($T$3:T403)</f>
        <v>108.98945326494977</v>
      </c>
      <c r="V403" s="25"/>
      <c r="W403" s="20">
        <f>U403*'KERS Calcs'!$F$4</f>
        <v>95.910718873155801</v>
      </c>
      <c r="X403" s="25">
        <f>O403*'KERS Calcs'!$F$30</f>
        <v>0</v>
      </c>
      <c r="Y403" s="73">
        <f>T403*'KERS Calcs'!$F$30</f>
        <v>0</v>
      </c>
      <c r="Z403" s="26">
        <f>SUM($Y$3:Y403)</f>
        <v>58.614579408911951</v>
      </c>
    </row>
    <row r="404" spans="1:26" x14ac:dyDescent="0.2">
      <c r="A404" s="23" t="s">
        <v>18</v>
      </c>
      <c r="B404" s="19">
        <v>401</v>
      </c>
      <c r="C404" s="23">
        <v>401</v>
      </c>
      <c r="D404" s="19">
        <v>25.6</v>
      </c>
      <c r="E404" s="24">
        <v>7.1111111111111116</v>
      </c>
      <c r="F404" s="20">
        <v>-9.7222222222222612E-2</v>
      </c>
      <c r="G404" s="25">
        <f>'Bike Data'!$C$4*$F404</f>
        <v>-27.513888888888999</v>
      </c>
      <c r="H404" s="22">
        <f>0.5*'Bike Data'!$C$12*'Bike Data'!$C$7*'Bike Data'!$C$6*'WLTP Calcs'!E404^2</f>
        <v>10.406874074074075</v>
      </c>
      <c r="I404" s="26">
        <f>0.02 *'Bike Data'!C$4*9.81</f>
        <v>55.524600000000007</v>
      </c>
      <c r="J404" s="22">
        <f t="shared" si="43"/>
        <v>38.417585185185082</v>
      </c>
      <c r="K404" s="25">
        <f t="shared" si="44"/>
        <v>38.417585185185082</v>
      </c>
      <c r="L404" s="20">
        <f t="shared" si="45"/>
        <v>0</v>
      </c>
      <c r="M404" s="30">
        <f>(E404/1000)*(I404+H404+('Bike Data'!C$4*'Bike Data'!C$10*F404))</f>
        <v>0.2140356329218098</v>
      </c>
      <c r="N404" s="25">
        <f t="shared" si="46"/>
        <v>0.2140356329218098</v>
      </c>
      <c r="O404" s="30">
        <f t="shared" si="47"/>
        <v>0</v>
      </c>
      <c r="P404" s="26"/>
      <c r="Q404" s="22">
        <f>((M404+M405)/2) * (B405 - B404)</f>
        <v>-7.4081019505530407E-2</v>
      </c>
      <c r="R404" s="25">
        <f t="shared" si="48"/>
        <v>0</v>
      </c>
      <c r="S404" s="22">
        <f>SUM($R$3:R404)</f>
        <v>320.36424035536913</v>
      </c>
      <c r="T404" s="25">
        <f t="shared" si="42"/>
        <v>7.4081019505530407E-2</v>
      </c>
      <c r="U404" s="22">
        <f>SUM($T$3:T404)</f>
        <v>109.0635342844553</v>
      </c>
      <c r="V404" s="25">
        <f>SUM(T404:T411)</f>
        <v>3.4474465019547322</v>
      </c>
      <c r="W404" s="20">
        <f>U404*'KERS Calcs'!$F$4</f>
        <v>95.97591017032066</v>
      </c>
      <c r="X404" s="25">
        <f>O404*'KERS Calcs'!$F$30</f>
        <v>0</v>
      </c>
      <c r="Y404" s="73">
        <f>T404*'KERS Calcs'!$F$30</f>
        <v>3.9840807256315454E-2</v>
      </c>
      <c r="Z404" s="26">
        <f>SUM($Y$3:Y404)</f>
        <v>58.654420216168269</v>
      </c>
    </row>
    <row r="405" spans="1:26" x14ac:dyDescent="0.2">
      <c r="A405" s="23" t="s">
        <v>18</v>
      </c>
      <c r="B405" s="19">
        <v>402</v>
      </c>
      <c r="C405" s="23">
        <v>402</v>
      </c>
      <c r="D405" s="19">
        <v>24.9</v>
      </c>
      <c r="E405" s="24">
        <v>6.916666666666667</v>
      </c>
      <c r="F405" s="20">
        <v>-0.31944444444444453</v>
      </c>
      <c r="G405" s="25">
        <f>'Bike Data'!$C$4*$F405</f>
        <v>-90.4027777777778</v>
      </c>
      <c r="H405" s="22">
        <f>0.5*'Bike Data'!$C$12*'Bike Data'!$C$7*'Bike Data'!$C$6*'WLTP Calcs'!E405^2</f>
        <v>9.8455291666666671</v>
      </c>
      <c r="I405" s="26">
        <f>0.02 *'Bike Data'!C$4*9.81</f>
        <v>55.524600000000007</v>
      </c>
      <c r="J405" s="22">
        <f t="shared" si="43"/>
        <v>-25.032648611111128</v>
      </c>
      <c r="K405" s="25">
        <f t="shared" si="44"/>
        <v>0</v>
      </c>
      <c r="L405" s="20">
        <f t="shared" si="45"/>
        <v>25.032648611111128</v>
      </c>
      <c r="M405" s="30">
        <f>(E405/1000)*(I405+H405+('Bike Data'!C$4*'Bike Data'!C$10*F405))</f>
        <v>-0.36219767193287061</v>
      </c>
      <c r="N405" s="25">
        <f t="shared" si="46"/>
        <v>0</v>
      </c>
      <c r="O405" s="30">
        <f t="shared" si="47"/>
        <v>0.36219767193287061</v>
      </c>
      <c r="P405" s="26">
        <f>SUM(O405:O411)</f>
        <v>3.5289460153935184</v>
      </c>
      <c r="Q405" s="22">
        <f>((M405+M406)/2) * (B406 - B405)</f>
        <v>-0.52017906233281852</v>
      </c>
      <c r="R405" s="25">
        <f t="shared" si="48"/>
        <v>0</v>
      </c>
      <c r="S405" s="22">
        <f>SUM($R$3:R405)</f>
        <v>320.36424035536913</v>
      </c>
      <c r="T405" s="25">
        <f t="shared" si="42"/>
        <v>0.52017906233281852</v>
      </c>
      <c r="U405" s="22">
        <f>SUM($T$3:T405)</f>
        <v>109.58371334678812</v>
      </c>
      <c r="V405" s="25"/>
      <c r="W405" s="20">
        <f>U405*'KERS Calcs'!$F$4</f>
        <v>96.433667745173537</v>
      </c>
      <c r="X405" s="25">
        <f>O405*'KERS Calcs'!$F$30</f>
        <v>0.19479007892279893</v>
      </c>
      <c r="Y405" s="73">
        <f>T405*'KERS Calcs'!$F$30</f>
        <v>0.27975254524710719</v>
      </c>
      <c r="Z405" s="26">
        <f>SUM($Y$3:Y405)</f>
        <v>58.934172761415375</v>
      </c>
    </row>
    <row r="406" spans="1:26" x14ac:dyDescent="0.2">
      <c r="A406" s="23" t="s">
        <v>18</v>
      </c>
      <c r="B406" s="19">
        <v>403</v>
      </c>
      <c r="C406" s="23">
        <v>403</v>
      </c>
      <c r="D406" s="19">
        <v>23.3</v>
      </c>
      <c r="E406" s="24">
        <v>6.4722222222222223</v>
      </c>
      <c r="F406" s="20">
        <v>-0.45833333333333293</v>
      </c>
      <c r="G406" s="25">
        <f>'Bike Data'!$C$4*$F406</f>
        <v>-129.70833333333323</v>
      </c>
      <c r="H406" s="22">
        <f>0.5*'Bike Data'!$C$12*'Bike Data'!$C$7*'Bike Data'!$C$6*'WLTP Calcs'!E406^2</f>
        <v>8.620892129629631</v>
      </c>
      <c r="I406" s="26">
        <f>0.02 *'Bike Data'!C$4*9.81</f>
        <v>55.524600000000007</v>
      </c>
      <c r="J406" s="22">
        <f t="shared" si="43"/>
        <v>-65.562841203703599</v>
      </c>
      <c r="K406" s="25">
        <f t="shared" si="44"/>
        <v>0</v>
      </c>
      <c r="L406" s="20">
        <f t="shared" si="45"/>
        <v>65.562841203703599</v>
      </c>
      <c r="M406" s="30">
        <f>(E406/1000)*(I406+H406+('Bike Data'!C$4*'Bike Data'!C$10*F406))</f>
        <v>-0.67816045273276648</v>
      </c>
      <c r="N406" s="25">
        <f t="shared" si="46"/>
        <v>0</v>
      </c>
      <c r="O406" s="30">
        <f t="shared" si="47"/>
        <v>0.67816045273276648</v>
      </c>
      <c r="P406" s="26"/>
      <c r="Q406" s="22">
        <f>((M406+M407)/2) * (B407 - B406)</f>
        <v>-0.62634321594971676</v>
      </c>
      <c r="R406" s="25">
        <f t="shared" si="48"/>
        <v>0</v>
      </c>
      <c r="S406" s="22">
        <f>SUM($R$3:R406)</f>
        <v>320.36424035536913</v>
      </c>
      <c r="T406" s="25">
        <f t="shared" si="42"/>
        <v>0.62634321594971676</v>
      </c>
      <c r="U406" s="22">
        <f>SUM($T$3:T406)</f>
        <v>110.21005656273783</v>
      </c>
      <c r="V406" s="25"/>
      <c r="W406" s="20">
        <f>U406*'KERS Calcs'!$F$4</f>
        <v>96.984849775209298</v>
      </c>
      <c r="X406" s="25">
        <f>O406*'KERS Calcs'!$F$30</f>
        <v>0.36471501157141545</v>
      </c>
      <c r="Y406" s="73">
        <f>T406*'KERS Calcs'!$F$30</f>
        <v>0.33684767717175557</v>
      </c>
      <c r="Z406" s="26">
        <f>SUM($Y$3:Y406)</f>
        <v>59.271020438587129</v>
      </c>
    </row>
    <row r="407" spans="1:26" x14ac:dyDescent="0.2">
      <c r="A407" s="23" t="s">
        <v>18</v>
      </c>
      <c r="B407" s="19">
        <v>404</v>
      </c>
      <c r="C407" s="23">
        <v>404</v>
      </c>
      <c r="D407" s="19">
        <v>21.6</v>
      </c>
      <c r="E407" s="24">
        <v>6.0000000000000009</v>
      </c>
      <c r="F407" s="20">
        <v>-0.43055555555555575</v>
      </c>
      <c r="G407" s="25">
        <f>'Bike Data'!$C$4*$F407</f>
        <v>-121.84722222222227</v>
      </c>
      <c r="H407" s="22">
        <f>0.5*'Bike Data'!$C$12*'Bike Data'!$C$7*'Bike Data'!$C$6*'WLTP Calcs'!E407^2</f>
        <v>7.4088000000000029</v>
      </c>
      <c r="I407" s="26">
        <f>0.02 *'Bike Data'!C$4*9.81</f>
        <v>55.524600000000007</v>
      </c>
      <c r="J407" s="22">
        <f t="shared" si="43"/>
        <v>-58.913822222222265</v>
      </c>
      <c r="K407" s="25">
        <f t="shared" si="44"/>
        <v>0</v>
      </c>
      <c r="L407" s="20">
        <f t="shared" si="45"/>
        <v>58.913822222222265</v>
      </c>
      <c r="M407" s="30">
        <f>(E407/1000)*(I407+H407+('Bike Data'!C$4*'Bike Data'!C$10*F407))</f>
        <v>-0.57452597916666703</v>
      </c>
      <c r="N407" s="25">
        <f t="shared" si="46"/>
        <v>0</v>
      </c>
      <c r="O407" s="30">
        <f t="shared" si="47"/>
        <v>0.57452597916666703</v>
      </c>
      <c r="P407" s="26"/>
      <c r="Q407" s="22">
        <f>((M407+M408)/2) * (B408 - B407)</f>
        <v>-0.52979116905221246</v>
      </c>
      <c r="R407" s="25">
        <f t="shared" si="48"/>
        <v>0</v>
      </c>
      <c r="S407" s="22">
        <f>SUM($R$3:R407)</f>
        <v>320.36424035536913</v>
      </c>
      <c r="T407" s="25">
        <f t="shared" si="42"/>
        <v>0.52979116905221246</v>
      </c>
      <c r="U407" s="22">
        <f>SUM($T$3:T407)</f>
        <v>110.73984773179005</v>
      </c>
      <c r="V407" s="25"/>
      <c r="W407" s="20">
        <f>U407*'KERS Calcs'!$F$4</f>
        <v>97.451066003975242</v>
      </c>
      <c r="X407" s="25">
        <f>O407*'KERS Calcs'!$F$30</f>
        <v>0.30898034277209563</v>
      </c>
      <c r="Y407" s="73">
        <f>T407*'KERS Calcs'!$F$30</f>
        <v>0.2849219407777116</v>
      </c>
      <c r="Z407" s="26">
        <f>SUM($Y$3:Y407)</f>
        <v>59.555942379364843</v>
      </c>
    </row>
    <row r="408" spans="1:26" x14ac:dyDescent="0.2">
      <c r="A408" s="23" t="s">
        <v>18</v>
      </c>
      <c r="B408" s="19">
        <v>405</v>
      </c>
      <c r="C408" s="23">
        <v>405</v>
      </c>
      <c r="D408" s="19">
        <v>20.2</v>
      </c>
      <c r="E408" s="24">
        <v>5.6111111111111116</v>
      </c>
      <c r="F408" s="20">
        <v>-0.40277777777777807</v>
      </c>
      <c r="G408" s="25">
        <f>'Bike Data'!$C$4*$F408</f>
        <v>-113.9861111111112</v>
      </c>
      <c r="H408" s="22">
        <f>0.5*'Bike Data'!$C$12*'Bike Data'!$C$7*'Bike Data'!$C$6*'WLTP Calcs'!E408^2</f>
        <v>6.4795240740740754</v>
      </c>
      <c r="I408" s="26">
        <f>0.02 *'Bike Data'!C$4*9.81</f>
        <v>55.524600000000007</v>
      </c>
      <c r="J408" s="22">
        <f t="shared" si="43"/>
        <v>-51.981987037037115</v>
      </c>
      <c r="K408" s="25">
        <f t="shared" si="44"/>
        <v>0</v>
      </c>
      <c r="L408" s="20">
        <f t="shared" si="45"/>
        <v>51.981987037037115</v>
      </c>
      <c r="M408" s="30">
        <f>(E408/1000)*(I408+H408+('Bike Data'!C$4*'Bike Data'!C$10*F408))</f>
        <v>-0.48505635893775784</v>
      </c>
      <c r="N408" s="25">
        <f t="shared" si="46"/>
        <v>0</v>
      </c>
      <c r="O408" s="30">
        <f t="shared" si="47"/>
        <v>0.48505635893775784</v>
      </c>
      <c r="P408" s="26"/>
      <c r="Q408" s="22">
        <f>((M408+M409)/2) * (B409 - B408)</f>
        <v>-0.50933858787294251</v>
      </c>
      <c r="R408" s="25">
        <f t="shared" si="48"/>
        <v>0</v>
      </c>
      <c r="S408" s="22">
        <f>SUM($R$3:R408)</f>
        <v>320.36424035536913</v>
      </c>
      <c r="T408" s="25">
        <f t="shared" si="42"/>
        <v>0.50933858787294251</v>
      </c>
      <c r="U408" s="22">
        <f>SUM($T$3:T408)</f>
        <v>111.249186319663</v>
      </c>
      <c r="V408" s="25"/>
      <c r="W408" s="20">
        <f>U408*'KERS Calcs'!$F$4</f>
        <v>97.899283961303439</v>
      </c>
      <c r="X408" s="25">
        <f>O408*'KERS Calcs'!$F$30</f>
        <v>0.26086353878332752</v>
      </c>
      <c r="Y408" s="73">
        <f>T408*'KERS Calcs'!$F$30</f>
        <v>0.27392253296588193</v>
      </c>
      <c r="Z408" s="26">
        <f>SUM($Y$3:Y408)</f>
        <v>59.829864912330727</v>
      </c>
    </row>
    <row r="409" spans="1:26" x14ac:dyDescent="0.2">
      <c r="A409" s="23" t="s">
        <v>18</v>
      </c>
      <c r="B409" s="19">
        <v>406</v>
      </c>
      <c r="C409" s="23">
        <v>406</v>
      </c>
      <c r="D409" s="19">
        <v>18.7</v>
      </c>
      <c r="E409" s="24">
        <v>5.1944444444444446</v>
      </c>
      <c r="F409" s="20">
        <v>-0.44444444444444431</v>
      </c>
      <c r="G409" s="25">
        <f>'Bike Data'!$C$4*$F409</f>
        <v>-125.77777777777774</v>
      </c>
      <c r="H409" s="22">
        <f>0.5*'Bike Data'!$C$12*'Bike Data'!$C$7*'Bike Data'!$C$6*'WLTP Calcs'!E409^2</f>
        <v>5.5529476851851864</v>
      </c>
      <c r="I409" s="26">
        <f>0.02 *'Bike Data'!C$4*9.81</f>
        <v>55.524600000000007</v>
      </c>
      <c r="J409" s="22">
        <f t="shared" si="43"/>
        <v>-64.700230092592548</v>
      </c>
      <c r="K409" s="25">
        <f t="shared" si="44"/>
        <v>0</v>
      </c>
      <c r="L409" s="20">
        <f t="shared" si="45"/>
        <v>64.700230092592548</v>
      </c>
      <c r="M409" s="30">
        <f>(E409/1000)*(I409+H409+('Bike Data'!C$4*'Bike Data'!C$10*F409))</f>
        <v>-0.53362081680812723</v>
      </c>
      <c r="N409" s="25">
        <f t="shared" si="46"/>
        <v>0</v>
      </c>
      <c r="O409" s="30">
        <f t="shared" si="47"/>
        <v>0.53362081680812723</v>
      </c>
      <c r="P409" s="26"/>
      <c r="Q409" s="22">
        <f>((M409+M410)/2) * (B410 - B409)</f>
        <v>-0.53581367197145024</v>
      </c>
      <c r="R409" s="25">
        <f t="shared" si="48"/>
        <v>0</v>
      </c>
      <c r="S409" s="22">
        <f>SUM($R$3:R409)</f>
        <v>320.36424035536913</v>
      </c>
      <c r="T409" s="25">
        <f t="shared" si="42"/>
        <v>0.53581367197145024</v>
      </c>
      <c r="U409" s="22">
        <f>SUM($T$3:T409)</f>
        <v>111.78499999163445</v>
      </c>
      <c r="V409" s="25"/>
      <c r="W409" s="20">
        <f>U409*'KERS Calcs'!$F$4</f>
        <v>98.370799992638311</v>
      </c>
      <c r="X409" s="25">
        <f>O409*'KERS Calcs'!$F$30</f>
        <v>0.28698152714843633</v>
      </c>
      <c r="Y409" s="73">
        <f>T409*'KERS Calcs'!$F$30</f>
        <v>0.28816084569029909</v>
      </c>
      <c r="Z409" s="26">
        <f>SUM($Y$3:Y409)</f>
        <v>60.118025758021027</v>
      </c>
    </row>
    <row r="410" spans="1:26" x14ac:dyDescent="0.2">
      <c r="A410" s="23" t="s">
        <v>18</v>
      </c>
      <c r="B410" s="19">
        <v>407</v>
      </c>
      <c r="C410" s="23">
        <v>407</v>
      </c>
      <c r="D410" s="19">
        <v>17</v>
      </c>
      <c r="E410" s="24">
        <v>4.7222222222222223</v>
      </c>
      <c r="F410" s="20">
        <v>-0.47222222222222199</v>
      </c>
      <c r="G410" s="25">
        <f>'Bike Data'!$C$4*$F410</f>
        <v>-133.63888888888883</v>
      </c>
      <c r="H410" s="22">
        <f>0.5*'Bike Data'!$C$12*'Bike Data'!$C$7*'Bike Data'!$C$6*'WLTP Calcs'!E410^2</f>
        <v>4.5892129629629634</v>
      </c>
      <c r="I410" s="26">
        <f>0.02 *'Bike Data'!C$4*9.81</f>
        <v>55.524600000000007</v>
      </c>
      <c r="J410" s="22">
        <f t="shared" si="43"/>
        <v>-73.525075925925861</v>
      </c>
      <c r="K410" s="25">
        <f t="shared" si="44"/>
        <v>0</v>
      </c>
      <c r="L410" s="20">
        <f t="shared" si="45"/>
        <v>73.525075925925861</v>
      </c>
      <c r="M410" s="30">
        <f>(E410/1000)*(I410+H410+('Bike Data'!C$4*'Bike Data'!C$10*F410))</f>
        <v>-0.53800652713477326</v>
      </c>
      <c r="N410" s="25">
        <f t="shared" si="46"/>
        <v>0</v>
      </c>
      <c r="O410" s="30">
        <f t="shared" si="47"/>
        <v>0.53800652713477326</v>
      </c>
      <c r="P410" s="26"/>
      <c r="Q410" s="22">
        <f>((M410+M411)/2) * (B411 - B410)</f>
        <v>-0.44769236790766442</v>
      </c>
      <c r="R410" s="25">
        <f t="shared" si="48"/>
        <v>0</v>
      </c>
      <c r="S410" s="22">
        <f>SUM($R$3:R410)</f>
        <v>320.36424035536913</v>
      </c>
      <c r="T410" s="25">
        <f t="shared" si="42"/>
        <v>0.44769236790766442</v>
      </c>
      <c r="U410" s="22">
        <f>SUM($T$3:T410)</f>
        <v>112.23269235954211</v>
      </c>
      <c r="V410" s="25"/>
      <c r="W410" s="20">
        <f>U410*'KERS Calcs'!$F$4</f>
        <v>98.764769276397061</v>
      </c>
      <c r="X410" s="25">
        <f>O410*'KERS Calcs'!$F$30</f>
        <v>0.2893401642321618</v>
      </c>
      <c r="Y410" s="73">
        <f>T410*'KERS Calcs'!$F$30</f>
        <v>0.24076916677153953</v>
      </c>
      <c r="Z410" s="26">
        <f>SUM($Y$3:Y410)</f>
        <v>60.358794924792569</v>
      </c>
    </row>
    <row r="411" spans="1:26" x14ac:dyDescent="0.2">
      <c r="A411" s="23" t="s">
        <v>18</v>
      </c>
      <c r="B411" s="19">
        <v>408</v>
      </c>
      <c r="C411" s="23">
        <v>408</v>
      </c>
      <c r="D411" s="19">
        <v>15.3</v>
      </c>
      <c r="E411" s="24">
        <v>4.25</v>
      </c>
      <c r="F411" s="20">
        <v>-0.38888888888888895</v>
      </c>
      <c r="G411" s="25">
        <f>'Bike Data'!$C$4*$F411</f>
        <v>-110.05555555555557</v>
      </c>
      <c r="H411" s="22">
        <f>0.5*'Bike Data'!$C$12*'Bike Data'!$C$7*'Bike Data'!$C$6*'WLTP Calcs'!E411^2</f>
        <v>3.7172625000000004</v>
      </c>
      <c r="I411" s="26">
        <f>0.02 *'Bike Data'!C$4*9.81</f>
        <v>55.524600000000007</v>
      </c>
      <c r="J411" s="22">
        <f t="shared" si="43"/>
        <v>-50.813693055555561</v>
      </c>
      <c r="K411" s="25">
        <f t="shared" si="44"/>
        <v>0</v>
      </c>
      <c r="L411" s="20">
        <f t="shared" si="45"/>
        <v>50.813693055555561</v>
      </c>
      <c r="M411" s="30">
        <f>(E411/1000)*(I411+H411+('Bike Data'!C$4*'Bike Data'!C$10*F411))</f>
        <v>-0.35737820868055564</v>
      </c>
      <c r="N411" s="25">
        <f t="shared" si="46"/>
        <v>0</v>
      </c>
      <c r="O411" s="30">
        <f t="shared" si="47"/>
        <v>0.35737820868055564</v>
      </c>
      <c r="P411" s="26"/>
      <c r="Q411" s="22">
        <f>((M411+M412)/2) * (B412 - B411)</f>
        <v>-0.20420740736239718</v>
      </c>
      <c r="R411" s="25">
        <f t="shared" si="48"/>
        <v>0</v>
      </c>
      <c r="S411" s="22">
        <f>SUM($R$3:R411)</f>
        <v>320.36424035536913</v>
      </c>
      <c r="T411" s="25">
        <f t="shared" si="42"/>
        <v>0.20420740736239718</v>
      </c>
      <c r="U411" s="22">
        <f>SUM($T$3:T411)</f>
        <v>112.43689976690452</v>
      </c>
      <c r="V411" s="25"/>
      <c r="W411" s="20">
        <f>U411*'KERS Calcs'!$F$4</f>
        <v>98.94447179487598</v>
      </c>
      <c r="X411" s="25">
        <f>O411*'KERS Calcs'!$F$30</f>
        <v>0.19219816931091729</v>
      </c>
      <c r="Y411" s="73">
        <f>T411*'KERS Calcs'!$F$30</f>
        <v>0.10982284006539346</v>
      </c>
      <c r="Z411" s="26">
        <f>SUM($Y$3:Y411)</f>
        <v>60.46861776485796</v>
      </c>
    </row>
    <row r="412" spans="1:26" x14ac:dyDescent="0.2">
      <c r="A412" s="23" t="s">
        <v>18</v>
      </c>
      <c r="B412" s="19">
        <v>409</v>
      </c>
      <c r="C412" s="23">
        <v>409</v>
      </c>
      <c r="D412" s="19">
        <v>14.2</v>
      </c>
      <c r="E412" s="24">
        <v>3.9444444444444446</v>
      </c>
      <c r="F412" s="20">
        <v>-0.19444444444444448</v>
      </c>
      <c r="G412" s="25">
        <f>'Bike Data'!$C$4*$F412</f>
        <v>-55.027777777777786</v>
      </c>
      <c r="H412" s="22">
        <f>0.5*'Bike Data'!$C$12*'Bike Data'!$C$7*'Bike Data'!$C$6*'WLTP Calcs'!E412^2</f>
        <v>3.2019685185185192</v>
      </c>
      <c r="I412" s="26">
        <f>0.02 *'Bike Data'!C$4*9.81</f>
        <v>55.524600000000007</v>
      </c>
      <c r="J412" s="22">
        <f t="shared" si="43"/>
        <v>3.6987907407407405</v>
      </c>
      <c r="K412" s="25">
        <f t="shared" si="44"/>
        <v>3.6987907407407405</v>
      </c>
      <c r="L412" s="20">
        <f t="shared" si="45"/>
        <v>0</v>
      </c>
      <c r="M412" s="30">
        <f>(E412/1000)*(I412+H412+('Bike Data'!C$4*'Bike Data'!C$10*F412))</f>
        <v>-5.1036606044238715E-2</v>
      </c>
      <c r="N412" s="25">
        <f t="shared" si="46"/>
        <v>0</v>
      </c>
      <c r="O412" s="30">
        <f t="shared" si="47"/>
        <v>5.1036606044238715E-2</v>
      </c>
      <c r="P412" s="26"/>
      <c r="Q412" s="22">
        <f>((M412+M413)/2) * (B413 - B412)</f>
        <v>6.7833296154835465E-2</v>
      </c>
      <c r="R412" s="25">
        <f t="shared" si="48"/>
        <v>6.7833296154835465E-2</v>
      </c>
      <c r="S412" s="22">
        <f>SUM($R$3:R412)</f>
        <v>320.43207365152398</v>
      </c>
      <c r="T412" s="25">
        <f t="shared" si="42"/>
        <v>0</v>
      </c>
      <c r="U412" s="22">
        <f>SUM($T$3:T412)</f>
        <v>112.43689976690452</v>
      </c>
      <c r="V412" s="25"/>
      <c r="W412" s="20">
        <f>U412*'KERS Calcs'!$F$4</f>
        <v>98.94447179487598</v>
      </c>
      <c r="X412" s="25">
        <f>O412*'KERS Calcs'!$F$30</f>
        <v>2.7447510819869628E-2</v>
      </c>
      <c r="Y412" s="73">
        <f>T412*'KERS Calcs'!$F$30</f>
        <v>0</v>
      </c>
      <c r="Z412" s="26">
        <f>SUM($Y$3:Y412)</f>
        <v>60.46861776485796</v>
      </c>
    </row>
    <row r="413" spans="1:26" x14ac:dyDescent="0.2">
      <c r="A413" s="23" t="s">
        <v>18</v>
      </c>
      <c r="B413" s="19">
        <v>410</v>
      </c>
      <c r="C413" s="23">
        <v>410</v>
      </c>
      <c r="D413" s="19">
        <v>13.9</v>
      </c>
      <c r="E413" s="24">
        <v>3.8611111111111112</v>
      </c>
      <c r="F413" s="20">
        <v>-2.7777777777777679E-2</v>
      </c>
      <c r="G413" s="25">
        <f>'Bike Data'!$C$4*$F413</f>
        <v>-7.8611111111110832</v>
      </c>
      <c r="H413" s="22">
        <f>0.5*'Bike Data'!$C$12*'Bike Data'!$C$7*'Bike Data'!$C$6*'WLTP Calcs'!E413^2</f>
        <v>3.0681032407407409</v>
      </c>
      <c r="I413" s="26">
        <f>0.02 *'Bike Data'!C$4*9.81</f>
        <v>55.524600000000007</v>
      </c>
      <c r="J413" s="22">
        <f t="shared" si="43"/>
        <v>50.731592129629661</v>
      </c>
      <c r="K413" s="25">
        <f t="shared" si="44"/>
        <v>50.731592129629661</v>
      </c>
      <c r="L413" s="20">
        <f t="shared" si="45"/>
        <v>0</v>
      </c>
      <c r="M413" s="30">
        <f>(E413/1000)*(I413+H413+('Bike Data'!C$4*'Bike Data'!C$10*F413))</f>
        <v>0.18670319835390964</v>
      </c>
      <c r="N413" s="25">
        <f t="shared" si="46"/>
        <v>0.18670319835390964</v>
      </c>
      <c r="O413" s="30">
        <f t="shared" si="47"/>
        <v>0</v>
      </c>
      <c r="P413" s="26"/>
      <c r="Q413" s="22">
        <f>((M413+M414)/2) * (B414 - B413)</f>
        <v>0.23722859679783953</v>
      </c>
      <c r="R413" s="25">
        <f t="shared" si="48"/>
        <v>0.23722859679783953</v>
      </c>
      <c r="S413" s="22">
        <f>SUM($R$3:R413)</f>
        <v>320.6693022483218</v>
      </c>
      <c r="T413" s="25">
        <f t="shared" si="42"/>
        <v>0</v>
      </c>
      <c r="U413" s="22">
        <f>SUM($T$3:T413)</f>
        <v>112.43689976690452</v>
      </c>
      <c r="V413" s="25"/>
      <c r="W413" s="20">
        <f>U413*'KERS Calcs'!$F$4</f>
        <v>98.94447179487598</v>
      </c>
      <c r="X413" s="25">
        <f>O413*'KERS Calcs'!$F$30</f>
        <v>0</v>
      </c>
      <c r="Y413" s="73">
        <f>T413*'KERS Calcs'!$F$30</f>
        <v>0</v>
      </c>
      <c r="Z413" s="26">
        <f>SUM($Y$3:Y413)</f>
        <v>60.46861776485796</v>
      </c>
    </row>
    <row r="414" spans="1:26" x14ac:dyDescent="0.2">
      <c r="A414" s="23" t="s">
        <v>18</v>
      </c>
      <c r="B414" s="19">
        <v>411</v>
      </c>
      <c r="C414" s="23">
        <v>411</v>
      </c>
      <c r="D414" s="19">
        <v>14</v>
      </c>
      <c r="E414" s="24">
        <v>3.8888888888888893</v>
      </c>
      <c r="F414" s="20">
        <v>4.1666666666666519E-2</v>
      </c>
      <c r="G414" s="25">
        <f>'Bike Data'!$C$4*$F414</f>
        <v>11.791666666666625</v>
      </c>
      <c r="H414" s="22">
        <f>0.5*'Bike Data'!$C$12*'Bike Data'!$C$7*'Bike Data'!$C$6*'WLTP Calcs'!E414^2</f>
        <v>3.112407407407408</v>
      </c>
      <c r="I414" s="26">
        <f>0.02 *'Bike Data'!C$4*9.81</f>
        <v>55.524600000000007</v>
      </c>
      <c r="J414" s="22">
        <f t="shared" si="43"/>
        <v>70.428674074074038</v>
      </c>
      <c r="K414" s="25">
        <f t="shared" si="44"/>
        <v>70.428674074074038</v>
      </c>
      <c r="L414" s="20">
        <f t="shared" si="45"/>
        <v>0</v>
      </c>
      <c r="M414" s="30">
        <f>(E414/1000)*(I414+H414+('Bike Data'!C$4*'Bike Data'!C$10*F414))</f>
        <v>0.28775399524176942</v>
      </c>
      <c r="N414" s="25">
        <f t="shared" si="46"/>
        <v>0.28775399524176942</v>
      </c>
      <c r="O414" s="30">
        <f t="shared" si="47"/>
        <v>0</v>
      </c>
      <c r="P414" s="26"/>
      <c r="Q414" s="22">
        <f>((M414+M415)/2) * (B415 - B414)</f>
        <v>0.31017746483410491</v>
      </c>
      <c r="R414" s="25">
        <f t="shared" si="48"/>
        <v>0.31017746483410491</v>
      </c>
      <c r="S414" s="22">
        <f>SUM($R$3:R414)</f>
        <v>320.97947971315591</v>
      </c>
      <c r="T414" s="25">
        <f t="shared" si="42"/>
        <v>0</v>
      </c>
      <c r="U414" s="22">
        <f>SUM($T$3:T414)</f>
        <v>112.43689976690452</v>
      </c>
      <c r="V414" s="25"/>
      <c r="W414" s="20">
        <f>U414*'KERS Calcs'!$F$4</f>
        <v>98.94447179487598</v>
      </c>
      <c r="X414" s="25">
        <f>O414*'KERS Calcs'!$F$30</f>
        <v>0</v>
      </c>
      <c r="Y414" s="73">
        <f>T414*'KERS Calcs'!$F$30</f>
        <v>0</v>
      </c>
      <c r="Z414" s="26">
        <f>SUM($Y$3:Y414)</f>
        <v>60.46861776485796</v>
      </c>
    </row>
    <row r="415" spans="1:26" x14ac:dyDescent="0.2">
      <c r="A415" s="23" t="s">
        <v>18</v>
      </c>
      <c r="B415" s="19">
        <v>412</v>
      </c>
      <c r="C415" s="23">
        <v>412</v>
      </c>
      <c r="D415" s="19">
        <v>14.2</v>
      </c>
      <c r="E415" s="24">
        <v>3.9444444444444446</v>
      </c>
      <c r="F415" s="20">
        <v>6.9444444444444448E-2</v>
      </c>
      <c r="G415" s="25">
        <f>'Bike Data'!$C$4*$F415</f>
        <v>19.652777777777779</v>
      </c>
      <c r="H415" s="22">
        <f>0.5*'Bike Data'!$C$12*'Bike Data'!$C$7*'Bike Data'!$C$6*'WLTP Calcs'!E415^2</f>
        <v>3.2019685185185192</v>
      </c>
      <c r="I415" s="26">
        <f>0.02 *'Bike Data'!C$4*9.81</f>
        <v>55.524600000000007</v>
      </c>
      <c r="J415" s="22">
        <f t="shared" si="43"/>
        <v>78.379346296296305</v>
      </c>
      <c r="K415" s="25">
        <f t="shared" si="44"/>
        <v>78.379346296296305</v>
      </c>
      <c r="L415" s="20">
        <f t="shared" si="45"/>
        <v>0</v>
      </c>
      <c r="M415" s="30">
        <f>(E415/1000)*(I415+H415+('Bike Data'!C$4*'Bike Data'!C$10*F415))</f>
        <v>0.3326009344264404</v>
      </c>
      <c r="N415" s="25">
        <f t="shared" si="46"/>
        <v>0.3326009344264404</v>
      </c>
      <c r="O415" s="30">
        <f t="shared" si="47"/>
        <v>0</v>
      </c>
      <c r="P415" s="26"/>
      <c r="Q415" s="22">
        <f>((M415+M416)/2) * (B416 - B415)</f>
        <v>0.35700770015753613</v>
      </c>
      <c r="R415" s="25">
        <f t="shared" si="48"/>
        <v>0.35700770015753613</v>
      </c>
      <c r="S415" s="22">
        <f>SUM($R$3:R415)</f>
        <v>321.33648741331342</v>
      </c>
      <c r="T415" s="25">
        <f t="shared" si="42"/>
        <v>0</v>
      </c>
      <c r="U415" s="22">
        <f>SUM($T$3:T415)</f>
        <v>112.43689976690452</v>
      </c>
      <c r="V415" s="25"/>
      <c r="W415" s="20">
        <f>U415*'KERS Calcs'!$F$4</f>
        <v>98.94447179487598</v>
      </c>
      <c r="X415" s="25">
        <f>O415*'KERS Calcs'!$F$30</f>
        <v>0</v>
      </c>
      <c r="Y415" s="73">
        <f>T415*'KERS Calcs'!$F$30</f>
        <v>0</v>
      </c>
      <c r="Z415" s="26">
        <f>SUM($Y$3:Y415)</f>
        <v>60.46861776485796</v>
      </c>
    </row>
    <row r="416" spans="1:26" x14ac:dyDescent="0.2">
      <c r="A416" s="23" t="s">
        <v>18</v>
      </c>
      <c r="B416" s="19">
        <v>413</v>
      </c>
      <c r="C416" s="23">
        <v>413</v>
      </c>
      <c r="D416" s="19">
        <v>14.5</v>
      </c>
      <c r="E416" s="24">
        <v>4.0277777777777777</v>
      </c>
      <c r="F416" s="20">
        <v>9.7222222222222363E-2</v>
      </c>
      <c r="G416" s="25">
        <f>'Bike Data'!$C$4*$F416</f>
        <v>27.513888888888928</v>
      </c>
      <c r="H416" s="22">
        <f>0.5*'Bike Data'!$C$12*'Bike Data'!$C$7*'Bike Data'!$C$6*'WLTP Calcs'!E416^2</f>
        <v>3.3386921296296297</v>
      </c>
      <c r="I416" s="26">
        <f>0.02 *'Bike Data'!C$4*9.81</f>
        <v>55.524600000000007</v>
      </c>
      <c r="J416" s="22">
        <f t="shared" si="43"/>
        <v>86.37718101851857</v>
      </c>
      <c r="K416" s="25">
        <f t="shared" si="44"/>
        <v>86.37718101851857</v>
      </c>
      <c r="L416" s="20">
        <f t="shared" si="45"/>
        <v>0</v>
      </c>
      <c r="M416" s="30">
        <f>(E416/1000)*(I416+H416+('Bike Data'!C$4*'Bike Data'!C$10*F416))</f>
        <v>0.38141446588863187</v>
      </c>
      <c r="N416" s="25">
        <f t="shared" si="46"/>
        <v>0.38141446588863187</v>
      </c>
      <c r="O416" s="30">
        <f t="shared" si="47"/>
        <v>0</v>
      </c>
      <c r="P416" s="26"/>
      <c r="Q416" s="22">
        <f>((M416+M417)/2) * (B417 - B416)</f>
        <v>0.46121562157600327</v>
      </c>
      <c r="R416" s="25">
        <f t="shared" si="48"/>
        <v>0.46121562157600327</v>
      </c>
      <c r="S416" s="22">
        <f>SUM($R$3:R416)</f>
        <v>321.79770303488942</v>
      </c>
      <c r="T416" s="25">
        <f t="shared" si="42"/>
        <v>0</v>
      </c>
      <c r="U416" s="22">
        <f>SUM($T$3:T416)</f>
        <v>112.43689976690452</v>
      </c>
      <c r="V416" s="25"/>
      <c r="W416" s="20">
        <f>U416*'KERS Calcs'!$F$4</f>
        <v>98.94447179487598</v>
      </c>
      <c r="X416" s="25">
        <f>O416*'KERS Calcs'!$F$30</f>
        <v>0</v>
      </c>
      <c r="Y416" s="73">
        <f>T416*'KERS Calcs'!$F$30</f>
        <v>0</v>
      </c>
      <c r="Z416" s="26">
        <f>SUM($Y$3:Y416)</f>
        <v>60.46861776485796</v>
      </c>
    </row>
    <row r="417" spans="1:26" x14ac:dyDescent="0.2">
      <c r="A417" s="23" t="s">
        <v>18</v>
      </c>
      <c r="B417" s="19">
        <v>414</v>
      </c>
      <c r="C417" s="23">
        <v>414</v>
      </c>
      <c r="D417" s="19">
        <v>14.9</v>
      </c>
      <c r="E417" s="24">
        <v>4.1388888888888893</v>
      </c>
      <c r="F417" s="20">
        <v>0.19444444444444448</v>
      </c>
      <c r="G417" s="25">
        <f>'Bike Data'!$C$4*$F417</f>
        <v>55.027777777777786</v>
      </c>
      <c r="H417" s="22">
        <f>0.5*'Bike Data'!$C$12*'Bike Data'!$C$7*'Bike Data'!$C$6*'WLTP Calcs'!E417^2</f>
        <v>3.525436574074075</v>
      </c>
      <c r="I417" s="26">
        <f>0.02 *'Bike Data'!C$4*9.81</f>
        <v>55.524600000000007</v>
      </c>
      <c r="J417" s="22">
        <f t="shared" si="43"/>
        <v>114.07781435185187</v>
      </c>
      <c r="K417" s="25">
        <f t="shared" si="44"/>
        <v>114.07781435185187</v>
      </c>
      <c r="L417" s="20">
        <f t="shared" si="45"/>
        <v>0</v>
      </c>
      <c r="M417" s="30">
        <f>(E417/1000)*(I417+H417+('Bike Data'!C$4*'Bike Data'!C$10*F417))</f>
        <v>0.5410167772633746</v>
      </c>
      <c r="N417" s="25">
        <f t="shared" si="46"/>
        <v>0.5410167772633746</v>
      </c>
      <c r="O417" s="30">
        <f t="shared" si="47"/>
        <v>0</v>
      </c>
      <c r="P417" s="26"/>
      <c r="Q417" s="22">
        <f>((M417+M418)/2) * (B418 - B417)</f>
        <v>0.68459982853330748</v>
      </c>
      <c r="R417" s="25">
        <f t="shared" si="48"/>
        <v>0.68459982853330748</v>
      </c>
      <c r="S417" s="22">
        <f>SUM($R$3:R417)</f>
        <v>322.48230286342272</v>
      </c>
      <c r="T417" s="25">
        <f t="shared" si="42"/>
        <v>0</v>
      </c>
      <c r="U417" s="22">
        <f>SUM($T$3:T417)</f>
        <v>112.43689976690452</v>
      </c>
      <c r="V417" s="25"/>
      <c r="W417" s="20">
        <f>U417*'KERS Calcs'!$F$4</f>
        <v>98.94447179487598</v>
      </c>
      <c r="X417" s="25">
        <f>O417*'KERS Calcs'!$F$30</f>
        <v>0</v>
      </c>
      <c r="Y417" s="73">
        <f>T417*'KERS Calcs'!$F$30</f>
        <v>0</v>
      </c>
      <c r="Z417" s="26">
        <f>SUM($Y$3:Y417)</f>
        <v>60.46861776485796</v>
      </c>
    </row>
    <row r="418" spans="1:26" x14ac:dyDescent="0.2">
      <c r="A418" s="23" t="s">
        <v>18</v>
      </c>
      <c r="B418" s="19">
        <v>415</v>
      </c>
      <c r="C418" s="23">
        <v>415</v>
      </c>
      <c r="D418" s="19">
        <v>15.9</v>
      </c>
      <c r="E418" s="24">
        <v>4.416666666666667</v>
      </c>
      <c r="F418" s="20">
        <v>0.34722222222222199</v>
      </c>
      <c r="G418" s="25">
        <f>'Bike Data'!$C$4*$F418</f>
        <v>98.263888888888829</v>
      </c>
      <c r="H418" s="22">
        <f>0.5*'Bike Data'!$C$12*'Bike Data'!$C$7*'Bike Data'!$C$6*'WLTP Calcs'!E418^2</f>
        <v>4.0145291666666676</v>
      </c>
      <c r="I418" s="26">
        <f>0.02 *'Bike Data'!C$4*9.81</f>
        <v>55.524600000000007</v>
      </c>
      <c r="J418" s="22">
        <f t="shared" si="43"/>
        <v>157.8030180555555</v>
      </c>
      <c r="K418" s="25">
        <f t="shared" si="44"/>
        <v>157.8030180555555</v>
      </c>
      <c r="L418" s="20">
        <f t="shared" si="45"/>
        <v>0</v>
      </c>
      <c r="M418" s="30">
        <f>(E418/1000)*(I418+H418+('Bike Data'!C$4*'Bike Data'!C$10*F418))</f>
        <v>0.82818287980324046</v>
      </c>
      <c r="N418" s="25">
        <f t="shared" si="46"/>
        <v>0.82818287980324046</v>
      </c>
      <c r="O418" s="30">
        <f t="shared" si="47"/>
        <v>0</v>
      </c>
      <c r="P418" s="26"/>
      <c r="Q418" s="22">
        <f>((M418+M419)/2) * (B419 - B418)</f>
        <v>0.90627743272569417</v>
      </c>
      <c r="R418" s="25">
        <f t="shared" si="48"/>
        <v>0.90627743272569417</v>
      </c>
      <c r="S418" s="22">
        <f>SUM($R$3:R418)</f>
        <v>323.3885802961484</v>
      </c>
      <c r="T418" s="25">
        <f t="shared" si="42"/>
        <v>0</v>
      </c>
      <c r="U418" s="22">
        <f>SUM($T$3:T418)</f>
        <v>112.43689976690452</v>
      </c>
      <c r="V418" s="25"/>
      <c r="W418" s="20">
        <f>U418*'KERS Calcs'!$F$4</f>
        <v>98.94447179487598</v>
      </c>
      <c r="X418" s="25">
        <f>O418*'KERS Calcs'!$F$30</f>
        <v>0</v>
      </c>
      <c r="Y418" s="73">
        <f>T418*'KERS Calcs'!$F$30</f>
        <v>0</v>
      </c>
      <c r="Z418" s="26">
        <f>SUM($Y$3:Y418)</f>
        <v>60.46861776485796</v>
      </c>
    </row>
    <row r="419" spans="1:26" x14ac:dyDescent="0.2">
      <c r="A419" s="23" t="s">
        <v>18</v>
      </c>
      <c r="B419" s="19">
        <v>416</v>
      </c>
      <c r="C419" s="23">
        <v>416</v>
      </c>
      <c r="D419" s="19">
        <v>17.399999999999999</v>
      </c>
      <c r="E419" s="24">
        <v>4.833333333333333</v>
      </c>
      <c r="F419" s="20">
        <v>0.38888888888888873</v>
      </c>
      <c r="G419" s="25">
        <f>'Bike Data'!$C$4*$F419</f>
        <v>110.05555555555551</v>
      </c>
      <c r="H419" s="22">
        <f>0.5*'Bike Data'!$C$12*'Bike Data'!$C$7*'Bike Data'!$C$6*'WLTP Calcs'!E419^2</f>
        <v>4.807716666666666</v>
      </c>
      <c r="I419" s="26">
        <f>0.02 *'Bike Data'!C$4*9.81</f>
        <v>55.524600000000007</v>
      </c>
      <c r="J419" s="22">
        <f t="shared" si="43"/>
        <v>170.3878722222222</v>
      </c>
      <c r="K419" s="25">
        <f t="shared" si="44"/>
        <v>170.3878722222222</v>
      </c>
      <c r="L419" s="20">
        <f t="shared" si="45"/>
        <v>0</v>
      </c>
      <c r="M419" s="30">
        <f>(E419/1000)*(I419+H419+('Bike Data'!C$4*'Bike Data'!C$10*F419))</f>
        <v>0.98437198564814787</v>
      </c>
      <c r="N419" s="25">
        <f t="shared" si="46"/>
        <v>0.98437198564814787</v>
      </c>
      <c r="O419" s="30">
        <f t="shared" si="47"/>
        <v>0</v>
      </c>
      <c r="P419" s="26"/>
      <c r="Q419" s="22">
        <f>((M419+M420)/2) * (B420 - B419)</f>
        <v>0.87683421735789635</v>
      </c>
      <c r="R419" s="25">
        <f t="shared" si="48"/>
        <v>0.87683421735789635</v>
      </c>
      <c r="S419" s="22">
        <f>SUM($R$3:R419)</f>
        <v>324.2654145135063</v>
      </c>
      <c r="T419" s="25">
        <f t="shared" si="42"/>
        <v>0</v>
      </c>
      <c r="U419" s="22">
        <f>SUM($T$3:T419)</f>
        <v>112.43689976690452</v>
      </c>
      <c r="V419" s="25"/>
      <c r="W419" s="20">
        <f>U419*'KERS Calcs'!$F$4</f>
        <v>98.94447179487598</v>
      </c>
      <c r="X419" s="25">
        <f>O419*'KERS Calcs'!$F$30</f>
        <v>0</v>
      </c>
      <c r="Y419" s="73">
        <f>T419*'KERS Calcs'!$F$30</f>
        <v>0</v>
      </c>
      <c r="Z419" s="26">
        <f>SUM($Y$3:Y419)</f>
        <v>60.46861776485796</v>
      </c>
    </row>
    <row r="420" spans="1:26" x14ac:dyDescent="0.2">
      <c r="A420" s="23" t="s">
        <v>18</v>
      </c>
      <c r="B420" s="19">
        <v>417</v>
      </c>
      <c r="C420" s="23">
        <v>417</v>
      </c>
      <c r="D420" s="19">
        <v>18.7</v>
      </c>
      <c r="E420" s="24">
        <v>5.1944444444444446</v>
      </c>
      <c r="F420" s="20">
        <v>0.23611111111111149</v>
      </c>
      <c r="G420" s="25">
        <f>'Bike Data'!$C$4*$F420</f>
        <v>66.819444444444557</v>
      </c>
      <c r="H420" s="22">
        <f>0.5*'Bike Data'!$C$12*'Bike Data'!$C$7*'Bike Data'!$C$6*'WLTP Calcs'!E420^2</f>
        <v>5.5529476851851864</v>
      </c>
      <c r="I420" s="26">
        <f>0.02 *'Bike Data'!C$4*9.81</f>
        <v>55.524600000000007</v>
      </c>
      <c r="J420" s="22">
        <f t="shared" si="43"/>
        <v>127.89699212962975</v>
      </c>
      <c r="K420" s="25">
        <f t="shared" si="44"/>
        <v>127.89699212962975</v>
      </c>
      <c r="L420" s="20">
        <f t="shared" si="45"/>
        <v>0</v>
      </c>
      <c r="M420" s="30">
        <f>(E420/1000)*(I420+H420+('Bike Data'!C$4*'Bike Data'!C$10*F420))</f>
        <v>0.76929644906764483</v>
      </c>
      <c r="N420" s="25">
        <f t="shared" si="46"/>
        <v>0.76929644906764483</v>
      </c>
      <c r="O420" s="30">
        <f t="shared" si="47"/>
        <v>0</v>
      </c>
      <c r="P420" s="26"/>
      <c r="Q420" s="22">
        <f>((M420+M421)/2) * (B421 - B420)</f>
        <v>0.56088977845293275</v>
      </c>
      <c r="R420" s="25">
        <f t="shared" si="48"/>
        <v>0.56088977845293275</v>
      </c>
      <c r="S420" s="22">
        <f>SUM($R$3:R420)</f>
        <v>324.82630429195922</v>
      </c>
      <c r="T420" s="25">
        <f t="shared" si="42"/>
        <v>0</v>
      </c>
      <c r="U420" s="22">
        <f>SUM($T$3:T420)</f>
        <v>112.43689976690452</v>
      </c>
      <c r="V420" s="25"/>
      <c r="W420" s="20">
        <f>U420*'KERS Calcs'!$F$4</f>
        <v>98.94447179487598</v>
      </c>
      <c r="X420" s="25">
        <f>O420*'KERS Calcs'!$F$30</f>
        <v>0</v>
      </c>
      <c r="Y420" s="73">
        <f>T420*'KERS Calcs'!$F$30</f>
        <v>0</v>
      </c>
      <c r="Z420" s="26">
        <f>SUM($Y$3:Y420)</f>
        <v>60.46861776485796</v>
      </c>
    </row>
    <row r="421" spans="1:26" x14ac:dyDescent="0.2">
      <c r="A421" s="23" t="s">
        <v>18</v>
      </c>
      <c r="B421" s="19">
        <v>418</v>
      </c>
      <c r="C421" s="23">
        <v>418</v>
      </c>
      <c r="D421" s="19">
        <v>19.100000000000001</v>
      </c>
      <c r="E421" s="24">
        <v>5.3055555555555562</v>
      </c>
      <c r="F421" s="20">
        <v>1.3888888888889086E-2</v>
      </c>
      <c r="G421" s="25">
        <f>'Bike Data'!$C$4*$F421</f>
        <v>3.9305555555556113</v>
      </c>
      <c r="H421" s="22">
        <f>0.5*'Bike Data'!$C$12*'Bike Data'!$C$7*'Bike Data'!$C$6*'WLTP Calcs'!E421^2</f>
        <v>5.7930476851851873</v>
      </c>
      <c r="I421" s="26">
        <f>0.02 *'Bike Data'!C$4*9.81</f>
        <v>55.524600000000007</v>
      </c>
      <c r="J421" s="22">
        <f t="shared" si="43"/>
        <v>65.248203240740807</v>
      </c>
      <c r="K421" s="25">
        <f t="shared" si="44"/>
        <v>65.248203240740807</v>
      </c>
      <c r="L421" s="20">
        <f t="shared" si="45"/>
        <v>0</v>
      </c>
      <c r="M421" s="30">
        <f>(E421/1000)*(I421+H421+('Bike Data'!C$4*'Bike Data'!C$10*F421))</f>
        <v>0.35248310783822062</v>
      </c>
      <c r="N421" s="25">
        <f t="shared" si="46"/>
        <v>0.35248310783822062</v>
      </c>
      <c r="O421" s="30">
        <f t="shared" si="47"/>
        <v>0</v>
      </c>
      <c r="P421" s="26"/>
      <c r="Q421" s="22">
        <f>((M421+M422)/2) * (B422 - B421)</f>
        <v>0.1353847434381433</v>
      </c>
      <c r="R421" s="25">
        <f t="shared" si="48"/>
        <v>0.1353847434381433</v>
      </c>
      <c r="S421" s="22">
        <f>SUM($R$3:R421)</f>
        <v>324.96168903539734</v>
      </c>
      <c r="T421" s="25">
        <f t="shared" si="42"/>
        <v>0</v>
      </c>
      <c r="U421" s="22">
        <f>SUM($T$3:T421)</f>
        <v>112.43689976690452</v>
      </c>
      <c r="V421" s="25"/>
      <c r="W421" s="20">
        <f>U421*'KERS Calcs'!$F$4</f>
        <v>98.94447179487598</v>
      </c>
      <c r="X421" s="25">
        <f>O421*'KERS Calcs'!$F$30</f>
        <v>0</v>
      </c>
      <c r="Y421" s="73">
        <f>T421*'KERS Calcs'!$F$30</f>
        <v>0</v>
      </c>
      <c r="Z421" s="26">
        <f>SUM($Y$3:Y421)</f>
        <v>60.46861776485796</v>
      </c>
    </row>
    <row r="422" spans="1:26" x14ac:dyDescent="0.2">
      <c r="A422" s="23" t="s">
        <v>18</v>
      </c>
      <c r="B422" s="19">
        <v>419</v>
      </c>
      <c r="C422" s="23">
        <v>419</v>
      </c>
      <c r="D422" s="19">
        <v>18.8</v>
      </c>
      <c r="E422" s="24">
        <v>5.2222222222222223</v>
      </c>
      <c r="F422" s="20">
        <v>-0.20833333333333331</v>
      </c>
      <c r="G422" s="25">
        <f>'Bike Data'!$C$4*$F422</f>
        <v>-58.958333333333329</v>
      </c>
      <c r="H422" s="22">
        <f>0.5*'Bike Data'!$C$12*'Bike Data'!$C$7*'Bike Data'!$C$6*'WLTP Calcs'!E422^2</f>
        <v>5.6124962962962961</v>
      </c>
      <c r="I422" s="26">
        <f>0.02 *'Bike Data'!C$4*9.81</f>
        <v>55.524600000000007</v>
      </c>
      <c r="J422" s="22">
        <f t="shared" si="43"/>
        <v>2.1787629629629777</v>
      </c>
      <c r="K422" s="25">
        <f t="shared" si="44"/>
        <v>2.1787629629629777</v>
      </c>
      <c r="L422" s="20">
        <f t="shared" si="45"/>
        <v>0</v>
      </c>
      <c r="M422" s="30">
        <f>(E422/1000)*(I422+H422+('Bike Data'!C$4*'Bike Data'!C$10*F422))</f>
        <v>-8.1713620961934033E-2</v>
      </c>
      <c r="N422" s="25">
        <f t="shared" si="46"/>
        <v>0</v>
      </c>
      <c r="O422" s="30">
        <f t="shared" si="47"/>
        <v>8.1713620961934033E-2</v>
      </c>
      <c r="P422" s="26"/>
      <c r="Q422" s="22">
        <f>((M422+M423)/2) * (B423 - B422)</f>
        <v>-0.16839233712705745</v>
      </c>
      <c r="R422" s="25">
        <f t="shared" si="48"/>
        <v>0</v>
      </c>
      <c r="S422" s="22">
        <f>SUM($R$3:R422)</f>
        <v>324.96168903539734</v>
      </c>
      <c r="T422" s="25">
        <f t="shared" si="42"/>
        <v>0.16839233712705745</v>
      </c>
      <c r="U422" s="22">
        <f>SUM($T$3:T422)</f>
        <v>112.60529210403158</v>
      </c>
      <c r="V422" s="25">
        <f>SUM(T422:T423)</f>
        <v>0.32305280707304523</v>
      </c>
      <c r="W422" s="20">
        <f>U422*'KERS Calcs'!$F$4</f>
        <v>99.092657051547789</v>
      </c>
      <c r="X422" s="25">
        <f>O422*'KERS Calcs'!$F$30</f>
        <v>4.3945623922157208E-2</v>
      </c>
      <c r="Y422" s="73">
        <f>T422*'KERS Calcs'!$F$30</f>
        <v>9.0561478388114611E-2</v>
      </c>
      <c r="Z422" s="26">
        <f>SUM($Y$3:Y422)</f>
        <v>60.559179243246078</v>
      </c>
    </row>
    <row r="423" spans="1:26" x14ac:dyDescent="0.2">
      <c r="A423" s="23" t="s">
        <v>18</v>
      </c>
      <c r="B423" s="19">
        <v>420</v>
      </c>
      <c r="C423" s="23">
        <v>420</v>
      </c>
      <c r="D423" s="19">
        <v>17.600000000000001</v>
      </c>
      <c r="E423" s="24">
        <v>4.8888888888888893</v>
      </c>
      <c r="F423" s="20">
        <v>-0.30555555555555547</v>
      </c>
      <c r="G423" s="25">
        <f>'Bike Data'!$C$4*$F423</f>
        <v>-86.4722222222222</v>
      </c>
      <c r="H423" s="22">
        <f>0.5*'Bike Data'!$C$12*'Bike Data'!$C$7*'Bike Data'!$C$6*'WLTP Calcs'!E423^2</f>
        <v>4.9188740740740746</v>
      </c>
      <c r="I423" s="26">
        <f>0.02 *'Bike Data'!C$4*9.81</f>
        <v>55.524600000000007</v>
      </c>
      <c r="J423" s="22">
        <f t="shared" si="43"/>
        <v>-26.028748148148125</v>
      </c>
      <c r="K423" s="25">
        <f t="shared" si="44"/>
        <v>0</v>
      </c>
      <c r="L423" s="20">
        <f t="shared" si="45"/>
        <v>26.028748148148125</v>
      </c>
      <c r="M423" s="30">
        <f>(E423/1000)*(I423+H423+('Bike Data'!C$4*'Bike Data'!C$10*F423))</f>
        <v>-0.25507105329218088</v>
      </c>
      <c r="N423" s="25">
        <f t="shared" si="46"/>
        <v>0</v>
      </c>
      <c r="O423" s="30">
        <f t="shared" si="47"/>
        <v>0.25507105329218088</v>
      </c>
      <c r="P423" s="26">
        <f>O423</f>
        <v>0.25507105329218088</v>
      </c>
      <c r="Q423" s="22">
        <f>((M423+M424)/2) * (B424 - B423)</f>
        <v>-0.15466046994598778</v>
      </c>
      <c r="R423" s="25">
        <f t="shared" si="48"/>
        <v>0</v>
      </c>
      <c r="S423" s="22">
        <f>SUM($R$3:R423)</f>
        <v>324.96168903539734</v>
      </c>
      <c r="T423" s="25">
        <f t="shared" si="42"/>
        <v>0.15466046994598778</v>
      </c>
      <c r="U423" s="22">
        <f>SUM($T$3:T423)</f>
        <v>112.75995257397757</v>
      </c>
      <c r="V423" s="25"/>
      <c r="W423" s="20">
        <f>U423*'KERS Calcs'!$F$4</f>
        <v>99.228758265100268</v>
      </c>
      <c r="X423" s="25">
        <f>O423*'KERS Calcs'!$F$30</f>
        <v>0.13717733285407202</v>
      </c>
      <c r="Y423" s="73">
        <f>T423*'KERS Calcs'!$F$30</f>
        <v>8.3176473736694026E-2</v>
      </c>
      <c r="Z423" s="26">
        <f>SUM($Y$3:Y423)</f>
        <v>60.64235571698277</v>
      </c>
    </row>
    <row r="424" spans="1:26" x14ac:dyDescent="0.2">
      <c r="A424" s="23" t="s">
        <v>18</v>
      </c>
      <c r="B424" s="19">
        <v>421</v>
      </c>
      <c r="C424" s="23">
        <v>421</v>
      </c>
      <c r="D424" s="19">
        <v>16.600000000000001</v>
      </c>
      <c r="E424" s="24">
        <v>4.6111111111111116</v>
      </c>
      <c r="F424" s="20">
        <v>-0.19444444444444473</v>
      </c>
      <c r="G424" s="25">
        <f>'Bike Data'!$C$4*$F424</f>
        <v>-55.027777777777857</v>
      </c>
      <c r="H424" s="22">
        <f>0.5*'Bike Data'!$C$12*'Bike Data'!$C$7*'Bike Data'!$C$6*'WLTP Calcs'!E424^2</f>
        <v>4.3757907407407419</v>
      </c>
      <c r="I424" s="26">
        <f>0.02 *'Bike Data'!C$4*9.81</f>
        <v>55.524600000000007</v>
      </c>
      <c r="J424" s="22">
        <f t="shared" si="43"/>
        <v>4.87261296296289</v>
      </c>
      <c r="K424" s="25">
        <f t="shared" si="44"/>
        <v>4.87261296296289</v>
      </c>
      <c r="L424" s="20">
        <f t="shared" si="45"/>
        <v>0</v>
      </c>
      <c r="M424" s="30">
        <f>(E424/1000)*(I424+H424+('Bike Data'!C$4*'Bike Data'!C$10*F424))</f>
        <v>-5.4249886599794676E-2</v>
      </c>
      <c r="N424" s="25">
        <f t="shared" si="46"/>
        <v>0</v>
      </c>
      <c r="O424" s="30">
        <f t="shared" si="47"/>
        <v>5.4249886599794676E-2</v>
      </c>
      <c r="P424" s="26"/>
      <c r="Q424" s="22">
        <f>((M424+M425)/2) * (B425 - B424)</f>
        <v>8.4146853575102334E-2</v>
      </c>
      <c r="R424" s="25">
        <f t="shared" si="48"/>
        <v>8.4146853575102334E-2</v>
      </c>
      <c r="S424" s="22">
        <f>SUM($R$3:R424)</f>
        <v>325.04583588897242</v>
      </c>
      <c r="T424" s="25">
        <f t="shared" si="42"/>
        <v>0</v>
      </c>
      <c r="U424" s="22">
        <f>SUM($T$3:T424)</f>
        <v>112.75995257397757</v>
      </c>
      <c r="V424" s="25"/>
      <c r="W424" s="20">
        <f>U424*'KERS Calcs'!$F$4</f>
        <v>99.228758265100268</v>
      </c>
      <c r="X424" s="25">
        <f>O424*'KERS Calcs'!$F$30</f>
        <v>2.9175614619316049E-2</v>
      </c>
      <c r="Y424" s="73">
        <f>T424*'KERS Calcs'!$F$30</f>
        <v>0</v>
      </c>
      <c r="Z424" s="26">
        <f>SUM($Y$3:Y424)</f>
        <v>60.64235571698277</v>
      </c>
    </row>
    <row r="425" spans="1:26" x14ac:dyDescent="0.2">
      <c r="A425" s="23" t="s">
        <v>18</v>
      </c>
      <c r="B425" s="19">
        <v>422</v>
      </c>
      <c r="C425" s="23">
        <v>422</v>
      </c>
      <c r="D425" s="19">
        <v>16.2</v>
      </c>
      <c r="E425" s="24">
        <v>4.5</v>
      </c>
      <c r="F425" s="20">
        <v>-2.7777777777778172E-2</v>
      </c>
      <c r="G425" s="25">
        <f>'Bike Data'!$C$4*$F425</f>
        <v>-7.8611111111112226</v>
      </c>
      <c r="H425" s="22">
        <f>0.5*'Bike Data'!$C$12*'Bike Data'!$C$7*'Bike Data'!$C$6*'WLTP Calcs'!E425^2</f>
        <v>4.1674500000000005</v>
      </c>
      <c r="I425" s="26">
        <f>0.02 *'Bike Data'!C$4*9.81</f>
        <v>55.524600000000007</v>
      </c>
      <c r="J425" s="22">
        <f t="shared" si="43"/>
        <v>51.830938888888781</v>
      </c>
      <c r="K425" s="25">
        <f t="shared" si="44"/>
        <v>51.830938888888781</v>
      </c>
      <c r="L425" s="20">
        <f t="shared" si="45"/>
        <v>0</v>
      </c>
      <c r="M425" s="30">
        <f>(E425/1000)*(I425+H425+('Bike Data'!C$4*'Bike Data'!C$10*F425))</f>
        <v>0.22254359374999935</v>
      </c>
      <c r="N425" s="25">
        <f t="shared" si="46"/>
        <v>0.22254359374999935</v>
      </c>
      <c r="O425" s="30">
        <f t="shared" si="47"/>
        <v>0</v>
      </c>
      <c r="P425" s="26"/>
      <c r="Q425" s="22">
        <f>((M425+M426)/2) * (B426 - B425)</f>
        <v>0.36407136320730421</v>
      </c>
      <c r="R425" s="25">
        <f t="shared" si="48"/>
        <v>0.36407136320730421</v>
      </c>
      <c r="S425" s="22">
        <f>SUM($R$3:R425)</f>
        <v>325.40990725217972</v>
      </c>
      <c r="T425" s="25">
        <f t="shared" si="42"/>
        <v>0</v>
      </c>
      <c r="U425" s="22">
        <f>SUM($T$3:T425)</f>
        <v>112.75995257397757</v>
      </c>
      <c r="V425" s="25"/>
      <c r="W425" s="20">
        <f>U425*'KERS Calcs'!$F$4</f>
        <v>99.228758265100268</v>
      </c>
      <c r="X425" s="25">
        <f>O425*'KERS Calcs'!$F$30</f>
        <v>0</v>
      </c>
      <c r="Y425" s="73">
        <f>T425*'KERS Calcs'!$F$30</f>
        <v>0</v>
      </c>
      <c r="Z425" s="26">
        <f>SUM($Y$3:Y425)</f>
        <v>60.64235571698277</v>
      </c>
    </row>
    <row r="426" spans="1:26" x14ac:dyDescent="0.2">
      <c r="A426" s="23" t="s">
        <v>18</v>
      </c>
      <c r="B426" s="19">
        <v>423</v>
      </c>
      <c r="C426" s="23">
        <v>423</v>
      </c>
      <c r="D426" s="19">
        <v>16.399999999999999</v>
      </c>
      <c r="E426" s="24">
        <v>4.5555555555555554</v>
      </c>
      <c r="F426" s="20">
        <v>0.1388888888888889</v>
      </c>
      <c r="G426" s="25">
        <f>'Bike Data'!$C$4*$F426</f>
        <v>39.305555555555557</v>
      </c>
      <c r="H426" s="22">
        <f>0.5*'Bike Data'!$C$12*'Bike Data'!$C$7*'Bike Data'!$C$6*'WLTP Calcs'!E426^2</f>
        <v>4.270985185185185</v>
      </c>
      <c r="I426" s="26">
        <f>0.02 *'Bike Data'!C$4*9.81</f>
        <v>55.524600000000007</v>
      </c>
      <c r="J426" s="22">
        <f t="shared" si="43"/>
        <v>99.101140740740746</v>
      </c>
      <c r="K426" s="25">
        <f t="shared" si="44"/>
        <v>99.101140740740746</v>
      </c>
      <c r="L426" s="20">
        <f t="shared" si="45"/>
        <v>0</v>
      </c>
      <c r="M426" s="30">
        <f>(E426/1000)*(I426+H426+('Bike Data'!C$4*'Bike Data'!C$10*F426))</f>
        <v>0.5055991326646091</v>
      </c>
      <c r="N426" s="25">
        <f t="shared" si="46"/>
        <v>0.5055991326646091</v>
      </c>
      <c r="O426" s="30">
        <f t="shared" si="47"/>
        <v>0</v>
      </c>
      <c r="P426" s="26"/>
      <c r="Q426" s="22">
        <f>((M426+M427)/2) * (B427 - B426)</f>
        <v>0.7268371166280867</v>
      </c>
      <c r="R426" s="25">
        <f t="shared" si="48"/>
        <v>0.7268371166280867</v>
      </c>
      <c r="S426" s="22">
        <f>SUM($R$3:R426)</f>
        <v>326.1367443688078</v>
      </c>
      <c r="T426" s="25">
        <f t="shared" si="42"/>
        <v>0</v>
      </c>
      <c r="U426" s="22">
        <f>SUM($T$3:T426)</f>
        <v>112.75995257397757</v>
      </c>
      <c r="V426" s="25"/>
      <c r="W426" s="20">
        <f>U426*'KERS Calcs'!$F$4</f>
        <v>99.228758265100268</v>
      </c>
      <c r="X426" s="25">
        <f>O426*'KERS Calcs'!$F$30</f>
        <v>0</v>
      </c>
      <c r="Y426" s="73">
        <f>T426*'KERS Calcs'!$F$30</f>
        <v>0</v>
      </c>
      <c r="Z426" s="26">
        <f>SUM($Y$3:Y426)</f>
        <v>60.64235571698277</v>
      </c>
    </row>
    <row r="427" spans="1:26" x14ac:dyDescent="0.2">
      <c r="A427" s="23" t="s">
        <v>18</v>
      </c>
      <c r="B427" s="19">
        <v>424</v>
      </c>
      <c r="C427" s="23">
        <v>424</v>
      </c>
      <c r="D427" s="19">
        <v>17.2</v>
      </c>
      <c r="E427" s="24">
        <v>4.7777777777777777</v>
      </c>
      <c r="F427" s="20">
        <v>0.37500000000000039</v>
      </c>
      <c r="G427" s="25">
        <f>'Bike Data'!$C$4*$F427</f>
        <v>106.12500000000011</v>
      </c>
      <c r="H427" s="22">
        <f>0.5*'Bike Data'!$C$12*'Bike Data'!$C$7*'Bike Data'!$C$6*'WLTP Calcs'!E427^2</f>
        <v>4.6978296296296289</v>
      </c>
      <c r="I427" s="26">
        <f>0.02 *'Bike Data'!C$4*9.81</f>
        <v>55.524600000000007</v>
      </c>
      <c r="J427" s="22">
        <f t="shared" si="43"/>
        <v>166.34742962962974</v>
      </c>
      <c r="K427" s="25">
        <f t="shared" si="44"/>
        <v>166.34742962962974</v>
      </c>
      <c r="L427" s="20">
        <f t="shared" si="45"/>
        <v>0</v>
      </c>
      <c r="M427" s="30">
        <f>(E427/1000)*(I427+H427+('Bike Data'!C$4*'Bike Data'!C$10*F427))</f>
        <v>0.94807510059156441</v>
      </c>
      <c r="N427" s="25">
        <f t="shared" si="46"/>
        <v>0.94807510059156441</v>
      </c>
      <c r="O427" s="30">
        <f t="shared" si="47"/>
        <v>0</v>
      </c>
      <c r="P427" s="26"/>
      <c r="Q427" s="22">
        <f>((M427+M428)/2) * (B428 - B427)</f>
        <v>1.3699905241898156</v>
      </c>
      <c r="R427" s="25">
        <f t="shared" si="48"/>
        <v>1.3699905241898156</v>
      </c>
      <c r="S427" s="22">
        <f>SUM($R$3:R427)</f>
        <v>327.5067348929976</v>
      </c>
      <c r="T427" s="25">
        <f t="shared" si="42"/>
        <v>0</v>
      </c>
      <c r="U427" s="22">
        <f>SUM($T$3:T427)</f>
        <v>112.75995257397757</v>
      </c>
      <c r="V427" s="25"/>
      <c r="W427" s="20">
        <f>U427*'KERS Calcs'!$F$4</f>
        <v>99.228758265100268</v>
      </c>
      <c r="X427" s="25">
        <f>O427*'KERS Calcs'!$F$30</f>
        <v>0</v>
      </c>
      <c r="Y427" s="73">
        <f>T427*'KERS Calcs'!$F$30</f>
        <v>0</v>
      </c>
      <c r="Z427" s="26">
        <f>SUM($Y$3:Y427)</f>
        <v>60.64235571698277</v>
      </c>
    </row>
    <row r="428" spans="1:26" x14ac:dyDescent="0.2">
      <c r="A428" s="23" t="s">
        <v>18</v>
      </c>
      <c r="B428" s="19">
        <v>425</v>
      </c>
      <c r="C428" s="23">
        <v>425</v>
      </c>
      <c r="D428" s="19">
        <v>19.100000000000001</v>
      </c>
      <c r="E428" s="24">
        <v>5.3055555555555562</v>
      </c>
      <c r="F428" s="20">
        <v>0.75000000000000022</v>
      </c>
      <c r="G428" s="25">
        <f>'Bike Data'!$C$4*$F428</f>
        <v>212.25000000000006</v>
      </c>
      <c r="H428" s="22">
        <f>0.5*'Bike Data'!$C$12*'Bike Data'!$C$7*'Bike Data'!$C$6*'WLTP Calcs'!E428^2</f>
        <v>5.7930476851851873</v>
      </c>
      <c r="I428" s="26">
        <f>0.02 *'Bike Data'!C$4*9.81</f>
        <v>55.524600000000007</v>
      </c>
      <c r="J428" s="22">
        <f t="shared" si="43"/>
        <v>273.56764768518525</v>
      </c>
      <c r="K428" s="25">
        <f t="shared" si="44"/>
        <v>273.56764768518525</v>
      </c>
      <c r="L428" s="20">
        <f t="shared" si="45"/>
        <v>0</v>
      </c>
      <c r="M428" s="30">
        <f>(E428/1000)*(I428+H428+('Bike Data'!C$4*'Bike Data'!C$10*F428))</f>
        <v>1.7919059477880666</v>
      </c>
      <c r="N428" s="25">
        <f t="shared" si="46"/>
        <v>1.7919059477880666</v>
      </c>
      <c r="O428" s="30">
        <f t="shared" si="47"/>
        <v>0</v>
      </c>
      <c r="P428" s="26"/>
      <c r="Q428" s="22">
        <f>((M428+M429)/2) * (B429 - B428)</f>
        <v>2.4293280661072534</v>
      </c>
      <c r="R428" s="25">
        <f t="shared" si="48"/>
        <v>2.4293280661072534</v>
      </c>
      <c r="S428" s="22">
        <f>SUM($R$3:R428)</f>
        <v>329.93606295910485</v>
      </c>
      <c r="T428" s="25">
        <f t="shared" si="42"/>
        <v>0</v>
      </c>
      <c r="U428" s="22">
        <f>SUM($T$3:T428)</f>
        <v>112.75995257397757</v>
      </c>
      <c r="V428" s="25"/>
      <c r="W428" s="20">
        <f>U428*'KERS Calcs'!$F$4</f>
        <v>99.228758265100268</v>
      </c>
      <c r="X428" s="25">
        <f>O428*'KERS Calcs'!$F$30</f>
        <v>0</v>
      </c>
      <c r="Y428" s="73">
        <f>T428*'KERS Calcs'!$F$30</f>
        <v>0</v>
      </c>
      <c r="Z428" s="26">
        <f>SUM($Y$3:Y428)</f>
        <v>60.64235571698277</v>
      </c>
    </row>
    <row r="429" spans="1:26" x14ac:dyDescent="0.2">
      <c r="A429" s="23" t="s">
        <v>18</v>
      </c>
      <c r="B429" s="19">
        <v>426</v>
      </c>
      <c r="C429" s="23">
        <v>426</v>
      </c>
      <c r="D429" s="19">
        <v>22.6</v>
      </c>
      <c r="E429" s="24">
        <v>6.2777777777777786</v>
      </c>
      <c r="F429" s="20">
        <v>1.1527777777777775</v>
      </c>
      <c r="G429" s="25">
        <f>'Bike Data'!$C$4*$F429</f>
        <v>326.23611111111103</v>
      </c>
      <c r="H429" s="22">
        <f>0.5*'Bike Data'!$C$12*'Bike Data'!$C$7*'Bike Data'!$C$6*'WLTP Calcs'!E429^2</f>
        <v>8.1106796296296313</v>
      </c>
      <c r="I429" s="26">
        <f>0.02 *'Bike Data'!C$4*9.81</f>
        <v>55.524600000000007</v>
      </c>
      <c r="J429" s="22">
        <f t="shared" si="43"/>
        <v>389.87139074074071</v>
      </c>
      <c r="K429" s="25">
        <f t="shared" si="44"/>
        <v>389.87139074074071</v>
      </c>
      <c r="L429" s="20">
        <f t="shared" si="45"/>
        <v>0</v>
      </c>
      <c r="M429" s="30">
        <f>(E429/1000)*(I429+H429+('Bike Data'!C$4*'Bike Data'!C$10*F429))</f>
        <v>3.0667501844264402</v>
      </c>
      <c r="N429" s="25">
        <f t="shared" si="46"/>
        <v>3.0667501844264402</v>
      </c>
      <c r="O429" s="30">
        <f t="shared" si="47"/>
        <v>0</v>
      </c>
      <c r="P429" s="26"/>
      <c r="Q429" s="22">
        <f>((M429+M430)/2) * (B430 - B429)</f>
        <v>3.5432895462127054</v>
      </c>
      <c r="R429" s="25">
        <f t="shared" si="48"/>
        <v>3.5432895462127054</v>
      </c>
      <c r="S429" s="22">
        <f>SUM($R$3:R429)</f>
        <v>333.47935250531754</v>
      </c>
      <c r="T429" s="25">
        <f t="shared" si="42"/>
        <v>0</v>
      </c>
      <c r="U429" s="22">
        <f>SUM($T$3:T429)</f>
        <v>112.75995257397757</v>
      </c>
      <c r="V429" s="25"/>
      <c r="W429" s="20">
        <f>U429*'KERS Calcs'!$F$4</f>
        <v>99.228758265100268</v>
      </c>
      <c r="X429" s="25">
        <f>O429*'KERS Calcs'!$F$30</f>
        <v>0</v>
      </c>
      <c r="Y429" s="73">
        <f>T429*'KERS Calcs'!$F$30</f>
        <v>0</v>
      </c>
      <c r="Z429" s="26">
        <f>SUM($Y$3:Y429)</f>
        <v>60.64235571698277</v>
      </c>
    </row>
    <row r="430" spans="1:26" x14ac:dyDescent="0.2">
      <c r="A430" s="23" t="s">
        <v>18</v>
      </c>
      <c r="B430" s="19">
        <v>427</v>
      </c>
      <c r="C430" s="23">
        <v>427</v>
      </c>
      <c r="D430" s="19">
        <v>27.4</v>
      </c>
      <c r="E430" s="24">
        <v>7.6111111111111107</v>
      </c>
      <c r="F430" s="20">
        <v>1.25</v>
      </c>
      <c r="G430" s="25">
        <f>'Bike Data'!$C$4*$F430</f>
        <v>353.75</v>
      </c>
      <c r="H430" s="22">
        <f>0.5*'Bike Data'!$C$12*'Bike Data'!$C$7*'Bike Data'!$C$6*'WLTP Calcs'!E430^2</f>
        <v>11.92179074074074</v>
      </c>
      <c r="I430" s="26">
        <f>0.02 *'Bike Data'!C$4*9.81</f>
        <v>55.524600000000007</v>
      </c>
      <c r="J430" s="22">
        <f t="shared" si="43"/>
        <v>421.19639074074075</v>
      </c>
      <c r="K430" s="25">
        <f t="shared" si="44"/>
        <v>421.19639074074075</v>
      </c>
      <c r="L430" s="20">
        <f t="shared" si="45"/>
        <v>0</v>
      </c>
      <c r="M430" s="30">
        <f>(E430/1000)*(I430+H430+('Bike Data'!C$4*'Bike Data'!C$10*F430))</f>
        <v>4.0198289079989706</v>
      </c>
      <c r="N430" s="25">
        <f t="shared" si="46"/>
        <v>4.0198289079989706</v>
      </c>
      <c r="O430" s="30">
        <f t="shared" si="47"/>
        <v>0</v>
      </c>
      <c r="P430" s="26"/>
      <c r="Q430" s="22">
        <f>((M430+M431)/2) * (B431 - B430)</f>
        <v>3.6711918687628593</v>
      </c>
      <c r="R430" s="25">
        <f t="shared" si="48"/>
        <v>3.6711918687628593</v>
      </c>
      <c r="S430" s="22">
        <f>SUM($R$3:R430)</f>
        <v>337.15054437408037</v>
      </c>
      <c r="T430" s="25">
        <f t="shared" si="42"/>
        <v>0</v>
      </c>
      <c r="U430" s="22">
        <f>SUM($T$3:T430)</f>
        <v>112.75995257397757</v>
      </c>
      <c r="V430" s="25"/>
      <c r="W430" s="20">
        <f>U430*'KERS Calcs'!$F$4</f>
        <v>99.228758265100268</v>
      </c>
      <c r="X430" s="25">
        <f>O430*'KERS Calcs'!$F$30</f>
        <v>0</v>
      </c>
      <c r="Y430" s="73">
        <f>T430*'KERS Calcs'!$F$30</f>
        <v>0</v>
      </c>
      <c r="Z430" s="26">
        <f>SUM($Y$3:Y430)</f>
        <v>60.64235571698277</v>
      </c>
    </row>
    <row r="431" spans="1:26" x14ac:dyDescent="0.2">
      <c r="A431" s="23" t="s">
        <v>18</v>
      </c>
      <c r="B431" s="19">
        <v>428</v>
      </c>
      <c r="C431" s="23">
        <v>428</v>
      </c>
      <c r="D431" s="19">
        <v>31.6</v>
      </c>
      <c r="E431" s="24">
        <v>8.7777777777777786</v>
      </c>
      <c r="F431" s="20">
        <v>0.83333333333333326</v>
      </c>
      <c r="G431" s="25">
        <f>'Bike Data'!$C$4*$F431</f>
        <v>235.83333333333331</v>
      </c>
      <c r="H431" s="22">
        <f>0.5*'Bike Data'!$C$12*'Bike Data'!$C$7*'Bike Data'!$C$6*'WLTP Calcs'!E431^2</f>
        <v>15.856762962962966</v>
      </c>
      <c r="I431" s="26">
        <f>0.02 *'Bike Data'!C$4*9.81</f>
        <v>55.524600000000007</v>
      </c>
      <c r="J431" s="22">
        <f t="shared" si="43"/>
        <v>307.21469629629627</v>
      </c>
      <c r="K431" s="25">
        <f t="shared" si="44"/>
        <v>307.21469629629627</v>
      </c>
      <c r="L431" s="20">
        <f t="shared" si="45"/>
        <v>0</v>
      </c>
      <c r="M431" s="30">
        <f>(E431/1000)*(I431+H431+('Bike Data'!C$4*'Bike Data'!C$10*F431))</f>
        <v>3.3225548295267484</v>
      </c>
      <c r="N431" s="25">
        <f t="shared" si="46"/>
        <v>3.3225548295267484</v>
      </c>
      <c r="O431" s="30">
        <f t="shared" si="47"/>
        <v>0</v>
      </c>
      <c r="P431" s="26"/>
      <c r="Q431" s="22">
        <f>((M431+M432)/2) * (B432 - B431)</f>
        <v>2.4522056562435695</v>
      </c>
      <c r="R431" s="25">
        <f t="shared" si="48"/>
        <v>2.4522056562435695</v>
      </c>
      <c r="S431" s="22">
        <f>SUM($R$3:R431)</f>
        <v>339.60275003032393</v>
      </c>
      <c r="T431" s="25">
        <f t="shared" si="42"/>
        <v>0</v>
      </c>
      <c r="U431" s="22">
        <f>SUM($T$3:T431)</f>
        <v>112.75995257397757</v>
      </c>
      <c r="V431" s="25"/>
      <c r="W431" s="20">
        <f>U431*'KERS Calcs'!$F$4</f>
        <v>99.228758265100268</v>
      </c>
      <c r="X431" s="25">
        <f>O431*'KERS Calcs'!$F$30</f>
        <v>0</v>
      </c>
      <c r="Y431" s="73">
        <f>T431*'KERS Calcs'!$F$30</f>
        <v>0</v>
      </c>
      <c r="Z431" s="26">
        <f>SUM($Y$3:Y431)</f>
        <v>60.64235571698277</v>
      </c>
    </row>
    <row r="432" spans="1:26" x14ac:dyDescent="0.2">
      <c r="A432" s="23" t="s">
        <v>18</v>
      </c>
      <c r="B432" s="19">
        <v>429</v>
      </c>
      <c r="C432" s="23">
        <v>429</v>
      </c>
      <c r="D432" s="19">
        <v>33.4</v>
      </c>
      <c r="E432" s="24">
        <v>9.2777777777777786</v>
      </c>
      <c r="F432" s="20">
        <v>0.26388888888888867</v>
      </c>
      <c r="G432" s="25">
        <f>'Bike Data'!$C$4*$F432</f>
        <v>74.6805555555555</v>
      </c>
      <c r="H432" s="22">
        <f>0.5*'Bike Data'!$C$12*'Bike Data'!$C$7*'Bike Data'!$C$6*'WLTP Calcs'!E432^2</f>
        <v>17.714679629629636</v>
      </c>
      <c r="I432" s="26">
        <f>0.02 *'Bike Data'!C$4*9.81</f>
        <v>55.524600000000007</v>
      </c>
      <c r="J432" s="22">
        <f t="shared" si="43"/>
        <v>147.91983518518515</v>
      </c>
      <c r="K432" s="25">
        <f t="shared" si="44"/>
        <v>147.91983518518515</v>
      </c>
      <c r="L432" s="20">
        <f t="shared" si="45"/>
        <v>0</v>
      </c>
      <c r="M432" s="30">
        <f>(E432/1000)*(I432+H432+('Bike Data'!C$4*'Bike Data'!C$10*F432))</f>
        <v>1.5818564829603905</v>
      </c>
      <c r="N432" s="25">
        <f t="shared" si="46"/>
        <v>1.5818564829603905</v>
      </c>
      <c r="O432" s="30">
        <f t="shared" si="47"/>
        <v>0</v>
      </c>
      <c r="P432" s="26"/>
      <c r="Q432" s="22">
        <f>((M432+M433)/2) * (B433 - B432)</f>
        <v>0.98928434789737607</v>
      </c>
      <c r="R432" s="25">
        <f t="shared" si="48"/>
        <v>0.98928434789737607</v>
      </c>
      <c r="S432" s="22">
        <f>SUM($R$3:R432)</f>
        <v>340.59203437822129</v>
      </c>
      <c r="T432" s="25">
        <f t="shared" si="42"/>
        <v>0</v>
      </c>
      <c r="U432" s="22">
        <f>SUM($T$3:T432)</f>
        <v>112.75995257397757</v>
      </c>
      <c r="V432" s="25"/>
      <c r="W432" s="20">
        <f>U432*'KERS Calcs'!$F$4</f>
        <v>99.228758265100268</v>
      </c>
      <c r="X432" s="25">
        <f>O432*'KERS Calcs'!$F$30</f>
        <v>0</v>
      </c>
      <c r="Y432" s="73">
        <f>T432*'KERS Calcs'!$F$30</f>
        <v>0</v>
      </c>
      <c r="Z432" s="26">
        <f>SUM($Y$3:Y432)</f>
        <v>60.64235571698277</v>
      </c>
    </row>
    <row r="433" spans="1:26" x14ac:dyDescent="0.2">
      <c r="A433" s="23" t="s">
        <v>18</v>
      </c>
      <c r="B433" s="19">
        <v>430</v>
      </c>
      <c r="C433" s="23">
        <v>430</v>
      </c>
      <c r="D433" s="19">
        <v>33.5</v>
      </c>
      <c r="E433" s="24">
        <v>9.3055555555555554</v>
      </c>
      <c r="F433" s="20">
        <v>-8.3333333333333523E-2</v>
      </c>
      <c r="G433" s="25">
        <f>'Bike Data'!$C$4*$F433</f>
        <v>-23.583333333333385</v>
      </c>
      <c r="H433" s="22">
        <f>0.5*'Bike Data'!$C$12*'Bike Data'!$C$7*'Bike Data'!$C$6*'WLTP Calcs'!E433^2</f>
        <v>17.820914351851851</v>
      </c>
      <c r="I433" s="26">
        <f>0.02 *'Bike Data'!C$4*9.81</f>
        <v>55.524600000000007</v>
      </c>
      <c r="J433" s="22">
        <f t="shared" si="43"/>
        <v>49.762181018518476</v>
      </c>
      <c r="K433" s="25">
        <f t="shared" si="44"/>
        <v>49.762181018518476</v>
      </c>
      <c r="L433" s="20">
        <f t="shared" si="45"/>
        <v>0</v>
      </c>
      <c r="M433" s="30">
        <f>(E433/1000)*(I433+H433+('Bike Data'!C$4*'Bike Data'!C$10*F433))</f>
        <v>0.39671221283436159</v>
      </c>
      <c r="N433" s="25">
        <f t="shared" si="46"/>
        <v>0.39671221283436159</v>
      </c>
      <c r="O433" s="30">
        <f t="shared" si="47"/>
        <v>0</v>
      </c>
      <c r="P433" s="26"/>
      <c r="Q433" s="22">
        <f>((M433+M434)/2) * (B434 - B433)</f>
        <v>0.15601311176697474</v>
      </c>
      <c r="R433" s="25">
        <f t="shared" si="48"/>
        <v>0.15601311176697474</v>
      </c>
      <c r="S433" s="22">
        <f>SUM($R$3:R433)</f>
        <v>340.74804748998827</v>
      </c>
      <c r="T433" s="25">
        <f t="shared" si="42"/>
        <v>0</v>
      </c>
      <c r="U433" s="22">
        <f>SUM($T$3:T433)</f>
        <v>112.75995257397757</v>
      </c>
      <c r="V433" s="25"/>
      <c r="W433" s="20">
        <f>U433*'KERS Calcs'!$F$4</f>
        <v>99.228758265100268</v>
      </c>
      <c r="X433" s="25">
        <f>O433*'KERS Calcs'!$F$30</f>
        <v>0</v>
      </c>
      <c r="Y433" s="73">
        <f>T433*'KERS Calcs'!$F$30</f>
        <v>0</v>
      </c>
      <c r="Z433" s="26">
        <f>SUM($Y$3:Y433)</f>
        <v>60.64235571698277</v>
      </c>
    </row>
    <row r="434" spans="1:26" x14ac:dyDescent="0.2">
      <c r="A434" s="23" t="s">
        <v>18</v>
      </c>
      <c r="B434" s="19">
        <v>431</v>
      </c>
      <c r="C434" s="23">
        <v>431</v>
      </c>
      <c r="D434" s="19">
        <v>32.799999999999997</v>
      </c>
      <c r="E434" s="24">
        <v>9.1111111111111107</v>
      </c>
      <c r="F434" s="20">
        <v>-0.2222222222222224</v>
      </c>
      <c r="G434" s="25">
        <f>'Bike Data'!$C$4*$F434</f>
        <v>-62.888888888888943</v>
      </c>
      <c r="H434" s="22">
        <f>0.5*'Bike Data'!$C$12*'Bike Data'!$C$7*'Bike Data'!$C$6*'WLTP Calcs'!E434^2</f>
        <v>17.08394074074074</v>
      </c>
      <c r="I434" s="26">
        <f>0.02 *'Bike Data'!C$4*9.81</f>
        <v>55.524600000000007</v>
      </c>
      <c r="J434" s="22">
        <f t="shared" si="43"/>
        <v>9.7196518518518076</v>
      </c>
      <c r="K434" s="25">
        <f t="shared" si="44"/>
        <v>9.7196518518518076</v>
      </c>
      <c r="L434" s="20">
        <f t="shared" si="45"/>
        <v>0</v>
      </c>
      <c r="M434" s="30">
        <f>(E434/1000)*(I434+H434+('Bike Data'!C$4*'Bike Data'!C$10*F434))</f>
        <v>-8.4685989300412073E-2</v>
      </c>
      <c r="N434" s="25">
        <f t="shared" si="46"/>
        <v>0</v>
      </c>
      <c r="O434" s="30">
        <f t="shared" si="47"/>
        <v>8.4685989300412073E-2</v>
      </c>
      <c r="P434" s="26"/>
      <c r="Q434" s="22">
        <f>((M434+M435)/2) * (B435 - B434)</f>
        <v>-6.494111197595108E-2</v>
      </c>
      <c r="R434" s="25">
        <f t="shared" si="48"/>
        <v>0</v>
      </c>
      <c r="S434" s="22">
        <f>SUM($R$3:R434)</f>
        <v>340.74804748998827</v>
      </c>
      <c r="T434" s="25">
        <f t="shared" si="42"/>
        <v>6.494111197595108E-2</v>
      </c>
      <c r="U434" s="22">
        <f>SUM($T$3:T434)</f>
        <v>112.82489368595353</v>
      </c>
      <c r="V434" s="25">
        <f>T434</f>
        <v>6.494111197595108E-2</v>
      </c>
      <c r="W434" s="20">
        <f>U434*'KERS Calcs'!$F$4</f>
        <v>99.285906443639107</v>
      </c>
      <c r="X434" s="25">
        <f>O434*'KERS Calcs'!$F$30</f>
        <v>4.5544165017548557E-2</v>
      </c>
      <c r="Y434" s="73">
        <f>T434*'KERS Calcs'!$F$30</f>
        <v>3.4925360672871338E-2</v>
      </c>
      <c r="Z434" s="26">
        <f>SUM($Y$3:Y434)</f>
        <v>60.677281077655643</v>
      </c>
    </row>
    <row r="435" spans="1:26" x14ac:dyDescent="0.2">
      <c r="A435" s="23" t="s">
        <v>18</v>
      </c>
      <c r="B435" s="19">
        <v>432</v>
      </c>
      <c r="C435" s="23">
        <v>432</v>
      </c>
      <c r="D435" s="19">
        <v>31.9</v>
      </c>
      <c r="E435" s="24">
        <v>8.8611111111111107</v>
      </c>
      <c r="F435" s="20">
        <v>-0.20833333333333284</v>
      </c>
      <c r="G435" s="25">
        <f>'Bike Data'!$C$4*$F435</f>
        <v>-58.958333333333194</v>
      </c>
      <c r="H435" s="22">
        <f>0.5*'Bike Data'!$C$12*'Bike Data'!$C$7*'Bike Data'!$C$6*'WLTP Calcs'!E435^2</f>
        <v>16.159269907407406</v>
      </c>
      <c r="I435" s="26">
        <f>0.02 *'Bike Data'!C$4*9.81</f>
        <v>55.524600000000007</v>
      </c>
      <c r="J435" s="22">
        <f t="shared" si="43"/>
        <v>12.725536574074219</v>
      </c>
      <c r="K435" s="25">
        <f t="shared" si="44"/>
        <v>12.725536574074219</v>
      </c>
      <c r="L435" s="20">
        <f t="shared" si="45"/>
        <v>0</v>
      </c>
      <c r="M435" s="30">
        <f>(E435/1000)*(I435+H435+('Bike Data'!C$4*'Bike Data'!C$10*F435))</f>
        <v>-4.5196234651490079E-2</v>
      </c>
      <c r="N435" s="25">
        <f t="shared" si="46"/>
        <v>0</v>
      </c>
      <c r="O435" s="30">
        <f t="shared" si="47"/>
        <v>4.5196234651490079E-2</v>
      </c>
      <c r="P435" s="26"/>
      <c r="Q435" s="22">
        <f>((M435+M436)/2) * (B436 - B435)</f>
        <v>0.10838387137667332</v>
      </c>
      <c r="R435" s="25">
        <f t="shared" si="48"/>
        <v>0.10838387137667332</v>
      </c>
      <c r="S435" s="22">
        <f>SUM($R$3:R435)</f>
        <v>340.85643136136491</v>
      </c>
      <c r="T435" s="25">
        <f t="shared" si="42"/>
        <v>0</v>
      </c>
      <c r="U435" s="22">
        <f>SUM($T$3:T435)</f>
        <v>112.82489368595353</v>
      </c>
      <c r="V435" s="25"/>
      <c r="W435" s="20">
        <f>U435*'KERS Calcs'!$F$4</f>
        <v>99.285906443639107</v>
      </c>
      <c r="X435" s="25">
        <f>O435*'KERS Calcs'!$F$30</f>
        <v>2.4306556328194118E-2</v>
      </c>
      <c r="Y435" s="73">
        <f>T435*'KERS Calcs'!$F$30</f>
        <v>0</v>
      </c>
      <c r="Z435" s="26">
        <f>SUM($Y$3:Y435)</f>
        <v>60.677281077655643</v>
      </c>
    </row>
    <row r="436" spans="1:26" x14ac:dyDescent="0.2">
      <c r="A436" s="23" t="s">
        <v>18</v>
      </c>
      <c r="B436" s="19">
        <v>433</v>
      </c>
      <c r="C436" s="23">
        <v>433</v>
      </c>
      <c r="D436" s="19">
        <v>31.3</v>
      </c>
      <c r="E436" s="24">
        <v>8.6944444444444446</v>
      </c>
      <c r="F436" s="20">
        <v>-0.11111111111111072</v>
      </c>
      <c r="G436" s="25">
        <f>'Bike Data'!$C$4*$F436</f>
        <v>-31.444444444444333</v>
      </c>
      <c r="H436" s="22">
        <f>0.5*'Bike Data'!$C$12*'Bike Data'!$C$7*'Bike Data'!$C$6*'WLTP Calcs'!E436^2</f>
        <v>15.557114351851855</v>
      </c>
      <c r="I436" s="26">
        <f>0.02 *'Bike Data'!C$4*9.81</f>
        <v>55.524600000000007</v>
      </c>
      <c r="J436" s="22">
        <f t="shared" si="43"/>
        <v>39.637269907407529</v>
      </c>
      <c r="K436" s="25">
        <f t="shared" si="44"/>
        <v>39.637269907407529</v>
      </c>
      <c r="L436" s="20">
        <f t="shared" si="45"/>
        <v>0</v>
      </c>
      <c r="M436" s="30">
        <f>(E436/1000)*(I436+H436+('Bike Data'!C$4*'Bike Data'!C$10*F436))</f>
        <v>0.26196397740483673</v>
      </c>
      <c r="N436" s="25">
        <f t="shared" si="46"/>
        <v>0.26196397740483673</v>
      </c>
      <c r="O436" s="30">
        <f t="shared" si="47"/>
        <v>0</v>
      </c>
      <c r="P436" s="26"/>
      <c r="Q436" s="22">
        <f>((M436+M437)/2) * (B437 - B436)</f>
        <v>0.28238207302276319</v>
      </c>
      <c r="R436" s="25">
        <f t="shared" si="48"/>
        <v>0.28238207302276319</v>
      </c>
      <c r="S436" s="22">
        <f>SUM($R$3:R436)</f>
        <v>341.13881343438766</v>
      </c>
      <c r="T436" s="25">
        <f t="shared" si="42"/>
        <v>0</v>
      </c>
      <c r="U436" s="22">
        <f>SUM($T$3:T436)</f>
        <v>112.82489368595353</v>
      </c>
      <c r="V436" s="25"/>
      <c r="W436" s="20">
        <f>U436*'KERS Calcs'!$F$4</f>
        <v>99.285906443639107</v>
      </c>
      <c r="X436" s="25">
        <f>O436*'KERS Calcs'!$F$30</f>
        <v>0</v>
      </c>
      <c r="Y436" s="73">
        <f>T436*'KERS Calcs'!$F$30</f>
        <v>0</v>
      </c>
      <c r="Z436" s="26">
        <f>SUM($Y$3:Y436)</f>
        <v>60.677281077655643</v>
      </c>
    </row>
    <row r="437" spans="1:26" x14ac:dyDescent="0.2">
      <c r="A437" s="23" t="s">
        <v>18</v>
      </c>
      <c r="B437" s="19">
        <v>434</v>
      </c>
      <c r="C437" s="23">
        <v>434</v>
      </c>
      <c r="D437" s="19">
        <v>31.1</v>
      </c>
      <c r="E437" s="24">
        <v>8.6388888888888893</v>
      </c>
      <c r="F437" s="20">
        <v>-9.7222222222222127E-2</v>
      </c>
      <c r="G437" s="25">
        <f>'Bike Data'!$C$4*$F437</f>
        <v>-27.513888888888861</v>
      </c>
      <c r="H437" s="22">
        <f>0.5*'Bike Data'!$C$12*'Bike Data'!$C$7*'Bike Data'!$C$6*'WLTP Calcs'!E437^2</f>
        <v>15.358936574074077</v>
      </c>
      <c r="I437" s="26">
        <f>0.02 *'Bike Data'!C$4*9.81</f>
        <v>55.524600000000007</v>
      </c>
      <c r="J437" s="22">
        <f t="shared" si="43"/>
        <v>43.369647685185221</v>
      </c>
      <c r="K437" s="25">
        <f t="shared" si="44"/>
        <v>43.369647685185221</v>
      </c>
      <c r="L437" s="20">
        <f t="shared" si="45"/>
        <v>0</v>
      </c>
      <c r="M437" s="30">
        <f>(E437/1000)*(I437+H437+('Bike Data'!C$4*'Bike Data'!C$10*F437))</f>
        <v>0.3028001686406897</v>
      </c>
      <c r="N437" s="25">
        <f t="shared" si="46"/>
        <v>0.3028001686406897</v>
      </c>
      <c r="O437" s="30">
        <f t="shared" si="47"/>
        <v>0</v>
      </c>
      <c r="P437" s="26"/>
      <c r="Q437" s="22">
        <f>((M437+M438)/2) * (B438 - B437)</f>
        <v>3.721715532728892E-2</v>
      </c>
      <c r="R437" s="25">
        <f t="shared" si="48"/>
        <v>3.721715532728892E-2</v>
      </c>
      <c r="S437" s="22">
        <f>SUM($R$3:R437)</f>
        <v>341.17603058971497</v>
      </c>
      <c r="T437" s="25">
        <f t="shared" si="42"/>
        <v>0</v>
      </c>
      <c r="U437" s="22">
        <f>SUM($T$3:T437)</f>
        <v>112.82489368595353</v>
      </c>
      <c r="V437" s="25"/>
      <c r="W437" s="20">
        <f>U437*'KERS Calcs'!$F$4</f>
        <v>99.285906443639107</v>
      </c>
      <c r="X437" s="25">
        <f>O437*'KERS Calcs'!$F$30</f>
        <v>0</v>
      </c>
      <c r="Y437" s="73">
        <f>T437*'KERS Calcs'!$F$30</f>
        <v>0</v>
      </c>
      <c r="Z437" s="26">
        <f>SUM($Y$3:Y437)</f>
        <v>60.677281077655643</v>
      </c>
    </row>
    <row r="438" spans="1:26" x14ac:dyDescent="0.2">
      <c r="A438" s="23" t="s">
        <v>18</v>
      </c>
      <c r="B438" s="19">
        <v>435</v>
      </c>
      <c r="C438" s="23">
        <v>435</v>
      </c>
      <c r="D438" s="19">
        <v>30.6</v>
      </c>
      <c r="E438" s="24">
        <v>8.5</v>
      </c>
      <c r="F438" s="20">
        <v>-0.26388888888888917</v>
      </c>
      <c r="G438" s="25">
        <f>'Bike Data'!$C$4*$F438</f>
        <v>-74.680555555555642</v>
      </c>
      <c r="H438" s="22">
        <f>0.5*'Bike Data'!$C$12*'Bike Data'!$C$7*'Bike Data'!$C$6*'WLTP Calcs'!E438^2</f>
        <v>14.869050000000001</v>
      </c>
      <c r="I438" s="26">
        <f>0.02 *'Bike Data'!C$4*9.81</f>
        <v>55.524600000000007</v>
      </c>
      <c r="J438" s="22">
        <f t="shared" si="43"/>
        <v>-4.2869055555556344</v>
      </c>
      <c r="K438" s="25">
        <f t="shared" si="44"/>
        <v>0</v>
      </c>
      <c r="L438" s="20">
        <f t="shared" si="45"/>
        <v>4.2869055555556344</v>
      </c>
      <c r="M438" s="30">
        <f>(E438/1000)*(I438+H438+('Bike Data'!C$4*'Bike Data'!C$10*F438))</f>
        <v>-0.22836585798611186</v>
      </c>
      <c r="N438" s="25">
        <f t="shared" si="46"/>
        <v>0</v>
      </c>
      <c r="O438" s="30">
        <f t="shared" si="47"/>
        <v>0.22836585798611186</v>
      </c>
      <c r="P438" s="26">
        <f>SUM(O438:O446)</f>
        <v>10.750142863528808</v>
      </c>
      <c r="Q438" s="22">
        <f>((M438+M439)/2) * (B439 - B438)</f>
        <v>-0.64373788517875585</v>
      </c>
      <c r="R438" s="25">
        <f t="shared" si="48"/>
        <v>0</v>
      </c>
      <c r="S438" s="22">
        <f>SUM($R$3:R438)</f>
        <v>341.17603058971497</v>
      </c>
      <c r="T438" s="25">
        <f t="shared" si="42"/>
        <v>0.64373788517875585</v>
      </c>
      <c r="U438" s="22">
        <f>SUM($T$3:T438)</f>
        <v>113.46863157113228</v>
      </c>
      <c r="V438" s="25">
        <f>SUM(T438:T447)</f>
        <v>10.636572225212193</v>
      </c>
      <c r="W438" s="20">
        <f>U438*'KERS Calcs'!$F$4</f>
        <v>99.852395782596403</v>
      </c>
      <c r="X438" s="25">
        <f>O438*'KERS Calcs'!$F$30</f>
        <v>0.12281526621361591</v>
      </c>
      <c r="Y438" s="73">
        <f>T438*'KERS Calcs'!$F$30</f>
        <v>0.34620253849341664</v>
      </c>
      <c r="Z438" s="26">
        <f>SUM($Y$3:Y438)</f>
        <v>61.023483616149058</v>
      </c>
    </row>
    <row r="439" spans="1:26" x14ac:dyDescent="0.2">
      <c r="A439" s="23" t="s">
        <v>18</v>
      </c>
      <c r="B439" s="19">
        <v>436</v>
      </c>
      <c r="C439" s="23">
        <v>436</v>
      </c>
      <c r="D439" s="19">
        <v>29.2</v>
      </c>
      <c r="E439" s="24">
        <v>8.1111111111111107</v>
      </c>
      <c r="F439" s="20">
        <v>-0.54166666666666696</v>
      </c>
      <c r="G439" s="25">
        <f>'Bike Data'!$C$4*$F439</f>
        <v>-153.29166666666674</v>
      </c>
      <c r="H439" s="22">
        <f>0.5*'Bike Data'!$C$12*'Bike Data'!$C$7*'Bike Data'!$C$6*'WLTP Calcs'!E439^2</f>
        <v>13.539607407407406</v>
      </c>
      <c r="I439" s="26">
        <f>0.02 *'Bike Data'!C$4*9.81</f>
        <v>55.524600000000007</v>
      </c>
      <c r="J439" s="22">
        <f t="shared" si="43"/>
        <v>-84.227459259259334</v>
      </c>
      <c r="K439" s="25">
        <f t="shared" si="44"/>
        <v>0</v>
      </c>
      <c r="L439" s="20">
        <f t="shared" si="45"/>
        <v>84.227459259259334</v>
      </c>
      <c r="M439" s="30">
        <f>(E439/1000)*(I439+H439+('Bike Data'!C$4*'Bike Data'!C$10*F439))</f>
        <v>-1.0591099123713998</v>
      </c>
      <c r="N439" s="25">
        <f t="shared" si="46"/>
        <v>0</v>
      </c>
      <c r="O439" s="30">
        <f t="shared" si="47"/>
        <v>1.0591099123713998</v>
      </c>
      <c r="P439" s="26"/>
      <c r="Q439" s="22">
        <f>((M439+M440)/2) * (B440 - B439)</f>
        <v>-1.4586053028292181</v>
      </c>
      <c r="R439" s="25">
        <f t="shared" si="48"/>
        <v>0</v>
      </c>
      <c r="S439" s="22">
        <f>SUM($R$3:R439)</f>
        <v>341.17603058971497</v>
      </c>
      <c r="T439" s="25">
        <f t="shared" si="42"/>
        <v>1.4586053028292181</v>
      </c>
      <c r="U439" s="22">
        <f>SUM($T$3:T439)</f>
        <v>114.92723687396149</v>
      </c>
      <c r="V439" s="25"/>
      <c r="W439" s="20">
        <f>U439*'KERS Calcs'!$F$4</f>
        <v>101.13596844908611</v>
      </c>
      <c r="X439" s="25">
        <f>O439*'KERS Calcs'!$F$30</f>
        <v>0.56958981077321735</v>
      </c>
      <c r="Y439" s="73">
        <f>T439*'KERS Calcs'!$F$30</f>
        <v>0.78443862032325629</v>
      </c>
      <c r="Z439" s="26">
        <f>SUM($Y$3:Y439)</f>
        <v>61.807922236472315</v>
      </c>
    </row>
    <row r="440" spans="1:26" x14ac:dyDescent="0.2">
      <c r="A440" s="23" t="s">
        <v>18</v>
      </c>
      <c r="B440" s="19">
        <v>437</v>
      </c>
      <c r="C440" s="23">
        <v>437</v>
      </c>
      <c r="D440" s="19">
        <v>26.7</v>
      </c>
      <c r="E440" s="24">
        <v>7.416666666666667</v>
      </c>
      <c r="F440" s="20">
        <v>-0.86111111111111094</v>
      </c>
      <c r="G440" s="25">
        <f>'Bike Data'!$C$4*$F440</f>
        <v>-243.6944444444444</v>
      </c>
      <c r="H440" s="22">
        <f>0.5*'Bike Data'!$C$12*'Bike Data'!$C$7*'Bike Data'!$C$6*'WLTP Calcs'!E440^2</f>
        <v>11.320429166666669</v>
      </c>
      <c r="I440" s="26">
        <f>0.02 *'Bike Data'!C$4*9.81</f>
        <v>55.524600000000007</v>
      </c>
      <c r="J440" s="22">
        <f t="shared" si="43"/>
        <v>-176.84941527777772</v>
      </c>
      <c r="K440" s="25">
        <f t="shared" si="44"/>
        <v>0</v>
      </c>
      <c r="L440" s="20">
        <f t="shared" si="45"/>
        <v>176.84941527777772</v>
      </c>
      <c r="M440" s="30">
        <f>(E440/1000)*(I440+H440+('Bike Data'!C$4*'Bike Data'!C$10*F440))</f>
        <v>-1.8581006932870365</v>
      </c>
      <c r="N440" s="25">
        <f t="shared" si="46"/>
        <v>0</v>
      </c>
      <c r="O440" s="30">
        <f t="shared" si="47"/>
        <v>1.8581006932870365</v>
      </c>
      <c r="P440" s="26"/>
      <c r="Q440" s="22">
        <f>((M440+M441)/2) * (B441 - B440)</f>
        <v>-2.1147852974215535</v>
      </c>
      <c r="R440" s="25">
        <f t="shared" si="48"/>
        <v>0</v>
      </c>
      <c r="S440" s="22">
        <f>SUM($R$3:R440)</f>
        <v>341.17603058971497</v>
      </c>
      <c r="T440" s="25">
        <f t="shared" si="42"/>
        <v>2.1147852974215535</v>
      </c>
      <c r="U440" s="22">
        <f>SUM($T$3:T440)</f>
        <v>117.04202217138304</v>
      </c>
      <c r="V440" s="25"/>
      <c r="W440" s="20">
        <f>U440*'KERS Calcs'!$F$4</f>
        <v>102.99697951081707</v>
      </c>
      <c r="X440" s="25">
        <f>O440*'KERS Calcs'!$F$30</f>
        <v>0.99928742987329533</v>
      </c>
      <c r="Y440" s="73">
        <f>T440*'KERS Calcs'!$F$30</f>
        <v>1.1373325311319717</v>
      </c>
      <c r="Z440" s="26">
        <f>SUM($Y$3:Y440)</f>
        <v>62.94525476760429</v>
      </c>
    </row>
    <row r="441" spans="1:26" x14ac:dyDescent="0.2">
      <c r="A441" s="23" t="s">
        <v>18</v>
      </c>
      <c r="B441" s="19">
        <v>438</v>
      </c>
      <c r="C441" s="23">
        <v>438</v>
      </c>
      <c r="D441" s="19">
        <v>23</v>
      </c>
      <c r="E441" s="24">
        <v>6.3888888888888893</v>
      </c>
      <c r="F441" s="20">
        <v>-1.1805555555555556</v>
      </c>
      <c r="G441" s="25">
        <f>'Bike Data'!$C$4*$F441</f>
        <v>-334.09722222222223</v>
      </c>
      <c r="H441" s="22">
        <f>0.5*'Bike Data'!$C$12*'Bike Data'!$C$7*'Bike Data'!$C$6*'WLTP Calcs'!E441^2</f>
        <v>8.4003240740740761</v>
      </c>
      <c r="I441" s="26">
        <f>0.02 *'Bike Data'!C$4*9.81</f>
        <v>55.524600000000007</v>
      </c>
      <c r="J441" s="22">
        <f t="shared" si="43"/>
        <v>-270.17229814814812</v>
      </c>
      <c r="K441" s="25">
        <f t="shared" si="44"/>
        <v>0</v>
      </c>
      <c r="L441" s="20">
        <f t="shared" si="45"/>
        <v>270.17229814814812</v>
      </c>
      <c r="M441" s="30">
        <f>(E441/1000)*(I441+H441+('Bike Data'!C$4*'Bike Data'!C$10*F441))</f>
        <v>-2.3714699015560701</v>
      </c>
      <c r="N441" s="25">
        <f t="shared" si="46"/>
        <v>0</v>
      </c>
      <c r="O441" s="30">
        <f t="shared" si="47"/>
        <v>2.3714699015560701</v>
      </c>
      <c r="P441" s="26"/>
      <c r="Q441" s="22">
        <f>((M441+M442)/2) * (B442 - B441)</f>
        <v>-2.3389837476980451</v>
      </c>
      <c r="R441" s="25">
        <f t="shared" si="48"/>
        <v>0</v>
      </c>
      <c r="S441" s="22">
        <f>SUM($R$3:R441)</f>
        <v>341.17603058971497</v>
      </c>
      <c r="T441" s="25">
        <f t="shared" si="42"/>
        <v>2.3389837476980451</v>
      </c>
      <c r="U441" s="22">
        <f>SUM($T$3:T441)</f>
        <v>119.38100591908109</v>
      </c>
      <c r="V441" s="25"/>
      <c r="W441" s="20">
        <f>U441*'KERS Calcs'!$F$4</f>
        <v>105.05528520879136</v>
      </c>
      <c r="X441" s="25">
        <f>O441*'KERS Calcs'!$F$30</f>
        <v>1.2753776323906478</v>
      </c>
      <c r="Y441" s="73">
        <f>T441*'KERS Calcs'!$F$30</f>
        <v>1.2579065635123374</v>
      </c>
      <c r="Z441" s="26">
        <f>SUM($Y$3:Y441)</f>
        <v>64.203161331116632</v>
      </c>
    </row>
    <row r="442" spans="1:26" x14ac:dyDescent="0.2">
      <c r="A442" s="23" t="s">
        <v>18</v>
      </c>
      <c r="B442" s="19">
        <v>439</v>
      </c>
      <c r="C442" s="23">
        <v>439</v>
      </c>
      <c r="D442" s="19">
        <v>18.2</v>
      </c>
      <c r="E442" s="24">
        <v>5.0555555555555554</v>
      </c>
      <c r="F442" s="20">
        <v>-1.4027777777777777</v>
      </c>
      <c r="G442" s="25">
        <f>'Bike Data'!$C$4*$F442</f>
        <v>-396.98611111111109</v>
      </c>
      <c r="H442" s="22">
        <f>0.5*'Bike Data'!$C$12*'Bike Data'!$C$7*'Bike Data'!$C$6*'WLTP Calcs'!E442^2</f>
        <v>5.2599685185185185</v>
      </c>
      <c r="I442" s="26">
        <f>0.02 *'Bike Data'!C$4*9.81</f>
        <v>55.524600000000007</v>
      </c>
      <c r="J442" s="22">
        <f t="shared" si="43"/>
        <v>-336.20154259259255</v>
      </c>
      <c r="K442" s="25">
        <f t="shared" si="44"/>
        <v>0</v>
      </c>
      <c r="L442" s="20">
        <f t="shared" si="45"/>
        <v>336.20154259259255</v>
      </c>
      <c r="M442" s="30">
        <f>(E442/1000)*(I442+H442+('Bike Data'!C$4*'Bike Data'!C$10*F442))</f>
        <v>-2.3064975938400201</v>
      </c>
      <c r="N442" s="25">
        <f t="shared" si="46"/>
        <v>0</v>
      </c>
      <c r="O442" s="30">
        <f t="shared" si="47"/>
        <v>2.3064975938400201</v>
      </c>
      <c r="P442" s="26"/>
      <c r="Q442" s="22">
        <f>((M442+M443)/2) * (B443 - B442)</f>
        <v>-2.0120368575970931</v>
      </c>
      <c r="R442" s="25">
        <f t="shared" si="48"/>
        <v>0</v>
      </c>
      <c r="S442" s="22">
        <f>SUM($R$3:R442)</f>
        <v>341.17603058971497</v>
      </c>
      <c r="T442" s="25">
        <f t="shared" si="42"/>
        <v>2.0120368575970931</v>
      </c>
      <c r="U442" s="22">
        <f>SUM($T$3:T442)</f>
        <v>121.39304277667819</v>
      </c>
      <c r="V442" s="25"/>
      <c r="W442" s="20">
        <f>U442*'KERS Calcs'!$F$4</f>
        <v>106.8258776434768</v>
      </c>
      <c r="X442" s="25">
        <f>O442*'KERS Calcs'!$F$30</f>
        <v>1.2404354946340268</v>
      </c>
      <c r="Y442" s="73">
        <f>T442*'KERS Calcs'!$F$30</f>
        <v>1.0820743716971133</v>
      </c>
      <c r="Z442" s="26">
        <f>SUM($Y$3:Y442)</f>
        <v>65.28523570281375</v>
      </c>
    </row>
    <row r="443" spans="1:26" x14ac:dyDescent="0.2">
      <c r="A443" s="23" t="s">
        <v>18</v>
      </c>
      <c r="B443" s="19">
        <v>440</v>
      </c>
      <c r="C443" s="23">
        <v>440</v>
      </c>
      <c r="D443" s="19">
        <v>12.9</v>
      </c>
      <c r="E443" s="24">
        <v>3.5833333333333335</v>
      </c>
      <c r="F443" s="20">
        <v>-1.4583333333333333</v>
      </c>
      <c r="G443" s="25">
        <f>'Bike Data'!$C$4*$F443</f>
        <v>-412.70833333333331</v>
      </c>
      <c r="H443" s="22">
        <f>0.5*'Bike Data'!$C$12*'Bike Data'!$C$7*'Bike Data'!$C$6*'WLTP Calcs'!E443^2</f>
        <v>2.6425291666666668</v>
      </c>
      <c r="I443" s="26">
        <f>0.02 *'Bike Data'!C$4*9.81</f>
        <v>55.524600000000007</v>
      </c>
      <c r="J443" s="22">
        <f t="shared" si="43"/>
        <v>-354.5412041666666</v>
      </c>
      <c r="K443" s="25">
        <f t="shared" si="44"/>
        <v>0</v>
      </c>
      <c r="L443" s="20">
        <f t="shared" si="45"/>
        <v>354.5412041666666</v>
      </c>
      <c r="M443" s="30">
        <f>(E443/1000)*(I443+H443+('Bike Data'!C$4*'Bike Data'!C$10*F443))</f>
        <v>-1.7175761213541665</v>
      </c>
      <c r="N443" s="25">
        <f t="shared" si="46"/>
        <v>0</v>
      </c>
      <c r="O443" s="30">
        <f t="shared" si="47"/>
        <v>1.7175761213541665</v>
      </c>
      <c r="P443" s="26"/>
      <c r="Q443" s="22">
        <f>((M443+M444)/2) * (B444 - B443)</f>
        <v>-1.2965749489840535</v>
      </c>
      <c r="R443" s="25">
        <f t="shared" si="48"/>
        <v>0</v>
      </c>
      <c r="S443" s="22">
        <f>SUM($R$3:R443)</f>
        <v>341.17603058971497</v>
      </c>
      <c r="T443" s="25">
        <f t="shared" si="42"/>
        <v>1.2965749489840535</v>
      </c>
      <c r="U443" s="22">
        <f>SUM($T$3:T443)</f>
        <v>122.68961772566225</v>
      </c>
      <c r="V443" s="25"/>
      <c r="W443" s="20">
        <f>U443*'KERS Calcs'!$F$4</f>
        <v>107.96686359858278</v>
      </c>
      <c r="X443" s="25">
        <f>O443*'KERS Calcs'!$F$30</f>
        <v>0.92371324876019989</v>
      </c>
      <c r="Y443" s="73">
        <f>T443*'KERS Calcs'!$F$30</f>
        <v>0.69729861954699979</v>
      </c>
      <c r="Z443" s="26">
        <f>SUM($Y$3:Y443)</f>
        <v>65.982534322360749</v>
      </c>
    </row>
    <row r="444" spans="1:26" x14ac:dyDescent="0.2">
      <c r="A444" s="23" t="s">
        <v>18</v>
      </c>
      <c r="B444" s="19">
        <v>441</v>
      </c>
      <c r="C444" s="23">
        <v>441</v>
      </c>
      <c r="D444" s="19">
        <v>7.7</v>
      </c>
      <c r="E444" s="24">
        <v>2.1388888888888888</v>
      </c>
      <c r="F444" s="20">
        <v>-1.2638888888888891</v>
      </c>
      <c r="G444" s="25">
        <f>'Bike Data'!$C$4*$F444</f>
        <v>-357.6805555555556</v>
      </c>
      <c r="H444" s="22">
        <f>0.5*'Bike Data'!$C$12*'Bike Data'!$C$7*'Bike Data'!$C$6*'WLTP Calcs'!E444^2</f>
        <v>0.94150324074074077</v>
      </c>
      <c r="I444" s="26">
        <f>0.02 *'Bike Data'!C$4*9.81</f>
        <v>55.524600000000007</v>
      </c>
      <c r="J444" s="22">
        <f t="shared" si="43"/>
        <v>-301.21445231481482</v>
      </c>
      <c r="K444" s="25">
        <f t="shared" si="44"/>
        <v>0</v>
      </c>
      <c r="L444" s="20">
        <f t="shared" si="45"/>
        <v>301.21445231481482</v>
      </c>
      <c r="M444" s="30">
        <f>(E444/1000)*(I444+H444+('Bike Data'!C$4*'Bike Data'!C$10*F444))</f>
        <v>-0.87557377661394042</v>
      </c>
      <c r="N444" s="25">
        <f t="shared" si="46"/>
        <v>0</v>
      </c>
      <c r="O444" s="30">
        <f t="shared" si="47"/>
        <v>0.87557377661394042</v>
      </c>
      <c r="P444" s="26"/>
      <c r="Q444" s="22">
        <f>((M444+M445)/2) * (B445 - B444)</f>
        <v>-0.58126827837898665</v>
      </c>
      <c r="R444" s="25">
        <f t="shared" si="48"/>
        <v>0</v>
      </c>
      <c r="S444" s="22">
        <f>SUM($R$3:R444)</f>
        <v>341.17603058971497</v>
      </c>
      <c r="T444" s="25">
        <f t="shared" si="42"/>
        <v>0.58126827837898665</v>
      </c>
      <c r="U444" s="22">
        <f>SUM($T$3:T444)</f>
        <v>123.27088600404123</v>
      </c>
      <c r="V444" s="25"/>
      <c r="W444" s="20">
        <f>U444*'KERS Calcs'!$F$4</f>
        <v>108.47837968355628</v>
      </c>
      <c r="X444" s="25">
        <f>O444*'KERS Calcs'!$F$30</f>
        <v>0.47088399033379963</v>
      </c>
      <c r="Y444" s="73">
        <f>T444*'KERS Calcs'!$F$30</f>
        <v>0.31260635447084639</v>
      </c>
      <c r="Z444" s="26">
        <f>SUM($Y$3:Y444)</f>
        <v>66.295140676831593</v>
      </c>
    </row>
    <row r="445" spans="1:26" x14ac:dyDescent="0.2">
      <c r="A445" s="23" t="s">
        <v>18</v>
      </c>
      <c r="B445" s="19">
        <v>442</v>
      </c>
      <c r="C445" s="23">
        <v>442</v>
      </c>
      <c r="D445" s="19">
        <v>3.8</v>
      </c>
      <c r="E445" s="24">
        <v>1.0555555555555556</v>
      </c>
      <c r="F445" s="20">
        <v>-0.88888888888888895</v>
      </c>
      <c r="G445" s="25">
        <f>'Bike Data'!$C$4*$F445</f>
        <v>-251.55555555555557</v>
      </c>
      <c r="H445" s="22">
        <f>0.5*'Bike Data'!$C$12*'Bike Data'!$C$7*'Bike Data'!$C$6*'WLTP Calcs'!E445^2</f>
        <v>0.22930185185185187</v>
      </c>
      <c r="I445" s="26">
        <f>0.02 *'Bike Data'!C$4*9.81</f>
        <v>55.524600000000007</v>
      </c>
      <c r="J445" s="22">
        <f t="shared" si="43"/>
        <v>-195.80165370370372</v>
      </c>
      <c r="K445" s="25">
        <f t="shared" si="44"/>
        <v>0</v>
      </c>
      <c r="L445" s="20">
        <f t="shared" si="45"/>
        <v>195.80165370370372</v>
      </c>
      <c r="M445" s="30">
        <f>(E445/1000)*(I445+H445+('Bike Data'!C$4*'Bike Data'!C$10*F445))</f>
        <v>-0.28696278014403293</v>
      </c>
      <c r="N445" s="25">
        <f t="shared" si="46"/>
        <v>0</v>
      </c>
      <c r="O445" s="30">
        <f t="shared" si="47"/>
        <v>0.28696278014403293</v>
      </c>
      <c r="P445" s="26"/>
      <c r="Q445" s="22">
        <f>((M445+M446)/2) * (B446 - B445)</f>
        <v>-0.16672450326003085</v>
      </c>
      <c r="R445" s="25">
        <f t="shared" si="48"/>
        <v>0</v>
      </c>
      <c r="S445" s="22">
        <f>SUM($R$3:R445)</f>
        <v>341.17603058971497</v>
      </c>
      <c r="T445" s="25">
        <f t="shared" si="42"/>
        <v>0.16672450326003085</v>
      </c>
      <c r="U445" s="22">
        <f>SUM($T$3:T445)</f>
        <v>123.43761050730126</v>
      </c>
      <c r="V445" s="25"/>
      <c r="W445" s="20">
        <f>U445*'KERS Calcs'!$F$4</f>
        <v>108.62509724642511</v>
      </c>
      <c r="X445" s="25">
        <f>O445*'KERS Calcs'!$F$30</f>
        <v>0.1543287186078931</v>
      </c>
      <c r="Y445" s="73">
        <f>T445*'KERS Calcs'!$F$30</f>
        <v>8.9664516547210124E-2</v>
      </c>
      <c r="Z445" s="26">
        <f>SUM($Y$3:Y445)</f>
        <v>66.38480519337881</v>
      </c>
    </row>
    <row r="446" spans="1:26" x14ac:dyDescent="0.2">
      <c r="A446" s="23" t="s">
        <v>18</v>
      </c>
      <c r="B446" s="19">
        <v>443</v>
      </c>
      <c r="C446" s="23">
        <v>443</v>
      </c>
      <c r="D446" s="19">
        <v>1.3</v>
      </c>
      <c r="E446" s="24">
        <v>0.36111111111111116</v>
      </c>
      <c r="F446" s="20">
        <v>-0.49999999999999994</v>
      </c>
      <c r="G446" s="25">
        <f>'Bike Data'!$C$4*$F446</f>
        <v>-141.49999999999997</v>
      </c>
      <c r="H446" s="22">
        <f>0.5*'Bike Data'!$C$12*'Bike Data'!$C$7*'Bike Data'!$C$6*'WLTP Calcs'!E446^2</f>
        <v>2.6836574074074082E-2</v>
      </c>
      <c r="I446" s="26">
        <f>0.02 *'Bike Data'!C$4*9.81</f>
        <v>55.524600000000007</v>
      </c>
      <c r="J446" s="22">
        <f t="shared" si="43"/>
        <v>-85.948563425925883</v>
      </c>
      <c r="K446" s="25">
        <f t="shared" si="44"/>
        <v>0</v>
      </c>
      <c r="L446" s="20">
        <f t="shared" si="45"/>
        <v>85.948563425925883</v>
      </c>
      <c r="M446" s="30">
        <f>(E446/1000)*(I446+H446+('Bike Data'!C$4*'Bike Data'!C$10*F446))</f>
        <v>-4.6486226376028797E-2</v>
      </c>
      <c r="N446" s="25">
        <f t="shared" si="46"/>
        <v>0</v>
      </c>
      <c r="O446" s="30">
        <f t="shared" si="47"/>
        <v>4.6486226376028797E-2</v>
      </c>
      <c r="P446" s="26"/>
      <c r="Q446" s="22">
        <f>((M446+M447)/2) * (B447 - B446)</f>
        <v>-2.3549258526234563E-2</v>
      </c>
      <c r="R446" s="25">
        <f t="shared" si="48"/>
        <v>0</v>
      </c>
      <c r="S446" s="22">
        <f>SUM($R$3:R446)</f>
        <v>341.17603058971497</v>
      </c>
      <c r="T446" s="25">
        <f t="shared" si="42"/>
        <v>2.3549258526234563E-2</v>
      </c>
      <c r="U446" s="22">
        <f>SUM($T$3:T446)</f>
        <v>123.46115976582749</v>
      </c>
      <c r="V446" s="25"/>
      <c r="W446" s="20">
        <f>U446*'KERS Calcs'!$F$4</f>
        <v>108.64582059392819</v>
      </c>
      <c r="X446" s="25">
        <f>O446*'KERS Calcs'!$F$30</f>
        <v>2.5000314486527134E-2</v>
      </c>
      <c r="Y446" s="73">
        <f>T446*'KERS Calcs'!$F$30</f>
        <v>1.266480235065897E-2</v>
      </c>
      <c r="Z446" s="26">
        <f>SUM($Y$3:Y446)</f>
        <v>66.397469995729466</v>
      </c>
    </row>
    <row r="447" spans="1:26" x14ac:dyDescent="0.2">
      <c r="A447" s="23" t="s">
        <v>18</v>
      </c>
      <c r="B447" s="19">
        <v>444</v>
      </c>
      <c r="C447" s="23">
        <v>444</v>
      </c>
      <c r="D447" s="19">
        <v>0.2</v>
      </c>
      <c r="E447" s="24">
        <v>5.5555555555555559E-2</v>
      </c>
      <c r="F447" s="20">
        <v>-0.18055555555555555</v>
      </c>
      <c r="G447" s="25">
        <f>'Bike Data'!$C$4*$F447</f>
        <v>-51.097222222222221</v>
      </c>
      <c r="H447" s="22">
        <f>0.5*'Bike Data'!$C$12*'Bike Data'!$C$7*'Bike Data'!$C$6*'WLTP Calcs'!E447^2</f>
        <v>6.3518518518518524E-4</v>
      </c>
      <c r="I447" s="26">
        <f>0.02 *'Bike Data'!C$4*9.81</f>
        <v>55.524600000000007</v>
      </c>
      <c r="J447" s="22">
        <f t="shared" si="43"/>
        <v>4.428012962962967</v>
      </c>
      <c r="K447" s="25">
        <f t="shared" si="44"/>
        <v>4.428012962962967</v>
      </c>
      <c r="L447" s="20">
        <f t="shared" si="45"/>
        <v>0</v>
      </c>
      <c r="M447" s="30">
        <f>(E447/1000)*(I447+H447+('Bike Data'!C$4*'Bike Data'!C$10*F447))</f>
        <v>-6.1229067644032913E-4</v>
      </c>
      <c r="N447" s="25">
        <f t="shared" si="46"/>
        <v>0</v>
      </c>
      <c r="O447" s="30">
        <f t="shared" si="47"/>
        <v>6.1229067644032913E-4</v>
      </c>
      <c r="P447" s="26"/>
      <c r="Q447" s="22">
        <f>((M447+M448)/2) * (B448 - B447)</f>
        <v>-3.0614533822016457E-4</v>
      </c>
      <c r="R447" s="25">
        <f t="shared" si="48"/>
        <v>0</v>
      </c>
      <c r="S447" s="22">
        <f>SUM($R$3:R447)</f>
        <v>341.17603058971497</v>
      </c>
      <c r="T447" s="25">
        <f t="shared" si="42"/>
        <v>3.0614533822016457E-4</v>
      </c>
      <c r="U447" s="22">
        <f>SUM($T$3:T447)</f>
        <v>123.4614659111657</v>
      </c>
      <c r="V447" s="25"/>
      <c r="W447" s="20">
        <f>U447*'KERS Calcs'!$F$4</f>
        <v>108.64609000182583</v>
      </c>
      <c r="X447" s="25">
        <f>O447*'KERS Calcs'!$F$30</f>
        <v>3.2929021479080823E-4</v>
      </c>
      <c r="Y447" s="73">
        <f>T447*'KERS Calcs'!$F$30</f>
        <v>1.6464510739540411E-4</v>
      </c>
      <c r="Z447" s="26">
        <f>SUM($Y$3:Y447)</f>
        <v>66.397634640836856</v>
      </c>
    </row>
    <row r="448" spans="1:26" x14ac:dyDescent="0.2">
      <c r="A448" s="23" t="s">
        <v>18</v>
      </c>
      <c r="B448" s="19">
        <v>445</v>
      </c>
      <c r="C448" s="23">
        <v>445</v>
      </c>
      <c r="D448" s="19">
        <v>0</v>
      </c>
      <c r="E448" s="24">
        <v>0</v>
      </c>
      <c r="F448" s="20">
        <v>-2.777777777777778E-2</v>
      </c>
      <c r="G448" s="25">
        <f>'Bike Data'!$C$4*$F448</f>
        <v>-7.8611111111111116</v>
      </c>
      <c r="H448" s="22">
        <f>0.5*'Bike Data'!$C$12*'Bike Data'!$C$7*'Bike Data'!$C$6*'WLTP Calcs'!E448^2</f>
        <v>0</v>
      </c>
      <c r="I448" s="26">
        <f>0.02 *'Bike Data'!C$4*9.81</f>
        <v>55.524600000000007</v>
      </c>
      <c r="J448" s="22">
        <f t="shared" si="43"/>
        <v>47.663488888888892</v>
      </c>
      <c r="K448" s="25">
        <f t="shared" si="44"/>
        <v>47.663488888888892</v>
      </c>
      <c r="L448" s="20">
        <f t="shared" si="45"/>
        <v>0</v>
      </c>
      <c r="M448" s="30">
        <f>(E448/1000)*(I448+H448+('Bike Data'!C$4*'Bike Data'!C$10*F448))</f>
        <v>0</v>
      </c>
      <c r="N448" s="25">
        <f t="shared" si="46"/>
        <v>0</v>
      </c>
      <c r="O448" s="30">
        <f t="shared" si="47"/>
        <v>0</v>
      </c>
      <c r="P448" s="26"/>
      <c r="Q448" s="22">
        <f>((M448+M449)/2) * (B449 - B448)</f>
        <v>0</v>
      </c>
      <c r="R448" s="25">
        <f t="shared" si="48"/>
        <v>0</v>
      </c>
      <c r="S448" s="22">
        <f>SUM($R$3:R448)</f>
        <v>341.17603058971497</v>
      </c>
      <c r="T448" s="25">
        <f t="shared" si="42"/>
        <v>0</v>
      </c>
      <c r="U448" s="22">
        <f>SUM($T$3:T448)</f>
        <v>123.4614659111657</v>
      </c>
      <c r="V448" s="25"/>
      <c r="W448" s="20">
        <f>U448*'KERS Calcs'!$F$4</f>
        <v>108.64609000182583</v>
      </c>
      <c r="X448" s="25">
        <f>O448*'KERS Calcs'!$F$30</f>
        <v>0</v>
      </c>
      <c r="Y448" s="73">
        <f>T448*'KERS Calcs'!$F$30</f>
        <v>0</v>
      </c>
      <c r="Z448" s="26">
        <f>SUM($Y$3:Y448)</f>
        <v>66.397634640836856</v>
      </c>
    </row>
    <row r="449" spans="1:26" x14ac:dyDescent="0.2">
      <c r="A449" s="23" t="s">
        <v>18</v>
      </c>
      <c r="B449" s="19">
        <v>446</v>
      </c>
      <c r="C449" s="23">
        <v>446</v>
      </c>
      <c r="D449" s="19">
        <v>0</v>
      </c>
      <c r="E449" s="24">
        <v>0</v>
      </c>
      <c r="F449" s="20">
        <v>0</v>
      </c>
      <c r="G449" s="25">
        <f>'Bike Data'!$C$4*$F449</f>
        <v>0</v>
      </c>
      <c r="H449" s="22">
        <f>0.5*'Bike Data'!$C$12*'Bike Data'!$C$7*'Bike Data'!$C$6*'WLTP Calcs'!E449^2</f>
        <v>0</v>
      </c>
      <c r="I449" s="26">
        <f>0.02 *'Bike Data'!C$4*9.81</f>
        <v>55.524600000000007</v>
      </c>
      <c r="J449" s="22">
        <f t="shared" si="43"/>
        <v>55.524600000000007</v>
      </c>
      <c r="K449" s="25">
        <f t="shared" si="44"/>
        <v>55.524600000000007</v>
      </c>
      <c r="L449" s="20">
        <f t="shared" si="45"/>
        <v>0</v>
      </c>
      <c r="M449" s="30">
        <f>(E449/1000)*(I449+H449+('Bike Data'!C$4*'Bike Data'!C$10*F449))</f>
        <v>0</v>
      </c>
      <c r="N449" s="25">
        <f t="shared" si="46"/>
        <v>0</v>
      </c>
      <c r="O449" s="30">
        <f t="shared" si="47"/>
        <v>0</v>
      </c>
      <c r="P449" s="26"/>
      <c r="Q449" s="22">
        <f>((M449+M450)/2) * (B450 - B449)</f>
        <v>0</v>
      </c>
      <c r="R449" s="25">
        <f t="shared" si="48"/>
        <v>0</v>
      </c>
      <c r="S449" s="22">
        <f>SUM($R$3:R449)</f>
        <v>341.17603058971497</v>
      </c>
      <c r="T449" s="25">
        <f t="shared" si="42"/>
        <v>0</v>
      </c>
      <c r="U449" s="22">
        <f>SUM($T$3:T449)</f>
        <v>123.4614659111657</v>
      </c>
      <c r="V449" s="25"/>
      <c r="W449" s="20">
        <f>U449*'KERS Calcs'!$F$4</f>
        <v>108.64609000182583</v>
      </c>
      <c r="X449" s="25">
        <f>O449*'KERS Calcs'!$F$30</f>
        <v>0</v>
      </c>
      <c r="Y449" s="73">
        <f>T449*'KERS Calcs'!$F$30</f>
        <v>0</v>
      </c>
      <c r="Z449" s="26">
        <f>SUM($Y$3:Y449)</f>
        <v>66.397634640836856</v>
      </c>
    </row>
    <row r="450" spans="1:26" x14ac:dyDescent="0.2">
      <c r="A450" s="23" t="s">
        <v>18</v>
      </c>
      <c r="B450" s="19">
        <v>447</v>
      </c>
      <c r="C450" s="23">
        <v>447</v>
      </c>
      <c r="D450" s="19">
        <v>0</v>
      </c>
      <c r="E450" s="24">
        <v>0</v>
      </c>
      <c r="F450" s="20">
        <v>0</v>
      </c>
      <c r="G450" s="25">
        <f>'Bike Data'!$C$4*$F450</f>
        <v>0</v>
      </c>
      <c r="H450" s="22">
        <f>0.5*'Bike Data'!$C$12*'Bike Data'!$C$7*'Bike Data'!$C$6*'WLTP Calcs'!E450^2</f>
        <v>0</v>
      </c>
      <c r="I450" s="26">
        <f>0.02 *'Bike Data'!C$4*9.81</f>
        <v>55.524600000000007</v>
      </c>
      <c r="J450" s="22">
        <f t="shared" si="43"/>
        <v>55.524600000000007</v>
      </c>
      <c r="K450" s="25">
        <f t="shared" si="44"/>
        <v>55.524600000000007</v>
      </c>
      <c r="L450" s="20">
        <f t="shared" si="45"/>
        <v>0</v>
      </c>
      <c r="M450" s="30">
        <f>(E450/1000)*(I450+H450+('Bike Data'!C$4*'Bike Data'!C$10*F450))</f>
        <v>0</v>
      </c>
      <c r="N450" s="25">
        <f t="shared" si="46"/>
        <v>0</v>
      </c>
      <c r="O450" s="30">
        <f t="shared" si="47"/>
        <v>0</v>
      </c>
      <c r="P450" s="26"/>
      <c r="Q450" s="22">
        <f>((M450+M451)/2) * (B451 - B450)</f>
        <v>0</v>
      </c>
      <c r="R450" s="25">
        <f t="shared" si="48"/>
        <v>0</v>
      </c>
      <c r="S450" s="22">
        <f>SUM($R$3:R450)</f>
        <v>341.17603058971497</v>
      </c>
      <c r="T450" s="25">
        <f t="shared" si="42"/>
        <v>0</v>
      </c>
      <c r="U450" s="22">
        <f>SUM($T$3:T450)</f>
        <v>123.4614659111657</v>
      </c>
      <c r="V450" s="25"/>
      <c r="W450" s="20">
        <f>U450*'KERS Calcs'!$F$4</f>
        <v>108.64609000182583</v>
      </c>
      <c r="X450" s="25">
        <f>O450*'KERS Calcs'!$F$30</f>
        <v>0</v>
      </c>
      <c r="Y450" s="73">
        <f>T450*'KERS Calcs'!$F$30</f>
        <v>0</v>
      </c>
      <c r="Z450" s="26">
        <f>SUM($Y$3:Y450)</f>
        <v>66.397634640836856</v>
      </c>
    </row>
    <row r="451" spans="1:26" x14ac:dyDescent="0.2">
      <c r="A451" s="23" t="s">
        <v>18</v>
      </c>
      <c r="B451" s="19">
        <v>448</v>
      </c>
      <c r="C451" s="23">
        <v>448</v>
      </c>
      <c r="D451" s="19">
        <v>0</v>
      </c>
      <c r="E451" s="24">
        <v>0</v>
      </c>
      <c r="F451" s="20">
        <v>0</v>
      </c>
      <c r="G451" s="25">
        <f>'Bike Data'!$C$4*$F451</f>
        <v>0</v>
      </c>
      <c r="H451" s="22">
        <f>0.5*'Bike Data'!$C$12*'Bike Data'!$C$7*'Bike Data'!$C$6*'WLTP Calcs'!E451^2</f>
        <v>0</v>
      </c>
      <c r="I451" s="26">
        <f>0.02 *'Bike Data'!C$4*9.81</f>
        <v>55.524600000000007</v>
      </c>
      <c r="J451" s="22">
        <f t="shared" si="43"/>
        <v>55.524600000000007</v>
      </c>
      <c r="K451" s="25">
        <f t="shared" si="44"/>
        <v>55.524600000000007</v>
      </c>
      <c r="L451" s="20">
        <f t="shared" si="45"/>
        <v>0</v>
      </c>
      <c r="M451" s="30">
        <f>(E451/1000)*(I451+H451+('Bike Data'!C$4*'Bike Data'!C$10*F451))</f>
        <v>0</v>
      </c>
      <c r="N451" s="25">
        <f t="shared" si="46"/>
        <v>0</v>
      </c>
      <c r="O451" s="30">
        <f t="shared" si="47"/>
        <v>0</v>
      </c>
      <c r="P451" s="26"/>
      <c r="Q451" s="22">
        <f>((M451+M452)/2) * (B452 - B451)</f>
        <v>0</v>
      </c>
      <c r="R451" s="25">
        <f t="shared" si="48"/>
        <v>0</v>
      </c>
      <c r="S451" s="22">
        <f>SUM($R$3:R451)</f>
        <v>341.17603058971497</v>
      </c>
      <c r="T451" s="25">
        <f t="shared" ref="T451:T514" si="49">ABS(IF(Q451&lt;0,Q451,))</f>
        <v>0</v>
      </c>
      <c r="U451" s="22">
        <f>SUM($T$3:T451)</f>
        <v>123.4614659111657</v>
      </c>
      <c r="V451" s="25"/>
      <c r="W451" s="20">
        <f>U451*'KERS Calcs'!$F$4</f>
        <v>108.64609000182583</v>
      </c>
      <c r="X451" s="25">
        <f>O451*'KERS Calcs'!$F$30</f>
        <v>0</v>
      </c>
      <c r="Y451" s="73">
        <f>T451*'KERS Calcs'!$F$30</f>
        <v>0</v>
      </c>
      <c r="Z451" s="26">
        <f>SUM($Y$3:Y451)</f>
        <v>66.397634640836856</v>
      </c>
    </row>
    <row r="452" spans="1:26" x14ac:dyDescent="0.2">
      <c r="A452" s="23" t="s">
        <v>18</v>
      </c>
      <c r="B452" s="19">
        <v>449</v>
      </c>
      <c r="C452" s="23">
        <v>449</v>
      </c>
      <c r="D452" s="19">
        <v>0</v>
      </c>
      <c r="E452" s="24">
        <v>0</v>
      </c>
      <c r="F452" s="20">
        <v>0</v>
      </c>
      <c r="G452" s="25">
        <f>'Bike Data'!$C$4*$F452</f>
        <v>0</v>
      </c>
      <c r="H452" s="22">
        <f>0.5*'Bike Data'!$C$12*'Bike Data'!$C$7*'Bike Data'!$C$6*'WLTP Calcs'!E452^2</f>
        <v>0</v>
      </c>
      <c r="I452" s="26">
        <f>0.02 *'Bike Data'!C$4*9.81</f>
        <v>55.524600000000007</v>
      </c>
      <c r="J452" s="22">
        <f t="shared" ref="J452:J515" si="50">SUM(G452:I452)</f>
        <v>55.524600000000007</v>
      </c>
      <c r="K452" s="25">
        <f t="shared" ref="K452:K515" si="51">IF(J452&gt;0,J452,)</f>
        <v>55.524600000000007</v>
      </c>
      <c r="L452" s="20">
        <f t="shared" ref="L452:L515" si="52">IF(J452&lt;0,J452,)*-1</f>
        <v>0</v>
      </c>
      <c r="M452" s="30">
        <f>(E452/1000)*(I452+H452+('Bike Data'!C$4*'Bike Data'!C$10*F452))</f>
        <v>0</v>
      </c>
      <c r="N452" s="25">
        <f t="shared" ref="N452:N515" si="53">IF(M452&gt;0,M452,)</f>
        <v>0</v>
      </c>
      <c r="O452" s="30">
        <f t="shared" ref="O452:O515" si="54">ABS(IF(M452&lt;0,M452,))</f>
        <v>0</v>
      </c>
      <c r="P452" s="26"/>
      <c r="Q452" s="22">
        <f>((M452+M453)/2) * (B453 - B452)</f>
        <v>0</v>
      </c>
      <c r="R452" s="25">
        <f t="shared" ref="R452:R515" si="55">IF(Q452&gt;0,Q452,)</f>
        <v>0</v>
      </c>
      <c r="S452" s="22">
        <f>SUM($R$3:R452)</f>
        <v>341.17603058971497</v>
      </c>
      <c r="T452" s="25">
        <f t="shared" si="49"/>
        <v>0</v>
      </c>
      <c r="U452" s="22">
        <f>SUM($T$3:T452)</f>
        <v>123.4614659111657</v>
      </c>
      <c r="V452" s="25"/>
      <c r="W452" s="20">
        <f>U452*'KERS Calcs'!$F$4</f>
        <v>108.64609000182583</v>
      </c>
      <c r="X452" s="25">
        <f>O452*'KERS Calcs'!$F$30</f>
        <v>0</v>
      </c>
      <c r="Y452" s="73">
        <f>T452*'KERS Calcs'!$F$30</f>
        <v>0</v>
      </c>
      <c r="Z452" s="26">
        <f>SUM($Y$3:Y452)</f>
        <v>66.397634640836856</v>
      </c>
    </row>
    <row r="453" spans="1:26" x14ac:dyDescent="0.2">
      <c r="A453" s="23" t="s">
        <v>18</v>
      </c>
      <c r="B453" s="19">
        <v>450</v>
      </c>
      <c r="C453" s="23">
        <v>450</v>
      </c>
      <c r="D453" s="19">
        <v>0</v>
      </c>
      <c r="E453" s="24">
        <v>0</v>
      </c>
      <c r="F453" s="20">
        <v>0</v>
      </c>
      <c r="G453" s="25">
        <f>'Bike Data'!$C$4*$F453</f>
        <v>0</v>
      </c>
      <c r="H453" s="22">
        <f>0.5*'Bike Data'!$C$12*'Bike Data'!$C$7*'Bike Data'!$C$6*'WLTP Calcs'!E453^2</f>
        <v>0</v>
      </c>
      <c r="I453" s="26">
        <f>0.02 *'Bike Data'!C$4*9.81</f>
        <v>55.524600000000007</v>
      </c>
      <c r="J453" s="22">
        <f t="shared" si="50"/>
        <v>55.524600000000007</v>
      </c>
      <c r="K453" s="25">
        <f t="shared" si="51"/>
        <v>55.524600000000007</v>
      </c>
      <c r="L453" s="20">
        <f t="shared" si="52"/>
        <v>0</v>
      </c>
      <c r="M453" s="30">
        <f>(E453/1000)*(I453+H453+('Bike Data'!C$4*'Bike Data'!C$10*F453))</f>
        <v>0</v>
      </c>
      <c r="N453" s="25">
        <f t="shared" si="53"/>
        <v>0</v>
      </c>
      <c r="O453" s="30">
        <f t="shared" si="54"/>
        <v>0</v>
      </c>
      <c r="P453" s="26"/>
      <c r="Q453" s="22">
        <f>((M453+M454)/2) * (B454 - B453)</f>
        <v>0</v>
      </c>
      <c r="R453" s="25">
        <f t="shared" si="55"/>
        <v>0</v>
      </c>
      <c r="S453" s="22">
        <f>SUM($R$3:R453)</f>
        <v>341.17603058971497</v>
      </c>
      <c r="T453" s="25">
        <f t="shared" si="49"/>
        <v>0</v>
      </c>
      <c r="U453" s="22">
        <f>SUM($T$3:T453)</f>
        <v>123.4614659111657</v>
      </c>
      <c r="V453" s="25"/>
      <c r="W453" s="20">
        <f>U453*'KERS Calcs'!$F$4</f>
        <v>108.64609000182583</v>
      </c>
      <c r="X453" s="25">
        <f>O453*'KERS Calcs'!$F$30</f>
        <v>0</v>
      </c>
      <c r="Y453" s="73">
        <f>T453*'KERS Calcs'!$F$30</f>
        <v>0</v>
      </c>
      <c r="Z453" s="26">
        <f>SUM($Y$3:Y453)</f>
        <v>66.397634640836856</v>
      </c>
    </row>
    <row r="454" spans="1:26" x14ac:dyDescent="0.2">
      <c r="A454" s="23" t="s">
        <v>18</v>
      </c>
      <c r="B454" s="19">
        <v>451</v>
      </c>
      <c r="C454" s="23">
        <v>451</v>
      </c>
      <c r="D454" s="19">
        <v>0</v>
      </c>
      <c r="E454" s="24">
        <v>0</v>
      </c>
      <c r="F454" s="20">
        <v>0</v>
      </c>
      <c r="G454" s="25">
        <f>'Bike Data'!$C$4*$F454</f>
        <v>0</v>
      </c>
      <c r="H454" s="22">
        <f>0.5*'Bike Data'!$C$12*'Bike Data'!$C$7*'Bike Data'!$C$6*'WLTP Calcs'!E454^2</f>
        <v>0</v>
      </c>
      <c r="I454" s="26">
        <f>0.02 *'Bike Data'!C$4*9.81</f>
        <v>55.524600000000007</v>
      </c>
      <c r="J454" s="22">
        <f t="shared" si="50"/>
        <v>55.524600000000007</v>
      </c>
      <c r="K454" s="25">
        <f t="shared" si="51"/>
        <v>55.524600000000007</v>
      </c>
      <c r="L454" s="20">
        <f t="shared" si="52"/>
        <v>0</v>
      </c>
      <c r="M454" s="30">
        <f>(E454/1000)*(I454+H454+('Bike Data'!C$4*'Bike Data'!C$10*F454))</f>
        <v>0</v>
      </c>
      <c r="N454" s="25">
        <f t="shared" si="53"/>
        <v>0</v>
      </c>
      <c r="O454" s="30">
        <f t="shared" si="54"/>
        <v>0</v>
      </c>
      <c r="P454" s="26"/>
      <c r="Q454" s="22">
        <f>((M454+M455)/2) * (B455 - B454)</f>
        <v>0</v>
      </c>
      <c r="R454" s="25">
        <f t="shared" si="55"/>
        <v>0</v>
      </c>
      <c r="S454" s="22">
        <f>SUM($R$3:R454)</f>
        <v>341.17603058971497</v>
      </c>
      <c r="T454" s="25">
        <f t="shared" si="49"/>
        <v>0</v>
      </c>
      <c r="U454" s="22">
        <f>SUM($T$3:T454)</f>
        <v>123.4614659111657</v>
      </c>
      <c r="V454" s="25"/>
      <c r="W454" s="20">
        <f>U454*'KERS Calcs'!$F$4</f>
        <v>108.64609000182583</v>
      </c>
      <c r="X454" s="25">
        <f>O454*'KERS Calcs'!$F$30</f>
        <v>0</v>
      </c>
      <c r="Y454" s="73">
        <f>T454*'KERS Calcs'!$F$30</f>
        <v>0</v>
      </c>
      <c r="Z454" s="26">
        <f>SUM($Y$3:Y454)</f>
        <v>66.397634640836856</v>
      </c>
    </row>
    <row r="455" spans="1:26" x14ac:dyDescent="0.2">
      <c r="A455" s="23" t="s">
        <v>18</v>
      </c>
      <c r="B455" s="19">
        <v>452</v>
      </c>
      <c r="C455" s="23">
        <v>452</v>
      </c>
      <c r="D455" s="19">
        <v>0</v>
      </c>
      <c r="E455" s="24">
        <v>0</v>
      </c>
      <c r="F455" s="20">
        <v>0</v>
      </c>
      <c r="G455" s="25">
        <f>'Bike Data'!$C$4*$F455</f>
        <v>0</v>
      </c>
      <c r="H455" s="22">
        <f>0.5*'Bike Data'!$C$12*'Bike Data'!$C$7*'Bike Data'!$C$6*'WLTP Calcs'!E455^2</f>
        <v>0</v>
      </c>
      <c r="I455" s="26">
        <f>0.02 *'Bike Data'!C$4*9.81</f>
        <v>55.524600000000007</v>
      </c>
      <c r="J455" s="22">
        <f t="shared" si="50"/>
        <v>55.524600000000007</v>
      </c>
      <c r="K455" s="25">
        <f t="shared" si="51"/>
        <v>55.524600000000007</v>
      </c>
      <c r="L455" s="20">
        <f t="shared" si="52"/>
        <v>0</v>
      </c>
      <c r="M455" s="30">
        <f>(E455/1000)*(I455+H455+('Bike Data'!C$4*'Bike Data'!C$10*F455))</f>
        <v>0</v>
      </c>
      <c r="N455" s="25">
        <f t="shared" si="53"/>
        <v>0</v>
      </c>
      <c r="O455" s="30">
        <f t="shared" si="54"/>
        <v>0</v>
      </c>
      <c r="P455" s="26"/>
      <c r="Q455" s="22">
        <f>((M455+M456)/2) * (B456 - B455)</f>
        <v>0</v>
      </c>
      <c r="R455" s="25">
        <f t="shared" si="55"/>
        <v>0</v>
      </c>
      <c r="S455" s="22">
        <f>SUM($R$3:R455)</f>
        <v>341.17603058971497</v>
      </c>
      <c r="T455" s="25">
        <f t="shared" si="49"/>
        <v>0</v>
      </c>
      <c r="U455" s="22">
        <f>SUM($T$3:T455)</f>
        <v>123.4614659111657</v>
      </c>
      <c r="V455" s="25"/>
      <c r="W455" s="20">
        <f>U455*'KERS Calcs'!$F$4</f>
        <v>108.64609000182583</v>
      </c>
      <c r="X455" s="25">
        <f>O455*'KERS Calcs'!$F$30</f>
        <v>0</v>
      </c>
      <c r="Y455" s="73">
        <f>T455*'KERS Calcs'!$F$30</f>
        <v>0</v>
      </c>
      <c r="Z455" s="26">
        <f>SUM($Y$3:Y455)</f>
        <v>66.397634640836856</v>
      </c>
    </row>
    <row r="456" spans="1:26" x14ac:dyDescent="0.2">
      <c r="A456" s="23" t="s">
        <v>18</v>
      </c>
      <c r="B456" s="19">
        <v>453</v>
      </c>
      <c r="C456" s="23">
        <v>453</v>
      </c>
      <c r="D456" s="19">
        <v>0</v>
      </c>
      <c r="E456" s="24">
        <v>0</v>
      </c>
      <c r="F456" s="20">
        <v>0</v>
      </c>
      <c r="G456" s="25">
        <f>'Bike Data'!$C$4*$F456</f>
        <v>0</v>
      </c>
      <c r="H456" s="22">
        <f>0.5*'Bike Data'!$C$12*'Bike Data'!$C$7*'Bike Data'!$C$6*'WLTP Calcs'!E456^2</f>
        <v>0</v>
      </c>
      <c r="I456" s="26">
        <f>0.02 *'Bike Data'!C$4*9.81</f>
        <v>55.524600000000007</v>
      </c>
      <c r="J456" s="22">
        <f t="shared" si="50"/>
        <v>55.524600000000007</v>
      </c>
      <c r="K456" s="25">
        <f t="shared" si="51"/>
        <v>55.524600000000007</v>
      </c>
      <c r="L456" s="20">
        <f t="shared" si="52"/>
        <v>0</v>
      </c>
      <c r="M456" s="30">
        <f>(E456/1000)*(I456+H456+('Bike Data'!C$4*'Bike Data'!C$10*F456))</f>
        <v>0</v>
      </c>
      <c r="N456" s="25">
        <f t="shared" si="53"/>
        <v>0</v>
      </c>
      <c r="O456" s="30">
        <f t="shared" si="54"/>
        <v>0</v>
      </c>
      <c r="P456" s="26"/>
      <c r="Q456" s="22">
        <f>((M456+M457)/2) * (B457 - B456)</f>
        <v>0</v>
      </c>
      <c r="R456" s="25">
        <f t="shared" si="55"/>
        <v>0</v>
      </c>
      <c r="S456" s="22">
        <f>SUM($R$3:R456)</f>
        <v>341.17603058971497</v>
      </c>
      <c r="T456" s="25">
        <f t="shared" si="49"/>
        <v>0</v>
      </c>
      <c r="U456" s="22">
        <f>SUM($T$3:T456)</f>
        <v>123.4614659111657</v>
      </c>
      <c r="V456" s="25"/>
      <c r="W456" s="20">
        <f>U456*'KERS Calcs'!$F$4</f>
        <v>108.64609000182583</v>
      </c>
      <c r="X456" s="25">
        <f>O456*'KERS Calcs'!$F$30</f>
        <v>0</v>
      </c>
      <c r="Y456" s="73">
        <f>T456*'KERS Calcs'!$F$30</f>
        <v>0</v>
      </c>
      <c r="Z456" s="26">
        <f>SUM($Y$3:Y456)</f>
        <v>66.397634640836856</v>
      </c>
    </row>
    <row r="457" spans="1:26" x14ac:dyDescent="0.2">
      <c r="A457" s="23" t="s">
        <v>18</v>
      </c>
      <c r="B457" s="19">
        <v>454</v>
      </c>
      <c r="C457" s="23">
        <v>454</v>
      </c>
      <c r="D457" s="19">
        <v>0</v>
      </c>
      <c r="E457" s="24">
        <v>0</v>
      </c>
      <c r="F457" s="20">
        <v>0</v>
      </c>
      <c r="G457" s="25">
        <f>'Bike Data'!$C$4*$F457</f>
        <v>0</v>
      </c>
      <c r="H457" s="22">
        <f>0.5*'Bike Data'!$C$12*'Bike Data'!$C$7*'Bike Data'!$C$6*'WLTP Calcs'!E457^2</f>
        <v>0</v>
      </c>
      <c r="I457" s="26">
        <f>0.02 *'Bike Data'!C$4*9.81</f>
        <v>55.524600000000007</v>
      </c>
      <c r="J457" s="22">
        <f t="shared" si="50"/>
        <v>55.524600000000007</v>
      </c>
      <c r="K457" s="25">
        <f t="shared" si="51"/>
        <v>55.524600000000007</v>
      </c>
      <c r="L457" s="20">
        <f t="shared" si="52"/>
        <v>0</v>
      </c>
      <c r="M457" s="30">
        <f>(E457/1000)*(I457+H457+('Bike Data'!C$4*'Bike Data'!C$10*F457))</f>
        <v>0</v>
      </c>
      <c r="N457" s="25">
        <f t="shared" si="53"/>
        <v>0</v>
      </c>
      <c r="O457" s="30">
        <f t="shared" si="54"/>
        <v>0</v>
      </c>
      <c r="P457" s="26"/>
      <c r="Q457" s="22">
        <f>((M457+M458)/2) * (B458 - B457)</f>
        <v>0</v>
      </c>
      <c r="R457" s="25">
        <f t="shared" si="55"/>
        <v>0</v>
      </c>
      <c r="S457" s="22">
        <f>SUM($R$3:R457)</f>
        <v>341.17603058971497</v>
      </c>
      <c r="T457" s="25">
        <f t="shared" si="49"/>
        <v>0</v>
      </c>
      <c r="U457" s="22">
        <f>SUM($T$3:T457)</f>
        <v>123.4614659111657</v>
      </c>
      <c r="V457" s="25"/>
      <c r="W457" s="20">
        <f>U457*'KERS Calcs'!$F$4</f>
        <v>108.64609000182583</v>
      </c>
      <c r="X457" s="25">
        <f>O457*'KERS Calcs'!$F$30</f>
        <v>0</v>
      </c>
      <c r="Y457" s="73">
        <f>T457*'KERS Calcs'!$F$30</f>
        <v>0</v>
      </c>
      <c r="Z457" s="26">
        <f>SUM($Y$3:Y457)</f>
        <v>66.397634640836856</v>
      </c>
    </row>
    <row r="458" spans="1:26" x14ac:dyDescent="0.2">
      <c r="A458" s="23" t="s">
        <v>18</v>
      </c>
      <c r="B458" s="19">
        <v>455</v>
      </c>
      <c r="C458" s="23">
        <v>455</v>
      </c>
      <c r="D458" s="19">
        <v>0</v>
      </c>
      <c r="E458" s="24">
        <v>0</v>
      </c>
      <c r="F458" s="20">
        <v>0</v>
      </c>
      <c r="G458" s="25">
        <f>'Bike Data'!$C$4*$F458</f>
        <v>0</v>
      </c>
      <c r="H458" s="22">
        <f>0.5*'Bike Data'!$C$12*'Bike Data'!$C$7*'Bike Data'!$C$6*'WLTP Calcs'!E458^2</f>
        <v>0</v>
      </c>
      <c r="I458" s="26">
        <f>0.02 *'Bike Data'!C$4*9.81</f>
        <v>55.524600000000007</v>
      </c>
      <c r="J458" s="22">
        <f t="shared" si="50"/>
        <v>55.524600000000007</v>
      </c>
      <c r="K458" s="25">
        <f t="shared" si="51"/>
        <v>55.524600000000007</v>
      </c>
      <c r="L458" s="20">
        <f t="shared" si="52"/>
        <v>0</v>
      </c>
      <c r="M458" s="30">
        <f>(E458/1000)*(I458+H458+('Bike Data'!C$4*'Bike Data'!C$10*F458))</f>
        <v>0</v>
      </c>
      <c r="N458" s="25">
        <f t="shared" si="53"/>
        <v>0</v>
      </c>
      <c r="O458" s="30">
        <f t="shared" si="54"/>
        <v>0</v>
      </c>
      <c r="P458" s="26"/>
      <c r="Q458" s="22">
        <f>((M458+M459)/2) * (B459 - B458)</f>
        <v>0</v>
      </c>
      <c r="R458" s="25">
        <f t="shared" si="55"/>
        <v>0</v>
      </c>
      <c r="S458" s="22">
        <f>SUM($R$3:R458)</f>
        <v>341.17603058971497</v>
      </c>
      <c r="T458" s="25">
        <f t="shared" si="49"/>
        <v>0</v>
      </c>
      <c r="U458" s="22">
        <f>SUM($T$3:T458)</f>
        <v>123.4614659111657</v>
      </c>
      <c r="V458" s="25"/>
      <c r="W458" s="20">
        <f>U458*'KERS Calcs'!$F$4</f>
        <v>108.64609000182583</v>
      </c>
      <c r="X458" s="25">
        <f>O458*'KERS Calcs'!$F$30</f>
        <v>0</v>
      </c>
      <c r="Y458" s="73">
        <f>T458*'KERS Calcs'!$F$30</f>
        <v>0</v>
      </c>
      <c r="Z458" s="26">
        <f>SUM($Y$3:Y458)</f>
        <v>66.397634640836856</v>
      </c>
    </row>
    <row r="459" spans="1:26" x14ac:dyDescent="0.2">
      <c r="A459" s="23" t="s">
        <v>18</v>
      </c>
      <c r="B459" s="19">
        <v>456</v>
      </c>
      <c r="C459" s="23">
        <v>456</v>
      </c>
      <c r="D459" s="19">
        <v>0</v>
      </c>
      <c r="E459" s="24">
        <v>0</v>
      </c>
      <c r="F459" s="20">
        <v>0</v>
      </c>
      <c r="G459" s="25">
        <f>'Bike Data'!$C$4*$F459</f>
        <v>0</v>
      </c>
      <c r="H459" s="22">
        <f>0.5*'Bike Data'!$C$12*'Bike Data'!$C$7*'Bike Data'!$C$6*'WLTP Calcs'!E459^2</f>
        <v>0</v>
      </c>
      <c r="I459" s="26">
        <f>0.02 *'Bike Data'!C$4*9.81</f>
        <v>55.524600000000007</v>
      </c>
      <c r="J459" s="22">
        <f t="shared" si="50"/>
        <v>55.524600000000007</v>
      </c>
      <c r="K459" s="25">
        <f t="shared" si="51"/>
        <v>55.524600000000007</v>
      </c>
      <c r="L459" s="20">
        <f t="shared" si="52"/>
        <v>0</v>
      </c>
      <c r="M459" s="30">
        <f>(E459/1000)*(I459+H459+('Bike Data'!C$4*'Bike Data'!C$10*F459))</f>
        <v>0</v>
      </c>
      <c r="N459" s="25">
        <f t="shared" si="53"/>
        <v>0</v>
      </c>
      <c r="O459" s="30">
        <f t="shared" si="54"/>
        <v>0</v>
      </c>
      <c r="P459" s="26"/>
      <c r="Q459" s="22">
        <f>((M459+M460)/2) * (B460 - B459)</f>
        <v>0</v>
      </c>
      <c r="R459" s="25">
        <f t="shared" si="55"/>
        <v>0</v>
      </c>
      <c r="S459" s="22">
        <f>SUM($R$3:R459)</f>
        <v>341.17603058971497</v>
      </c>
      <c r="T459" s="25">
        <f t="shared" si="49"/>
        <v>0</v>
      </c>
      <c r="U459" s="22">
        <f>SUM($T$3:T459)</f>
        <v>123.4614659111657</v>
      </c>
      <c r="V459" s="25"/>
      <c r="W459" s="20">
        <f>U459*'KERS Calcs'!$F$4</f>
        <v>108.64609000182583</v>
      </c>
      <c r="X459" s="25">
        <f>O459*'KERS Calcs'!$F$30</f>
        <v>0</v>
      </c>
      <c r="Y459" s="73">
        <f>T459*'KERS Calcs'!$F$30</f>
        <v>0</v>
      </c>
      <c r="Z459" s="26">
        <f>SUM($Y$3:Y459)</f>
        <v>66.397634640836856</v>
      </c>
    </row>
    <row r="460" spans="1:26" x14ac:dyDescent="0.2">
      <c r="A460" s="23" t="s">
        <v>18</v>
      </c>
      <c r="B460" s="19">
        <v>457</v>
      </c>
      <c r="C460" s="23">
        <v>457</v>
      </c>
      <c r="D460" s="19">
        <v>0</v>
      </c>
      <c r="E460" s="24">
        <v>0</v>
      </c>
      <c r="F460" s="20">
        <v>0</v>
      </c>
      <c r="G460" s="25">
        <f>'Bike Data'!$C$4*$F460</f>
        <v>0</v>
      </c>
      <c r="H460" s="22">
        <f>0.5*'Bike Data'!$C$12*'Bike Data'!$C$7*'Bike Data'!$C$6*'WLTP Calcs'!E460^2</f>
        <v>0</v>
      </c>
      <c r="I460" s="26">
        <f>0.02 *'Bike Data'!C$4*9.81</f>
        <v>55.524600000000007</v>
      </c>
      <c r="J460" s="22">
        <f t="shared" si="50"/>
        <v>55.524600000000007</v>
      </c>
      <c r="K460" s="25">
        <f t="shared" si="51"/>
        <v>55.524600000000007</v>
      </c>
      <c r="L460" s="20">
        <f t="shared" si="52"/>
        <v>0</v>
      </c>
      <c r="M460" s="30">
        <f>(E460/1000)*(I460+H460+('Bike Data'!C$4*'Bike Data'!C$10*F460))</f>
        <v>0</v>
      </c>
      <c r="N460" s="25">
        <f t="shared" si="53"/>
        <v>0</v>
      </c>
      <c r="O460" s="30">
        <f t="shared" si="54"/>
        <v>0</v>
      </c>
      <c r="P460" s="26"/>
      <c r="Q460" s="22">
        <f>((M460+M461)/2) * (B461 - B460)</f>
        <v>0</v>
      </c>
      <c r="R460" s="25">
        <f t="shared" si="55"/>
        <v>0</v>
      </c>
      <c r="S460" s="22">
        <f>SUM($R$3:R460)</f>
        <v>341.17603058971497</v>
      </c>
      <c r="T460" s="25">
        <f t="shared" si="49"/>
        <v>0</v>
      </c>
      <c r="U460" s="22">
        <f>SUM($T$3:T460)</f>
        <v>123.4614659111657</v>
      </c>
      <c r="V460" s="25"/>
      <c r="W460" s="20">
        <f>U460*'KERS Calcs'!$F$4</f>
        <v>108.64609000182583</v>
      </c>
      <c r="X460" s="25">
        <f>O460*'KERS Calcs'!$F$30</f>
        <v>0</v>
      </c>
      <c r="Y460" s="73">
        <f>T460*'KERS Calcs'!$F$30</f>
        <v>0</v>
      </c>
      <c r="Z460" s="26">
        <f>SUM($Y$3:Y460)</f>
        <v>66.397634640836856</v>
      </c>
    </row>
    <row r="461" spans="1:26" x14ac:dyDescent="0.2">
      <c r="A461" s="23" t="s">
        <v>18</v>
      </c>
      <c r="B461" s="19">
        <v>458</v>
      </c>
      <c r="C461" s="23">
        <v>458</v>
      </c>
      <c r="D461" s="19">
        <v>0</v>
      </c>
      <c r="E461" s="24">
        <v>0</v>
      </c>
      <c r="F461" s="20">
        <v>0</v>
      </c>
      <c r="G461" s="25">
        <f>'Bike Data'!$C$4*$F461</f>
        <v>0</v>
      </c>
      <c r="H461" s="22">
        <f>0.5*'Bike Data'!$C$12*'Bike Data'!$C$7*'Bike Data'!$C$6*'WLTP Calcs'!E461^2</f>
        <v>0</v>
      </c>
      <c r="I461" s="26">
        <f>0.02 *'Bike Data'!C$4*9.81</f>
        <v>55.524600000000007</v>
      </c>
      <c r="J461" s="22">
        <f t="shared" si="50"/>
        <v>55.524600000000007</v>
      </c>
      <c r="K461" s="25">
        <f t="shared" si="51"/>
        <v>55.524600000000007</v>
      </c>
      <c r="L461" s="20">
        <f t="shared" si="52"/>
        <v>0</v>
      </c>
      <c r="M461" s="30">
        <f>(E461/1000)*(I461+H461+('Bike Data'!C$4*'Bike Data'!C$10*F461))</f>
        <v>0</v>
      </c>
      <c r="N461" s="25">
        <f t="shared" si="53"/>
        <v>0</v>
      </c>
      <c r="O461" s="30">
        <f t="shared" si="54"/>
        <v>0</v>
      </c>
      <c r="P461" s="26"/>
      <c r="Q461" s="22">
        <f>((M461+M462)/2) * (B462 - B461)</f>
        <v>0</v>
      </c>
      <c r="R461" s="25">
        <f t="shared" si="55"/>
        <v>0</v>
      </c>
      <c r="S461" s="22">
        <f>SUM($R$3:R461)</f>
        <v>341.17603058971497</v>
      </c>
      <c r="T461" s="25">
        <f t="shared" si="49"/>
        <v>0</v>
      </c>
      <c r="U461" s="22">
        <f>SUM($T$3:T461)</f>
        <v>123.4614659111657</v>
      </c>
      <c r="V461" s="25"/>
      <c r="W461" s="20">
        <f>U461*'KERS Calcs'!$F$4</f>
        <v>108.64609000182583</v>
      </c>
      <c r="X461" s="25">
        <f>O461*'KERS Calcs'!$F$30</f>
        <v>0</v>
      </c>
      <c r="Y461" s="73">
        <f>T461*'KERS Calcs'!$F$30</f>
        <v>0</v>
      </c>
      <c r="Z461" s="26">
        <f>SUM($Y$3:Y461)</f>
        <v>66.397634640836856</v>
      </c>
    </row>
    <row r="462" spans="1:26" x14ac:dyDescent="0.2">
      <c r="A462" s="23" t="s">
        <v>18</v>
      </c>
      <c r="B462" s="19">
        <v>459</v>
      </c>
      <c r="C462" s="23">
        <v>459</v>
      </c>
      <c r="D462" s="19">
        <v>0</v>
      </c>
      <c r="E462" s="24">
        <v>0</v>
      </c>
      <c r="F462" s="20">
        <v>0</v>
      </c>
      <c r="G462" s="25">
        <f>'Bike Data'!$C$4*$F462</f>
        <v>0</v>
      </c>
      <c r="H462" s="22">
        <f>0.5*'Bike Data'!$C$12*'Bike Data'!$C$7*'Bike Data'!$C$6*'WLTP Calcs'!E462^2</f>
        <v>0</v>
      </c>
      <c r="I462" s="26">
        <f>0.02 *'Bike Data'!C$4*9.81</f>
        <v>55.524600000000007</v>
      </c>
      <c r="J462" s="22">
        <f t="shared" si="50"/>
        <v>55.524600000000007</v>
      </c>
      <c r="K462" s="25">
        <f t="shared" si="51"/>
        <v>55.524600000000007</v>
      </c>
      <c r="L462" s="20">
        <f t="shared" si="52"/>
        <v>0</v>
      </c>
      <c r="M462" s="30">
        <f>(E462/1000)*(I462+H462+('Bike Data'!C$4*'Bike Data'!C$10*F462))</f>
        <v>0</v>
      </c>
      <c r="N462" s="25">
        <f t="shared" si="53"/>
        <v>0</v>
      </c>
      <c r="O462" s="30">
        <f t="shared" si="54"/>
        <v>0</v>
      </c>
      <c r="P462" s="26"/>
      <c r="Q462" s="22">
        <f>((M462+M463)/2) * (B463 - B462)</f>
        <v>0</v>
      </c>
      <c r="R462" s="25">
        <f t="shared" si="55"/>
        <v>0</v>
      </c>
      <c r="S462" s="22">
        <f>SUM($R$3:R462)</f>
        <v>341.17603058971497</v>
      </c>
      <c r="T462" s="25">
        <f t="shared" si="49"/>
        <v>0</v>
      </c>
      <c r="U462" s="22">
        <f>SUM($T$3:T462)</f>
        <v>123.4614659111657</v>
      </c>
      <c r="V462" s="25"/>
      <c r="W462" s="20">
        <f>U462*'KERS Calcs'!$F$4</f>
        <v>108.64609000182583</v>
      </c>
      <c r="X462" s="25">
        <f>O462*'KERS Calcs'!$F$30</f>
        <v>0</v>
      </c>
      <c r="Y462" s="73">
        <f>T462*'KERS Calcs'!$F$30</f>
        <v>0</v>
      </c>
      <c r="Z462" s="26">
        <f>SUM($Y$3:Y462)</f>
        <v>66.397634640836856</v>
      </c>
    </row>
    <row r="463" spans="1:26" x14ac:dyDescent="0.2">
      <c r="A463" s="23" t="s">
        <v>18</v>
      </c>
      <c r="B463" s="19">
        <v>460</v>
      </c>
      <c r="C463" s="23">
        <v>460</v>
      </c>
      <c r="D463" s="19">
        <v>0</v>
      </c>
      <c r="E463" s="24">
        <v>0</v>
      </c>
      <c r="F463" s="20">
        <v>0</v>
      </c>
      <c r="G463" s="25">
        <f>'Bike Data'!$C$4*$F463</f>
        <v>0</v>
      </c>
      <c r="H463" s="22">
        <f>0.5*'Bike Data'!$C$12*'Bike Data'!$C$7*'Bike Data'!$C$6*'WLTP Calcs'!E463^2</f>
        <v>0</v>
      </c>
      <c r="I463" s="26">
        <f>0.02 *'Bike Data'!C$4*9.81</f>
        <v>55.524600000000007</v>
      </c>
      <c r="J463" s="22">
        <f t="shared" si="50"/>
        <v>55.524600000000007</v>
      </c>
      <c r="K463" s="25">
        <f t="shared" si="51"/>
        <v>55.524600000000007</v>
      </c>
      <c r="L463" s="20">
        <f t="shared" si="52"/>
        <v>0</v>
      </c>
      <c r="M463" s="30">
        <f>(E463/1000)*(I463+H463+('Bike Data'!C$4*'Bike Data'!C$10*F463))</f>
        <v>0</v>
      </c>
      <c r="N463" s="25">
        <f t="shared" si="53"/>
        <v>0</v>
      </c>
      <c r="O463" s="30">
        <f t="shared" si="54"/>
        <v>0</v>
      </c>
      <c r="P463" s="26"/>
      <c r="Q463" s="22">
        <f>((M463+M464)/2) * (B464 - B463)</f>
        <v>0</v>
      </c>
      <c r="R463" s="25">
        <f t="shared" si="55"/>
        <v>0</v>
      </c>
      <c r="S463" s="22">
        <f>SUM($R$3:R463)</f>
        <v>341.17603058971497</v>
      </c>
      <c r="T463" s="25">
        <f t="shared" si="49"/>
        <v>0</v>
      </c>
      <c r="U463" s="22">
        <f>SUM($T$3:T463)</f>
        <v>123.4614659111657</v>
      </c>
      <c r="V463" s="25"/>
      <c r="W463" s="20">
        <f>U463*'KERS Calcs'!$F$4</f>
        <v>108.64609000182583</v>
      </c>
      <c r="X463" s="25">
        <f>O463*'KERS Calcs'!$F$30</f>
        <v>0</v>
      </c>
      <c r="Y463" s="73">
        <f>T463*'KERS Calcs'!$F$30</f>
        <v>0</v>
      </c>
      <c r="Z463" s="26">
        <f>SUM($Y$3:Y463)</f>
        <v>66.397634640836856</v>
      </c>
    </row>
    <row r="464" spans="1:26" x14ac:dyDescent="0.2">
      <c r="A464" s="23" t="s">
        <v>18</v>
      </c>
      <c r="B464" s="19">
        <v>461</v>
      </c>
      <c r="C464" s="23">
        <v>461</v>
      </c>
      <c r="D464" s="19">
        <v>0</v>
      </c>
      <c r="E464" s="24">
        <v>0</v>
      </c>
      <c r="F464" s="20">
        <v>0</v>
      </c>
      <c r="G464" s="25">
        <f>'Bike Data'!$C$4*$F464</f>
        <v>0</v>
      </c>
      <c r="H464" s="22">
        <f>0.5*'Bike Data'!$C$12*'Bike Data'!$C$7*'Bike Data'!$C$6*'WLTP Calcs'!E464^2</f>
        <v>0</v>
      </c>
      <c r="I464" s="26">
        <f>0.02 *'Bike Data'!C$4*9.81</f>
        <v>55.524600000000007</v>
      </c>
      <c r="J464" s="22">
        <f t="shared" si="50"/>
        <v>55.524600000000007</v>
      </c>
      <c r="K464" s="25">
        <f t="shared" si="51"/>
        <v>55.524600000000007</v>
      </c>
      <c r="L464" s="20">
        <f t="shared" si="52"/>
        <v>0</v>
      </c>
      <c r="M464" s="30">
        <f>(E464/1000)*(I464+H464+('Bike Data'!C$4*'Bike Data'!C$10*F464))</f>
        <v>0</v>
      </c>
      <c r="N464" s="25">
        <f t="shared" si="53"/>
        <v>0</v>
      </c>
      <c r="O464" s="30">
        <f t="shared" si="54"/>
        <v>0</v>
      </c>
      <c r="P464" s="26"/>
      <c r="Q464" s="22">
        <f>((M464+M465)/2) * (B465 - B464)</f>
        <v>0</v>
      </c>
      <c r="R464" s="25">
        <f t="shared" si="55"/>
        <v>0</v>
      </c>
      <c r="S464" s="22">
        <f>SUM($R$3:R464)</f>
        <v>341.17603058971497</v>
      </c>
      <c r="T464" s="25">
        <f t="shared" si="49"/>
        <v>0</v>
      </c>
      <c r="U464" s="22">
        <f>SUM($T$3:T464)</f>
        <v>123.4614659111657</v>
      </c>
      <c r="V464" s="25"/>
      <c r="W464" s="20">
        <f>U464*'KERS Calcs'!$F$4</f>
        <v>108.64609000182583</v>
      </c>
      <c r="X464" s="25">
        <f>O464*'KERS Calcs'!$F$30</f>
        <v>0</v>
      </c>
      <c r="Y464" s="73">
        <f>T464*'KERS Calcs'!$F$30</f>
        <v>0</v>
      </c>
      <c r="Z464" s="26">
        <f>SUM($Y$3:Y464)</f>
        <v>66.397634640836856</v>
      </c>
    </row>
    <row r="465" spans="1:26" x14ac:dyDescent="0.2">
      <c r="A465" s="23" t="s">
        <v>18</v>
      </c>
      <c r="B465" s="19">
        <v>462</v>
      </c>
      <c r="C465" s="23">
        <v>462</v>
      </c>
      <c r="D465" s="19">
        <v>0</v>
      </c>
      <c r="E465" s="24">
        <v>0</v>
      </c>
      <c r="F465" s="20">
        <v>0</v>
      </c>
      <c r="G465" s="25">
        <f>'Bike Data'!$C$4*$F465</f>
        <v>0</v>
      </c>
      <c r="H465" s="22">
        <f>0.5*'Bike Data'!$C$12*'Bike Data'!$C$7*'Bike Data'!$C$6*'WLTP Calcs'!E465^2</f>
        <v>0</v>
      </c>
      <c r="I465" s="26">
        <f>0.02 *'Bike Data'!C$4*9.81</f>
        <v>55.524600000000007</v>
      </c>
      <c r="J465" s="22">
        <f t="shared" si="50"/>
        <v>55.524600000000007</v>
      </c>
      <c r="K465" s="25">
        <f t="shared" si="51"/>
        <v>55.524600000000007</v>
      </c>
      <c r="L465" s="20">
        <f t="shared" si="52"/>
        <v>0</v>
      </c>
      <c r="M465" s="30">
        <f>(E465/1000)*(I465+H465+('Bike Data'!C$4*'Bike Data'!C$10*F465))</f>
        <v>0</v>
      </c>
      <c r="N465" s="25">
        <f t="shared" si="53"/>
        <v>0</v>
      </c>
      <c r="O465" s="30">
        <f t="shared" si="54"/>
        <v>0</v>
      </c>
      <c r="P465" s="26"/>
      <c r="Q465" s="22">
        <f>((M465+M466)/2) * (B466 - B465)</f>
        <v>0</v>
      </c>
      <c r="R465" s="25">
        <f t="shared" si="55"/>
        <v>0</v>
      </c>
      <c r="S465" s="22">
        <f>SUM($R$3:R465)</f>
        <v>341.17603058971497</v>
      </c>
      <c r="T465" s="25">
        <f t="shared" si="49"/>
        <v>0</v>
      </c>
      <c r="U465" s="22">
        <f>SUM($T$3:T465)</f>
        <v>123.4614659111657</v>
      </c>
      <c r="V465" s="25"/>
      <c r="W465" s="20">
        <f>U465*'KERS Calcs'!$F$4</f>
        <v>108.64609000182583</v>
      </c>
      <c r="X465" s="25">
        <f>O465*'KERS Calcs'!$F$30</f>
        <v>0</v>
      </c>
      <c r="Y465" s="73">
        <f>T465*'KERS Calcs'!$F$30</f>
        <v>0</v>
      </c>
      <c r="Z465" s="26">
        <f>SUM($Y$3:Y465)</f>
        <v>66.397634640836856</v>
      </c>
    </row>
    <row r="466" spans="1:26" x14ac:dyDescent="0.2">
      <c r="A466" s="23" t="s">
        <v>18</v>
      </c>
      <c r="B466" s="19">
        <v>463</v>
      </c>
      <c r="C466" s="23">
        <v>463</v>
      </c>
      <c r="D466" s="19">
        <v>0</v>
      </c>
      <c r="E466" s="24">
        <v>0</v>
      </c>
      <c r="F466" s="20">
        <v>0</v>
      </c>
      <c r="G466" s="25">
        <f>'Bike Data'!$C$4*$F466</f>
        <v>0</v>
      </c>
      <c r="H466" s="22">
        <f>0.5*'Bike Data'!$C$12*'Bike Data'!$C$7*'Bike Data'!$C$6*'WLTP Calcs'!E466^2</f>
        <v>0</v>
      </c>
      <c r="I466" s="26">
        <f>0.02 *'Bike Data'!C$4*9.81</f>
        <v>55.524600000000007</v>
      </c>
      <c r="J466" s="22">
        <f t="shared" si="50"/>
        <v>55.524600000000007</v>
      </c>
      <c r="K466" s="25">
        <f t="shared" si="51"/>
        <v>55.524600000000007</v>
      </c>
      <c r="L466" s="20">
        <f t="shared" si="52"/>
        <v>0</v>
      </c>
      <c r="M466" s="30">
        <f>(E466/1000)*(I466+H466+('Bike Data'!C$4*'Bike Data'!C$10*F466))</f>
        <v>0</v>
      </c>
      <c r="N466" s="25">
        <f t="shared" si="53"/>
        <v>0</v>
      </c>
      <c r="O466" s="30">
        <f t="shared" si="54"/>
        <v>0</v>
      </c>
      <c r="P466" s="26"/>
      <c r="Q466" s="22">
        <f>((M466+M467)/2) * (B467 - B466)</f>
        <v>0</v>
      </c>
      <c r="R466" s="25">
        <f t="shared" si="55"/>
        <v>0</v>
      </c>
      <c r="S466" s="22">
        <f>SUM($R$3:R466)</f>
        <v>341.17603058971497</v>
      </c>
      <c r="T466" s="25">
        <f t="shared" si="49"/>
        <v>0</v>
      </c>
      <c r="U466" s="22">
        <f>SUM($T$3:T466)</f>
        <v>123.4614659111657</v>
      </c>
      <c r="V466" s="25"/>
      <c r="W466" s="20">
        <f>U466*'KERS Calcs'!$F$4</f>
        <v>108.64609000182583</v>
      </c>
      <c r="X466" s="25">
        <f>O466*'KERS Calcs'!$F$30</f>
        <v>0</v>
      </c>
      <c r="Y466" s="73">
        <f>T466*'KERS Calcs'!$F$30</f>
        <v>0</v>
      </c>
      <c r="Z466" s="26">
        <f>SUM($Y$3:Y466)</f>
        <v>66.397634640836856</v>
      </c>
    </row>
    <row r="467" spans="1:26" x14ac:dyDescent="0.2">
      <c r="A467" s="23" t="s">
        <v>18</v>
      </c>
      <c r="B467" s="19">
        <v>464</v>
      </c>
      <c r="C467" s="23">
        <v>464</v>
      </c>
      <c r="D467" s="19">
        <v>0</v>
      </c>
      <c r="E467" s="24">
        <v>0</v>
      </c>
      <c r="F467" s="20">
        <v>0</v>
      </c>
      <c r="G467" s="25">
        <f>'Bike Data'!$C$4*$F467</f>
        <v>0</v>
      </c>
      <c r="H467" s="22">
        <f>0.5*'Bike Data'!$C$12*'Bike Data'!$C$7*'Bike Data'!$C$6*'WLTP Calcs'!E467^2</f>
        <v>0</v>
      </c>
      <c r="I467" s="26">
        <f>0.02 *'Bike Data'!C$4*9.81</f>
        <v>55.524600000000007</v>
      </c>
      <c r="J467" s="22">
        <f t="shared" si="50"/>
        <v>55.524600000000007</v>
      </c>
      <c r="K467" s="25">
        <f t="shared" si="51"/>
        <v>55.524600000000007</v>
      </c>
      <c r="L467" s="20">
        <f t="shared" si="52"/>
        <v>0</v>
      </c>
      <c r="M467" s="30">
        <f>(E467/1000)*(I467+H467+('Bike Data'!C$4*'Bike Data'!C$10*F467))</f>
        <v>0</v>
      </c>
      <c r="N467" s="25">
        <f t="shared" si="53"/>
        <v>0</v>
      </c>
      <c r="O467" s="30">
        <f t="shared" si="54"/>
        <v>0</v>
      </c>
      <c r="P467" s="26"/>
      <c r="Q467" s="22">
        <f>((M467+M468)/2) * (B468 - B467)</f>
        <v>0</v>
      </c>
      <c r="R467" s="25">
        <f t="shared" si="55"/>
        <v>0</v>
      </c>
      <c r="S467" s="22">
        <f>SUM($R$3:R467)</f>
        <v>341.17603058971497</v>
      </c>
      <c r="T467" s="25">
        <f t="shared" si="49"/>
        <v>0</v>
      </c>
      <c r="U467" s="22">
        <f>SUM($T$3:T467)</f>
        <v>123.4614659111657</v>
      </c>
      <c r="V467" s="25"/>
      <c r="W467" s="20">
        <f>U467*'KERS Calcs'!$F$4</f>
        <v>108.64609000182583</v>
      </c>
      <c r="X467" s="25">
        <f>O467*'KERS Calcs'!$F$30</f>
        <v>0</v>
      </c>
      <c r="Y467" s="73">
        <f>T467*'KERS Calcs'!$F$30</f>
        <v>0</v>
      </c>
      <c r="Z467" s="26">
        <f>SUM($Y$3:Y467)</f>
        <v>66.397634640836856</v>
      </c>
    </row>
    <row r="468" spans="1:26" x14ac:dyDescent="0.2">
      <c r="A468" s="23" t="s">
        <v>18</v>
      </c>
      <c r="B468" s="19">
        <v>465</v>
      </c>
      <c r="C468" s="23">
        <v>465</v>
      </c>
      <c r="D468" s="19">
        <v>0</v>
      </c>
      <c r="E468" s="24">
        <v>0</v>
      </c>
      <c r="F468" s="20">
        <v>0</v>
      </c>
      <c r="G468" s="25">
        <f>'Bike Data'!$C$4*$F468</f>
        <v>0</v>
      </c>
      <c r="H468" s="22">
        <f>0.5*'Bike Data'!$C$12*'Bike Data'!$C$7*'Bike Data'!$C$6*'WLTP Calcs'!E468^2</f>
        <v>0</v>
      </c>
      <c r="I468" s="26">
        <f>0.02 *'Bike Data'!C$4*9.81</f>
        <v>55.524600000000007</v>
      </c>
      <c r="J468" s="22">
        <f t="shared" si="50"/>
        <v>55.524600000000007</v>
      </c>
      <c r="K468" s="25">
        <f t="shared" si="51"/>
        <v>55.524600000000007</v>
      </c>
      <c r="L468" s="20">
        <f t="shared" si="52"/>
        <v>0</v>
      </c>
      <c r="M468" s="30">
        <f>(E468/1000)*(I468+H468+('Bike Data'!C$4*'Bike Data'!C$10*F468))</f>
        <v>0</v>
      </c>
      <c r="N468" s="25">
        <f t="shared" si="53"/>
        <v>0</v>
      </c>
      <c r="O468" s="30">
        <f t="shared" si="54"/>
        <v>0</v>
      </c>
      <c r="P468" s="26"/>
      <c r="Q468" s="22">
        <f>((M468+M469)/2) * (B469 - B468)</f>
        <v>0</v>
      </c>
      <c r="R468" s="25">
        <f t="shared" si="55"/>
        <v>0</v>
      </c>
      <c r="S468" s="22">
        <f>SUM($R$3:R468)</f>
        <v>341.17603058971497</v>
      </c>
      <c r="T468" s="25">
        <f t="shared" si="49"/>
        <v>0</v>
      </c>
      <c r="U468" s="22">
        <f>SUM($T$3:T468)</f>
        <v>123.4614659111657</v>
      </c>
      <c r="V468" s="25"/>
      <c r="W468" s="20">
        <f>U468*'KERS Calcs'!$F$4</f>
        <v>108.64609000182583</v>
      </c>
      <c r="X468" s="25">
        <f>O468*'KERS Calcs'!$F$30</f>
        <v>0</v>
      </c>
      <c r="Y468" s="73">
        <f>T468*'KERS Calcs'!$F$30</f>
        <v>0</v>
      </c>
      <c r="Z468" s="26">
        <f>SUM($Y$3:Y468)</f>
        <v>66.397634640836856</v>
      </c>
    </row>
    <row r="469" spans="1:26" x14ac:dyDescent="0.2">
      <c r="A469" s="23" t="s">
        <v>18</v>
      </c>
      <c r="B469" s="19">
        <v>466</v>
      </c>
      <c r="C469" s="23">
        <v>466</v>
      </c>
      <c r="D469" s="19">
        <v>0</v>
      </c>
      <c r="E469" s="24">
        <v>0</v>
      </c>
      <c r="F469" s="20">
        <v>0</v>
      </c>
      <c r="G469" s="25">
        <f>'Bike Data'!$C$4*$F469</f>
        <v>0</v>
      </c>
      <c r="H469" s="22">
        <f>0.5*'Bike Data'!$C$12*'Bike Data'!$C$7*'Bike Data'!$C$6*'WLTP Calcs'!E469^2</f>
        <v>0</v>
      </c>
      <c r="I469" s="26">
        <f>0.02 *'Bike Data'!C$4*9.81</f>
        <v>55.524600000000007</v>
      </c>
      <c r="J469" s="22">
        <f t="shared" si="50"/>
        <v>55.524600000000007</v>
      </c>
      <c r="K469" s="25">
        <f t="shared" si="51"/>
        <v>55.524600000000007</v>
      </c>
      <c r="L469" s="20">
        <f t="shared" si="52"/>
        <v>0</v>
      </c>
      <c r="M469" s="30">
        <f>(E469/1000)*(I469+H469+('Bike Data'!C$4*'Bike Data'!C$10*F469))</f>
        <v>0</v>
      </c>
      <c r="N469" s="25">
        <f t="shared" si="53"/>
        <v>0</v>
      </c>
      <c r="O469" s="30">
        <f t="shared" si="54"/>
        <v>0</v>
      </c>
      <c r="P469" s="26"/>
      <c r="Q469" s="22">
        <f>((M469+M470)/2) * (B470 - B469)</f>
        <v>0</v>
      </c>
      <c r="R469" s="25">
        <f t="shared" si="55"/>
        <v>0</v>
      </c>
      <c r="S469" s="22">
        <f>SUM($R$3:R469)</f>
        <v>341.17603058971497</v>
      </c>
      <c r="T469" s="25">
        <f t="shared" si="49"/>
        <v>0</v>
      </c>
      <c r="U469" s="22">
        <f>SUM($T$3:T469)</f>
        <v>123.4614659111657</v>
      </c>
      <c r="V469" s="25"/>
      <c r="W469" s="20">
        <f>U469*'KERS Calcs'!$F$4</f>
        <v>108.64609000182583</v>
      </c>
      <c r="X469" s="25">
        <f>O469*'KERS Calcs'!$F$30</f>
        <v>0</v>
      </c>
      <c r="Y469" s="73">
        <f>T469*'KERS Calcs'!$F$30</f>
        <v>0</v>
      </c>
      <c r="Z469" s="26">
        <f>SUM($Y$3:Y469)</f>
        <v>66.397634640836856</v>
      </c>
    </row>
    <row r="470" spans="1:26" x14ac:dyDescent="0.2">
      <c r="A470" s="23" t="s">
        <v>18</v>
      </c>
      <c r="B470" s="19">
        <v>467</v>
      </c>
      <c r="C470" s="23">
        <v>467</v>
      </c>
      <c r="D470" s="19">
        <v>0</v>
      </c>
      <c r="E470" s="24">
        <v>0</v>
      </c>
      <c r="F470" s="20">
        <v>0</v>
      </c>
      <c r="G470" s="25">
        <f>'Bike Data'!$C$4*$F470</f>
        <v>0</v>
      </c>
      <c r="H470" s="22">
        <f>0.5*'Bike Data'!$C$12*'Bike Data'!$C$7*'Bike Data'!$C$6*'WLTP Calcs'!E470^2</f>
        <v>0</v>
      </c>
      <c r="I470" s="26">
        <f>0.02 *'Bike Data'!C$4*9.81</f>
        <v>55.524600000000007</v>
      </c>
      <c r="J470" s="22">
        <f t="shared" si="50"/>
        <v>55.524600000000007</v>
      </c>
      <c r="K470" s="25">
        <f t="shared" si="51"/>
        <v>55.524600000000007</v>
      </c>
      <c r="L470" s="20">
        <f t="shared" si="52"/>
        <v>0</v>
      </c>
      <c r="M470" s="30">
        <f>(E470/1000)*(I470+H470+('Bike Data'!C$4*'Bike Data'!C$10*F470))</f>
        <v>0</v>
      </c>
      <c r="N470" s="25">
        <f t="shared" si="53"/>
        <v>0</v>
      </c>
      <c r="O470" s="30">
        <f t="shared" si="54"/>
        <v>0</v>
      </c>
      <c r="P470" s="26"/>
      <c r="Q470" s="22">
        <f>((M470+M471)/2) * (B471 - B470)</f>
        <v>0</v>
      </c>
      <c r="R470" s="25">
        <f t="shared" si="55"/>
        <v>0</v>
      </c>
      <c r="S470" s="22">
        <f>SUM($R$3:R470)</f>
        <v>341.17603058971497</v>
      </c>
      <c r="T470" s="25">
        <f t="shared" si="49"/>
        <v>0</v>
      </c>
      <c r="U470" s="22">
        <f>SUM($T$3:T470)</f>
        <v>123.4614659111657</v>
      </c>
      <c r="V470" s="25"/>
      <c r="W470" s="20">
        <f>U470*'KERS Calcs'!$F$4</f>
        <v>108.64609000182583</v>
      </c>
      <c r="X470" s="25">
        <f>O470*'KERS Calcs'!$F$30</f>
        <v>0</v>
      </c>
      <c r="Y470" s="73">
        <f>T470*'KERS Calcs'!$F$30</f>
        <v>0</v>
      </c>
      <c r="Z470" s="26">
        <f>SUM($Y$3:Y470)</f>
        <v>66.397634640836856</v>
      </c>
    </row>
    <row r="471" spans="1:26" x14ac:dyDescent="0.2">
      <c r="A471" s="23" t="s">
        <v>18</v>
      </c>
      <c r="B471" s="19">
        <v>468</v>
      </c>
      <c r="C471" s="23">
        <v>468</v>
      </c>
      <c r="D471" s="19">
        <v>0</v>
      </c>
      <c r="E471" s="24">
        <v>0</v>
      </c>
      <c r="F471" s="20">
        <v>0</v>
      </c>
      <c r="G471" s="25">
        <f>'Bike Data'!$C$4*$F471</f>
        <v>0</v>
      </c>
      <c r="H471" s="22">
        <f>0.5*'Bike Data'!$C$12*'Bike Data'!$C$7*'Bike Data'!$C$6*'WLTP Calcs'!E471^2</f>
        <v>0</v>
      </c>
      <c r="I471" s="26">
        <f>0.02 *'Bike Data'!C$4*9.81</f>
        <v>55.524600000000007</v>
      </c>
      <c r="J471" s="22">
        <f t="shared" si="50"/>
        <v>55.524600000000007</v>
      </c>
      <c r="K471" s="25">
        <f t="shared" si="51"/>
        <v>55.524600000000007</v>
      </c>
      <c r="L471" s="20">
        <f t="shared" si="52"/>
        <v>0</v>
      </c>
      <c r="M471" s="30">
        <f>(E471/1000)*(I471+H471+('Bike Data'!C$4*'Bike Data'!C$10*F471))</f>
        <v>0</v>
      </c>
      <c r="N471" s="25">
        <f t="shared" si="53"/>
        <v>0</v>
      </c>
      <c r="O471" s="30">
        <f t="shared" si="54"/>
        <v>0</v>
      </c>
      <c r="P471" s="26"/>
      <c r="Q471" s="22">
        <f>((M471+M472)/2) * (B472 - B471)</f>
        <v>0</v>
      </c>
      <c r="R471" s="25">
        <f t="shared" si="55"/>
        <v>0</v>
      </c>
      <c r="S471" s="22">
        <f>SUM($R$3:R471)</f>
        <v>341.17603058971497</v>
      </c>
      <c r="T471" s="25">
        <f t="shared" si="49"/>
        <v>0</v>
      </c>
      <c r="U471" s="22">
        <f>SUM($T$3:T471)</f>
        <v>123.4614659111657</v>
      </c>
      <c r="V471" s="25"/>
      <c r="W471" s="20">
        <f>U471*'KERS Calcs'!$F$4</f>
        <v>108.64609000182583</v>
      </c>
      <c r="X471" s="25">
        <f>O471*'KERS Calcs'!$F$30</f>
        <v>0</v>
      </c>
      <c r="Y471" s="73">
        <f>T471*'KERS Calcs'!$F$30</f>
        <v>0</v>
      </c>
      <c r="Z471" s="26">
        <f>SUM($Y$3:Y471)</f>
        <v>66.397634640836856</v>
      </c>
    </row>
    <row r="472" spans="1:26" x14ac:dyDescent="0.2">
      <c r="A472" s="23" t="s">
        <v>18</v>
      </c>
      <c r="B472" s="19">
        <v>469</v>
      </c>
      <c r="C472" s="23">
        <v>469</v>
      </c>
      <c r="D472" s="19">
        <v>0</v>
      </c>
      <c r="E472" s="24">
        <v>0</v>
      </c>
      <c r="F472" s="20">
        <v>0</v>
      </c>
      <c r="G472" s="25">
        <f>'Bike Data'!$C$4*$F472</f>
        <v>0</v>
      </c>
      <c r="H472" s="22">
        <f>0.5*'Bike Data'!$C$12*'Bike Data'!$C$7*'Bike Data'!$C$6*'WLTP Calcs'!E472^2</f>
        <v>0</v>
      </c>
      <c r="I472" s="26">
        <f>0.02 *'Bike Data'!C$4*9.81</f>
        <v>55.524600000000007</v>
      </c>
      <c r="J472" s="22">
        <f t="shared" si="50"/>
        <v>55.524600000000007</v>
      </c>
      <c r="K472" s="25">
        <f t="shared" si="51"/>
        <v>55.524600000000007</v>
      </c>
      <c r="L472" s="20">
        <f t="shared" si="52"/>
        <v>0</v>
      </c>
      <c r="M472" s="30">
        <f>(E472/1000)*(I472+H472+('Bike Data'!C$4*'Bike Data'!C$10*F472))</f>
        <v>0</v>
      </c>
      <c r="N472" s="25">
        <f t="shared" si="53"/>
        <v>0</v>
      </c>
      <c r="O472" s="30">
        <f t="shared" si="54"/>
        <v>0</v>
      </c>
      <c r="P472" s="26"/>
      <c r="Q472" s="22">
        <f>((M472+M473)/2) * (B473 - B472)</f>
        <v>0</v>
      </c>
      <c r="R472" s="25">
        <f t="shared" si="55"/>
        <v>0</v>
      </c>
      <c r="S472" s="22">
        <f>SUM($R$3:R472)</f>
        <v>341.17603058971497</v>
      </c>
      <c r="T472" s="25">
        <f t="shared" si="49"/>
        <v>0</v>
      </c>
      <c r="U472" s="22">
        <f>SUM($T$3:T472)</f>
        <v>123.4614659111657</v>
      </c>
      <c r="V472" s="25"/>
      <c r="W472" s="20">
        <f>U472*'KERS Calcs'!$F$4</f>
        <v>108.64609000182583</v>
      </c>
      <c r="X472" s="25">
        <f>O472*'KERS Calcs'!$F$30</f>
        <v>0</v>
      </c>
      <c r="Y472" s="73">
        <f>T472*'KERS Calcs'!$F$30</f>
        <v>0</v>
      </c>
      <c r="Z472" s="26">
        <f>SUM($Y$3:Y472)</f>
        <v>66.397634640836856</v>
      </c>
    </row>
    <row r="473" spans="1:26" x14ac:dyDescent="0.2">
      <c r="A473" s="23" t="s">
        <v>18</v>
      </c>
      <c r="B473" s="19">
        <v>470</v>
      </c>
      <c r="C473" s="23">
        <v>470</v>
      </c>
      <c r="D473" s="19">
        <v>0</v>
      </c>
      <c r="E473" s="24">
        <v>0</v>
      </c>
      <c r="F473" s="20">
        <v>0</v>
      </c>
      <c r="G473" s="25">
        <f>'Bike Data'!$C$4*$F473</f>
        <v>0</v>
      </c>
      <c r="H473" s="22">
        <f>0.5*'Bike Data'!$C$12*'Bike Data'!$C$7*'Bike Data'!$C$6*'WLTP Calcs'!E473^2</f>
        <v>0</v>
      </c>
      <c r="I473" s="26">
        <f>0.02 *'Bike Data'!C$4*9.81</f>
        <v>55.524600000000007</v>
      </c>
      <c r="J473" s="22">
        <f t="shared" si="50"/>
        <v>55.524600000000007</v>
      </c>
      <c r="K473" s="25">
        <f t="shared" si="51"/>
        <v>55.524600000000007</v>
      </c>
      <c r="L473" s="20">
        <f t="shared" si="52"/>
        <v>0</v>
      </c>
      <c r="M473" s="30">
        <f>(E473/1000)*(I473+H473+('Bike Data'!C$4*'Bike Data'!C$10*F473))</f>
        <v>0</v>
      </c>
      <c r="N473" s="25">
        <f t="shared" si="53"/>
        <v>0</v>
      </c>
      <c r="O473" s="30">
        <f t="shared" si="54"/>
        <v>0</v>
      </c>
      <c r="P473" s="26"/>
      <c r="Q473" s="22">
        <f>((M473+M474)/2) * (B474 - B473)</f>
        <v>0</v>
      </c>
      <c r="R473" s="25">
        <f t="shared" si="55"/>
        <v>0</v>
      </c>
      <c r="S473" s="22">
        <f>SUM($R$3:R473)</f>
        <v>341.17603058971497</v>
      </c>
      <c r="T473" s="25">
        <f t="shared" si="49"/>
        <v>0</v>
      </c>
      <c r="U473" s="22">
        <f>SUM($T$3:T473)</f>
        <v>123.4614659111657</v>
      </c>
      <c r="V473" s="25"/>
      <c r="W473" s="20">
        <f>U473*'KERS Calcs'!$F$4</f>
        <v>108.64609000182583</v>
      </c>
      <c r="X473" s="25">
        <f>O473*'KERS Calcs'!$F$30</f>
        <v>0</v>
      </c>
      <c r="Y473" s="73">
        <f>T473*'KERS Calcs'!$F$30</f>
        <v>0</v>
      </c>
      <c r="Z473" s="26">
        <f>SUM($Y$3:Y473)</f>
        <v>66.397634640836856</v>
      </c>
    </row>
    <row r="474" spans="1:26" x14ac:dyDescent="0.2">
      <c r="A474" s="23" t="s">
        <v>18</v>
      </c>
      <c r="B474" s="19">
        <v>471</v>
      </c>
      <c r="C474" s="23">
        <v>471</v>
      </c>
      <c r="D474" s="19">
        <v>0</v>
      </c>
      <c r="E474" s="24">
        <v>0</v>
      </c>
      <c r="F474" s="20">
        <v>0</v>
      </c>
      <c r="G474" s="25">
        <f>'Bike Data'!$C$4*$F474</f>
        <v>0</v>
      </c>
      <c r="H474" s="22">
        <f>0.5*'Bike Data'!$C$12*'Bike Data'!$C$7*'Bike Data'!$C$6*'WLTP Calcs'!E474^2</f>
        <v>0</v>
      </c>
      <c r="I474" s="26">
        <f>0.02 *'Bike Data'!C$4*9.81</f>
        <v>55.524600000000007</v>
      </c>
      <c r="J474" s="22">
        <f t="shared" si="50"/>
        <v>55.524600000000007</v>
      </c>
      <c r="K474" s="25">
        <f t="shared" si="51"/>
        <v>55.524600000000007</v>
      </c>
      <c r="L474" s="20">
        <f t="shared" si="52"/>
        <v>0</v>
      </c>
      <c r="M474" s="30">
        <f>(E474/1000)*(I474+H474+('Bike Data'!C$4*'Bike Data'!C$10*F474))</f>
        <v>0</v>
      </c>
      <c r="N474" s="25">
        <f t="shared" si="53"/>
        <v>0</v>
      </c>
      <c r="O474" s="30">
        <f t="shared" si="54"/>
        <v>0</v>
      </c>
      <c r="P474" s="26"/>
      <c r="Q474" s="22">
        <f>((M474+M475)/2) * (B475 - B474)</f>
        <v>0</v>
      </c>
      <c r="R474" s="25">
        <f t="shared" si="55"/>
        <v>0</v>
      </c>
      <c r="S474" s="22">
        <f>SUM($R$3:R474)</f>
        <v>341.17603058971497</v>
      </c>
      <c r="T474" s="25">
        <f t="shared" si="49"/>
        <v>0</v>
      </c>
      <c r="U474" s="22">
        <f>SUM($T$3:T474)</f>
        <v>123.4614659111657</v>
      </c>
      <c r="V474" s="25"/>
      <c r="W474" s="20">
        <f>U474*'KERS Calcs'!$F$4</f>
        <v>108.64609000182583</v>
      </c>
      <c r="X474" s="25">
        <f>O474*'KERS Calcs'!$F$30</f>
        <v>0</v>
      </c>
      <c r="Y474" s="73">
        <f>T474*'KERS Calcs'!$F$30</f>
        <v>0</v>
      </c>
      <c r="Z474" s="26">
        <f>SUM($Y$3:Y474)</f>
        <v>66.397634640836856</v>
      </c>
    </row>
    <row r="475" spans="1:26" x14ac:dyDescent="0.2">
      <c r="A475" s="23" t="s">
        <v>18</v>
      </c>
      <c r="B475" s="19">
        <v>472</v>
      </c>
      <c r="C475" s="23">
        <v>472</v>
      </c>
      <c r="D475" s="19">
        <v>0</v>
      </c>
      <c r="E475" s="24">
        <v>0</v>
      </c>
      <c r="F475" s="20">
        <v>0</v>
      </c>
      <c r="G475" s="25">
        <f>'Bike Data'!$C$4*$F475</f>
        <v>0</v>
      </c>
      <c r="H475" s="22">
        <f>0.5*'Bike Data'!$C$12*'Bike Data'!$C$7*'Bike Data'!$C$6*'WLTP Calcs'!E475^2</f>
        <v>0</v>
      </c>
      <c r="I475" s="26">
        <f>0.02 *'Bike Data'!C$4*9.81</f>
        <v>55.524600000000007</v>
      </c>
      <c r="J475" s="22">
        <f t="shared" si="50"/>
        <v>55.524600000000007</v>
      </c>
      <c r="K475" s="25">
        <f t="shared" si="51"/>
        <v>55.524600000000007</v>
      </c>
      <c r="L475" s="20">
        <f t="shared" si="52"/>
        <v>0</v>
      </c>
      <c r="M475" s="30">
        <f>(E475/1000)*(I475+H475+('Bike Data'!C$4*'Bike Data'!C$10*F475))</f>
        <v>0</v>
      </c>
      <c r="N475" s="25">
        <f t="shared" si="53"/>
        <v>0</v>
      </c>
      <c r="O475" s="30">
        <f t="shared" si="54"/>
        <v>0</v>
      </c>
      <c r="P475" s="26"/>
      <c r="Q475" s="22">
        <f>((M475+M476)/2) * (B476 - B475)</f>
        <v>0</v>
      </c>
      <c r="R475" s="25">
        <f t="shared" si="55"/>
        <v>0</v>
      </c>
      <c r="S475" s="22">
        <f>SUM($R$3:R475)</f>
        <v>341.17603058971497</v>
      </c>
      <c r="T475" s="25">
        <f t="shared" si="49"/>
        <v>0</v>
      </c>
      <c r="U475" s="22">
        <f>SUM($T$3:T475)</f>
        <v>123.4614659111657</v>
      </c>
      <c r="V475" s="25"/>
      <c r="W475" s="20">
        <f>U475*'KERS Calcs'!$F$4</f>
        <v>108.64609000182583</v>
      </c>
      <c r="X475" s="25">
        <f>O475*'KERS Calcs'!$F$30</f>
        <v>0</v>
      </c>
      <c r="Y475" s="73">
        <f>T475*'KERS Calcs'!$F$30</f>
        <v>0</v>
      </c>
      <c r="Z475" s="26">
        <f>SUM($Y$3:Y475)</f>
        <v>66.397634640836856</v>
      </c>
    </row>
    <row r="476" spans="1:26" x14ac:dyDescent="0.2">
      <c r="A476" s="23" t="s">
        <v>18</v>
      </c>
      <c r="B476" s="19">
        <v>473</v>
      </c>
      <c r="C476" s="23">
        <v>473</v>
      </c>
      <c r="D476" s="19">
        <v>0</v>
      </c>
      <c r="E476" s="24">
        <v>0</v>
      </c>
      <c r="F476" s="20">
        <v>0</v>
      </c>
      <c r="G476" s="25">
        <f>'Bike Data'!$C$4*$F476</f>
        <v>0</v>
      </c>
      <c r="H476" s="22">
        <f>0.5*'Bike Data'!$C$12*'Bike Data'!$C$7*'Bike Data'!$C$6*'WLTP Calcs'!E476^2</f>
        <v>0</v>
      </c>
      <c r="I476" s="26">
        <f>0.02 *'Bike Data'!C$4*9.81</f>
        <v>55.524600000000007</v>
      </c>
      <c r="J476" s="22">
        <f t="shared" si="50"/>
        <v>55.524600000000007</v>
      </c>
      <c r="K476" s="25">
        <f t="shared" si="51"/>
        <v>55.524600000000007</v>
      </c>
      <c r="L476" s="20">
        <f t="shared" si="52"/>
        <v>0</v>
      </c>
      <c r="M476" s="30">
        <f>(E476/1000)*(I476+H476+('Bike Data'!C$4*'Bike Data'!C$10*F476))</f>
        <v>0</v>
      </c>
      <c r="N476" s="25">
        <f t="shared" si="53"/>
        <v>0</v>
      </c>
      <c r="O476" s="30">
        <f t="shared" si="54"/>
        <v>0</v>
      </c>
      <c r="P476" s="26"/>
      <c r="Q476" s="22">
        <f>((M476+M477)/2) * (B477 - B476)</f>
        <v>0</v>
      </c>
      <c r="R476" s="25">
        <f t="shared" si="55"/>
        <v>0</v>
      </c>
      <c r="S476" s="22">
        <f>SUM($R$3:R476)</f>
        <v>341.17603058971497</v>
      </c>
      <c r="T476" s="25">
        <f t="shared" si="49"/>
        <v>0</v>
      </c>
      <c r="U476" s="22">
        <f>SUM($T$3:T476)</f>
        <v>123.4614659111657</v>
      </c>
      <c r="V476" s="25"/>
      <c r="W476" s="20">
        <f>U476*'KERS Calcs'!$F$4</f>
        <v>108.64609000182583</v>
      </c>
      <c r="X476" s="25">
        <f>O476*'KERS Calcs'!$F$30</f>
        <v>0</v>
      </c>
      <c r="Y476" s="73">
        <f>T476*'KERS Calcs'!$F$30</f>
        <v>0</v>
      </c>
      <c r="Z476" s="26">
        <f>SUM($Y$3:Y476)</f>
        <v>66.397634640836856</v>
      </c>
    </row>
    <row r="477" spans="1:26" x14ac:dyDescent="0.2">
      <c r="A477" s="23" t="s">
        <v>18</v>
      </c>
      <c r="B477" s="19">
        <v>474</v>
      </c>
      <c r="C477" s="23">
        <v>474</v>
      </c>
      <c r="D477" s="19">
        <v>0</v>
      </c>
      <c r="E477" s="24">
        <v>0</v>
      </c>
      <c r="F477" s="20">
        <v>0</v>
      </c>
      <c r="G477" s="25">
        <f>'Bike Data'!$C$4*$F477</f>
        <v>0</v>
      </c>
      <c r="H477" s="22">
        <f>0.5*'Bike Data'!$C$12*'Bike Data'!$C$7*'Bike Data'!$C$6*'WLTP Calcs'!E477^2</f>
        <v>0</v>
      </c>
      <c r="I477" s="26">
        <f>0.02 *'Bike Data'!C$4*9.81</f>
        <v>55.524600000000007</v>
      </c>
      <c r="J477" s="22">
        <f t="shared" si="50"/>
        <v>55.524600000000007</v>
      </c>
      <c r="K477" s="25">
        <f t="shared" si="51"/>
        <v>55.524600000000007</v>
      </c>
      <c r="L477" s="20">
        <f t="shared" si="52"/>
        <v>0</v>
      </c>
      <c r="M477" s="30">
        <f>(E477/1000)*(I477+H477+('Bike Data'!C$4*'Bike Data'!C$10*F477))</f>
        <v>0</v>
      </c>
      <c r="N477" s="25">
        <f t="shared" si="53"/>
        <v>0</v>
      </c>
      <c r="O477" s="30">
        <f t="shared" si="54"/>
        <v>0</v>
      </c>
      <c r="P477" s="26"/>
      <c r="Q477" s="22">
        <f>((M477+M478)/2) * (B478 - B477)</f>
        <v>0</v>
      </c>
      <c r="R477" s="25">
        <f t="shared" si="55"/>
        <v>0</v>
      </c>
      <c r="S477" s="22">
        <f>SUM($R$3:R477)</f>
        <v>341.17603058971497</v>
      </c>
      <c r="T477" s="25">
        <f t="shared" si="49"/>
        <v>0</v>
      </c>
      <c r="U477" s="22">
        <f>SUM($T$3:T477)</f>
        <v>123.4614659111657</v>
      </c>
      <c r="V477" s="25"/>
      <c r="W477" s="20">
        <f>U477*'KERS Calcs'!$F$4</f>
        <v>108.64609000182583</v>
      </c>
      <c r="X477" s="25">
        <f>O477*'KERS Calcs'!$F$30</f>
        <v>0</v>
      </c>
      <c r="Y477" s="73">
        <f>T477*'KERS Calcs'!$F$30</f>
        <v>0</v>
      </c>
      <c r="Z477" s="26">
        <f>SUM($Y$3:Y477)</f>
        <v>66.397634640836856</v>
      </c>
    </row>
    <row r="478" spans="1:26" x14ac:dyDescent="0.2">
      <c r="A478" s="23" t="s">
        <v>18</v>
      </c>
      <c r="B478" s="19">
        <v>475</v>
      </c>
      <c r="C478" s="23">
        <v>475</v>
      </c>
      <c r="D478" s="19">
        <v>0</v>
      </c>
      <c r="E478" s="24">
        <v>0</v>
      </c>
      <c r="F478" s="20">
        <v>0</v>
      </c>
      <c r="G478" s="25">
        <f>'Bike Data'!$C$4*$F478</f>
        <v>0</v>
      </c>
      <c r="H478" s="22">
        <f>0.5*'Bike Data'!$C$12*'Bike Data'!$C$7*'Bike Data'!$C$6*'WLTP Calcs'!E478^2</f>
        <v>0</v>
      </c>
      <c r="I478" s="26">
        <f>0.02 *'Bike Data'!C$4*9.81</f>
        <v>55.524600000000007</v>
      </c>
      <c r="J478" s="22">
        <f t="shared" si="50"/>
        <v>55.524600000000007</v>
      </c>
      <c r="K478" s="25">
        <f t="shared" si="51"/>
        <v>55.524600000000007</v>
      </c>
      <c r="L478" s="20">
        <f t="shared" si="52"/>
        <v>0</v>
      </c>
      <c r="M478" s="30">
        <f>(E478/1000)*(I478+H478+('Bike Data'!C$4*'Bike Data'!C$10*F478))</f>
        <v>0</v>
      </c>
      <c r="N478" s="25">
        <f t="shared" si="53"/>
        <v>0</v>
      </c>
      <c r="O478" s="30">
        <f t="shared" si="54"/>
        <v>0</v>
      </c>
      <c r="P478" s="26"/>
      <c r="Q478" s="22">
        <f>((M478+M479)/2) * (B479 - B478)</f>
        <v>0</v>
      </c>
      <c r="R478" s="25">
        <f t="shared" si="55"/>
        <v>0</v>
      </c>
      <c r="S478" s="22">
        <f>SUM($R$3:R478)</f>
        <v>341.17603058971497</v>
      </c>
      <c r="T478" s="25">
        <f t="shared" si="49"/>
        <v>0</v>
      </c>
      <c r="U478" s="22">
        <f>SUM($T$3:T478)</f>
        <v>123.4614659111657</v>
      </c>
      <c r="V478" s="25"/>
      <c r="W478" s="20">
        <f>U478*'KERS Calcs'!$F$4</f>
        <v>108.64609000182583</v>
      </c>
      <c r="X478" s="25">
        <f>O478*'KERS Calcs'!$F$30</f>
        <v>0</v>
      </c>
      <c r="Y478" s="73">
        <f>T478*'KERS Calcs'!$F$30</f>
        <v>0</v>
      </c>
      <c r="Z478" s="26">
        <f>SUM($Y$3:Y478)</f>
        <v>66.397634640836856</v>
      </c>
    </row>
    <row r="479" spans="1:26" x14ac:dyDescent="0.2">
      <c r="A479" s="23" t="s">
        <v>18</v>
      </c>
      <c r="B479" s="19">
        <v>476</v>
      </c>
      <c r="C479" s="23">
        <v>476</v>
      </c>
      <c r="D479" s="19">
        <v>0</v>
      </c>
      <c r="E479" s="24">
        <v>0</v>
      </c>
      <c r="F479" s="20">
        <v>0</v>
      </c>
      <c r="G479" s="25">
        <f>'Bike Data'!$C$4*$F479</f>
        <v>0</v>
      </c>
      <c r="H479" s="22">
        <f>0.5*'Bike Data'!$C$12*'Bike Data'!$C$7*'Bike Data'!$C$6*'WLTP Calcs'!E479^2</f>
        <v>0</v>
      </c>
      <c r="I479" s="26">
        <f>0.02 *'Bike Data'!C$4*9.81</f>
        <v>55.524600000000007</v>
      </c>
      <c r="J479" s="22">
        <f t="shared" si="50"/>
        <v>55.524600000000007</v>
      </c>
      <c r="K479" s="25">
        <f t="shared" si="51"/>
        <v>55.524600000000007</v>
      </c>
      <c r="L479" s="20">
        <f t="shared" si="52"/>
        <v>0</v>
      </c>
      <c r="M479" s="30">
        <f>(E479/1000)*(I479+H479+('Bike Data'!C$4*'Bike Data'!C$10*F479))</f>
        <v>0</v>
      </c>
      <c r="N479" s="25">
        <f t="shared" si="53"/>
        <v>0</v>
      </c>
      <c r="O479" s="30">
        <f t="shared" si="54"/>
        <v>0</v>
      </c>
      <c r="P479" s="26"/>
      <c r="Q479" s="22">
        <f>((M479+M480)/2) * (B480 - B479)</f>
        <v>0</v>
      </c>
      <c r="R479" s="25">
        <f t="shared" si="55"/>
        <v>0</v>
      </c>
      <c r="S479" s="22">
        <f>SUM($R$3:R479)</f>
        <v>341.17603058971497</v>
      </c>
      <c r="T479" s="25">
        <f t="shared" si="49"/>
        <v>0</v>
      </c>
      <c r="U479" s="22">
        <f>SUM($T$3:T479)</f>
        <v>123.4614659111657</v>
      </c>
      <c r="V479" s="25"/>
      <c r="W479" s="20">
        <f>U479*'KERS Calcs'!$F$4</f>
        <v>108.64609000182583</v>
      </c>
      <c r="X479" s="25">
        <f>O479*'KERS Calcs'!$F$30</f>
        <v>0</v>
      </c>
      <c r="Y479" s="73">
        <f>T479*'KERS Calcs'!$F$30</f>
        <v>0</v>
      </c>
      <c r="Z479" s="26">
        <f>SUM($Y$3:Y479)</f>
        <v>66.397634640836856</v>
      </c>
    </row>
    <row r="480" spans="1:26" x14ac:dyDescent="0.2">
      <c r="A480" s="23" t="s">
        <v>18</v>
      </c>
      <c r="B480" s="19">
        <v>477</v>
      </c>
      <c r="C480" s="23">
        <v>477</v>
      </c>
      <c r="D480" s="19">
        <v>0</v>
      </c>
      <c r="E480" s="24">
        <v>0</v>
      </c>
      <c r="F480" s="20">
        <v>0</v>
      </c>
      <c r="G480" s="25">
        <f>'Bike Data'!$C$4*$F480</f>
        <v>0</v>
      </c>
      <c r="H480" s="22">
        <f>0.5*'Bike Data'!$C$12*'Bike Data'!$C$7*'Bike Data'!$C$6*'WLTP Calcs'!E480^2</f>
        <v>0</v>
      </c>
      <c r="I480" s="26">
        <f>0.02 *'Bike Data'!C$4*9.81</f>
        <v>55.524600000000007</v>
      </c>
      <c r="J480" s="22">
        <f t="shared" si="50"/>
        <v>55.524600000000007</v>
      </c>
      <c r="K480" s="25">
        <f t="shared" si="51"/>
        <v>55.524600000000007</v>
      </c>
      <c r="L480" s="20">
        <f t="shared" si="52"/>
        <v>0</v>
      </c>
      <c r="M480" s="30">
        <f>(E480/1000)*(I480+H480+('Bike Data'!C$4*'Bike Data'!C$10*F480))</f>
        <v>0</v>
      </c>
      <c r="N480" s="25">
        <f t="shared" si="53"/>
        <v>0</v>
      </c>
      <c r="O480" s="30">
        <f t="shared" si="54"/>
        <v>0</v>
      </c>
      <c r="P480" s="26"/>
      <c r="Q480" s="22">
        <f>((M480+M481)/2) * (B481 - B480)</f>
        <v>0</v>
      </c>
      <c r="R480" s="25">
        <f t="shared" si="55"/>
        <v>0</v>
      </c>
      <c r="S480" s="22">
        <f>SUM($R$3:R480)</f>
        <v>341.17603058971497</v>
      </c>
      <c r="T480" s="25">
        <f t="shared" si="49"/>
        <v>0</v>
      </c>
      <c r="U480" s="22">
        <f>SUM($T$3:T480)</f>
        <v>123.4614659111657</v>
      </c>
      <c r="V480" s="25"/>
      <c r="W480" s="20">
        <f>U480*'KERS Calcs'!$F$4</f>
        <v>108.64609000182583</v>
      </c>
      <c r="X480" s="25">
        <f>O480*'KERS Calcs'!$F$30</f>
        <v>0</v>
      </c>
      <c r="Y480" s="73">
        <f>T480*'KERS Calcs'!$F$30</f>
        <v>0</v>
      </c>
      <c r="Z480" s="26">
        <f>SUM($Y$3:Y480)</f>
        <v>66.397634640836856</v>
      </c>
    </row>
    <row r="481" spans="1:26" x14ac:dyDescent="0.2">
      <c r="A481" s="23" t="s">
        <v>18</v>
      </c>
      <c r="B481" s="19">
        <v>478</v>
      </c>
      <c r="C481" s="23">
        <v>478</v>
      </c>
      <c r="D481" s="19">
        <v>0</v>
      </c>
      <c r="E481" s="24">
        <v>0</v>
      </c>
      <c r="F481" s="20">
        <v>0</v>
      </c>
      <c r="G481" s="25">
        <f>'Bike Data'!$C$4*$F481</f>
        <v>0</v>
      </c>
      <c r="H481" s="22">
        <f>0.5*'Bike Data'!$C$12*'Bike Data'!$C$7*'Bike Data'!$C$6*'WLTP Calcs'!E481^2</f>
        <v>0</v>
      </c>
      <c r="I481" s="26">
        <f>0.02 *'Bike Data'!C$4*9.81</f>
        <v>55.524600000000007</v>
      </c>
      <c r="J481" s="22">
        <f t="shared" si="50"/>
        <v>55.524600000000007</v>
      </c>
      <c r="K481" s="25">
        <f t="shared" si="51"/>
        <v>55.524600000000007</v>
      </c>
      <c r="L481" s="20">
        <f t="shared" si="52"/>
        <v>0</v>
      </c>
      <c r="M481" s="30">
        <f>(E481/1000)*(I481+H481+('Bike Data'!C$4*'Bike Data'!C$10*F481))</f>
        <v>0</v>
      </c>
      <c r="N481" s="25">
        <f t="shared" si="53"/>
        <v>0</v>
      </c>
      <c r="O481" s="30">
        <f t="shared" si="54"/>
        <v>0</v>
      </c>
      <c r="P481" s="26"/>
      <c r="Q481" s="22">
        <f>((M481+M482)/2) * (B482 - B481)</f>
        <v>0</v>
      </c>
      <c r="R481" s="25">
        <f t="shared" si="55"/>
        <v>0</v>
      </c>
      <c r="S481" s="22">
        <f>SUM($R$3:R481)</f>
        <v>341.17603058971497</v>
      </c>
      <c r="T481" s="25">
        <f t="shared" si="49"/>
        <v>0</v>
      </c>
      <c r="U481" s="22">
        <f>SUM($T$3:T481)</f>
        <v>123.4614659111657</v>
      </c>
      <c r="V481" s="25"/>
      <c r="W481" s="20">
        <f>U481*'KERS Calcs'!$F$4</f>
        <v>108.64609000182583</v>
      </c>
      <c r="X481" s="25">
        <f>O481*'KERS Calcs'!$F$30</f>
        <v>0</v>
      </c>
      <c r="Y481" s="73">
        <f>T481*'KERS Calcs'!$F$30</f>
        <v>0</v>
      </c>
      <c r="Z481" s="26">
        <f>SUM($Y$3:Y481)</f>
        <v>66.397634640836856</v>
      </c>
    </row>
    <row r="482" spans="1:26" x14ac:dyDescent="0.2">
      <c r="A482" s="23" t="s">
        <v>18</v>
      </c>
      <c r="B482" s="19">
        <v>479</v>
      </c>
      <c r="C482" s="23">
        <v>479</v>
      </c>
      <c r="D482" s="19">
        <v>0</v>
      </c>
      <c r="E482" s="24">
        <v>0</v>
      </c>
      <c r="F482" s="20">
        <v>0</v>
      </c>
      <c r="G482" s="25">
        <f>'Bike Data'!$C$4*$F482</f>
        <v>0</v>
      </c>
      <c r="H482" s="22">
        <f>0.5*'Bike Data'!$C$12*'Bike Data'!$C$7*'Bike Data'!$C$6*'WLTP Calcs'!E482^2</f>
        <v>0</v>
      </c>
      <c r="I482" s="26">
        <f>0.02 *'Bike Data'!C$4*9.81</f>
        <v>55.524600000000007</v>
      </c>
      <c r="J482" s="22">
        <f t="shared" si="50"/>
        <v>55.524600000000007</v>
      </c>
      <c r="K482" s="25">
        <f t="shared" si="51"/>
        <v>55.524600000000007</v>
      </c>
      <c r="L482" s="20">
        <f t="shared" si="52"/>
        <v>0</v>
      </c>
      <c r="M482" s="30">
        <f>(E482/1000)*(I482+H482+('Bike Data'!C$4*'Bike Data'!C$10*F482))</f>
        <v>0</v>
      </c>
      <c r="N482" s="25">
        <f t="shared" si="53"/>
        <v>0</v>
      </c>
      <c r="O482" s="30">
        <f t="shared" si="54"/>
        <v>0</v>
      </c>
      <c r="P482" s="26"/>
      <c r="Q482" s="22">
        <f>((M482+M483)/2) * (B483 - B482)</f>
        <v>0</v>
      </c>
      <c r="R482" s="25">
        <f t="shared" si="55"/>
        <v>0</v>
      </c>
      <c r="S482" s="22">
        <f>SUM($R$3:R482)</f>
        <v>341.17603058971497</v>
      </c>
      <c r="T482" s="25">
        <f t="shared" si="49"/>
        <v>0</v>
      </c>
      <c r="U482" s="22">
        <f>SUM($T$3:T482)</f>
        <v>123.4614659111657</v>
      </c>
      <c r="V482" s="25"/>
      <c r="W482" s="20">
        <f>U482*'KERS Calcs'!$F$4</f>
        <v>108.64609000182583</v>
      </c>
      <c r="X482" s="25">
        <f>O482*'KERS Calcs'!$F$30</f>
        <v>0</v>
      </c>
      <c r="Y482" s="73">
        <f>T482*'KERS Calcs'!$F$30</f>
        <v>0</v>
      </c>
      <c r="Z482" s="26">
        <f>SUM($Y$3:Y482)</f>
        <v>66.397634640836856</v>
      </c>
    </row>
    <row r="483" spans="1:26" x14ac:dyDescent="0.2">
      <c r="A483" s="23" t="s">
        <v>18</v>
      </c>
      <c r="B483" s="19">
        <v>480</v>
      </c>
      <c r="C483" s="23">
        <v>480</v>
      </c>
      <c r="D483" s="19">
        <v>0</v>
      </c>
      <c r="E483" s="24">
        <v>0</v>
      </c>
      <c r="F483" s="20">
        <v>0</v>
      </c>
      <c r="G483" s="25">
        <f>'Bike Data'!$C$4*$F483</f>
        <v>0</v>
      </c>
      <c r="H483" s="22">
        <f>0.5*'Bike Data'!$C$12*'Bike Data'!$C$7*'Bike Data'!$C$6*'WLTP Calcs'!E483^2</f>
        <v>0</v>
      </c>
      <c r="I483" s="26">
        <f>0.02 *'Bike Data'!C$4*9.81</f>
        <v>55.524600000000007</v>
      </c>
      <c r="J483" s="22">
        <f t="shared" si="50"/>
        <v>55.524600000000007</v>
      </c>
      <c r="K483" s="25">
        <f t="shared" si="51"/>
        <v>55.524600000000007</v>
      </c>
      <c r="L483" s="20">
        <f t="shared" si="52"/>
        <v>0</v>
      </c>
      <c r="M483" s="30">
        <f>(E483/1000)*(I483+H483+('Bike Data'!C$4*'Bike Data'!C$10*F483))</f>
        <v>0</v>
      </c>
      <c r="N483" s="25">
        <f t="shared" si="53"/>
        <v>0</v>
      </c>
      <c r="O483" s="30">
        <f t="shared" si="54"/>
        <v>0</v>
      </c>
      <c r="P483" s="26"/>
      <c r="Q483" s="22">
        <f>((M483+M484)/2) * (B484 - B483)</f>
        <v>0</v>
      </c>
      <c r="R483" s="25">
        <f t="shared" si="55"/>
        <v>0</v>
      </c>
      <c r="S483" s="22">
        <f>SUM($R$3:R483)</f>
        <v>341.17603058971497</v>
      </c>
      <c r="T483" s="25">
        <f t="shared" si="49"/>
        <v>0</v>
      </c>
      <c r="U483" s="22">
        <f>SUM($T$3:T483)</f>
        <v>123.4614659111657</v>
      </c>
      <c r="V483" s="25"/>
      <c r="W483" s="20">
        <f>U483*'KERS Calcs'!$F$4</f>
        <v>108.64609000182583</v>
      </c>
      <c r="X483" s="25">
        <f>O483*'KERS Calcs'!$F$30</f>
        <v>0</v>
      </c>
      <c r="Y483" s="73">
        <f>T483*'KERS Calcs'!$F$30</f>
        <v>0</v>
      </c>
      <c r="Z483" s="26">
        <f>SUM($Y$3:Y483)</f>
        <v>66.397634640836856</v>
      </c>
    </row>
    <row r="484" spans="1:26" x14ac:dyDescent="0.2">
      <c r="A484" s="23" t="s">
        <v>18</v>
      </c>
      <c r="B484" s="19">
        <v>481</v>
      </c>
      <c r="C484" s="23">
        <v>481</v>
      </c>
      <c r="D484" s="19">
        <v>0</v>
      </c>
      <c r="E484" s="24">
        <v>0</v>
      </c>
      <c r="F484" s="20">
        <v>0</v>
      </c>
      <c r="G484" s="25">
        <f>'Bike Data'!$C$4*$F484</f>
        <v>0</v>
      </c>
      <c r="H484" s="22">
        <f>0.5*'Bike Data'!$C$12*'Bike Data'!$C$7*'Bike Data'!$C$6*'WLTP Calcs'!E484^2</f>
        <v>0</v>
      </c>
      <c r="I484" s="26">
        <f>0.02 *'Bike Data'!C$4*9.81</f>
        <v>55.524600000000007</v>
      </c>
      <c r="J484" s="22">
        <f t="shared" si="50"/>
        <v>55.524600000000007</v>
      </c>
      <c r="K484" s="25">
        <f t="shared" si="51"/>
        <v>55.524600000000007</v>
      </c>
      <c r="L484" s="20">
        <f t="shared" si="52"/>
        <v>0</v>
      </c>
      <c r="M484" s="30">
        <f>(E484/1000)*(I484+H484+('Bike Data'!C$4*'Bike Data'!C$10*F484))</f>
        <v>0</v>
      </c>
      <c r="N484" s="25">
        <f t="shared" si="53"/>
        <v>0</v>
      </c>
      <c r="O484" s="30">
        <f t="shared" si="54"/>
        <v>0</v>
      </c>
      <c r="P484" s="26"/>
      <c r="Q484" s="22">
        <f>((M484+M485)/2) * (B485 - B484)</f>
        <v>0</v>
      </c>
      <c r="R484" s="25">
        <f t="shared" si="55"/>
        <v>0</v>
      </c>
      <c r="S484" s="22">
        <f>SUM($R$3:R484)</f>
        <v>341.17603058971497</v>
      </c>
      <c r="T484" s="25">
        <f t="shared" si="49"/>
        <v>0</v>
      </c>
      <c r="U484" s="22">
        <f>SUM($T$3:T484)</f>
        <v>123.4614659111657</v>
      </c>
      <c r="V484" s="25"/>
      <c r="W484" s="20">
        <f>U484*'KERS Calcs'!$F$4</f>
        <v>108.64609000182583</v>
      </c>
      <c r="X484" s="25">
        <f>O484*'KERS Calcs'!$F$30</f>
        <v>0</v>
      </c>
      <c r="Y484" s="73">
        <f>T484*'KERS Calcs'!$F$30</f>
        <v>0</v>
      </c>
      <c r="Z484" s="26">
        <f>SUM($Y$3:Y484)</f>
        <v>66.397634640836856</v>
      </c>
    </row>
    <row r="485" spans="1:26" x14ac:dyDescent="0.2">
      <c r="A485" s="23" t="s">
        <v>18</v>
      </c>
      <c r="B485" s="19">
        <v>482</v>
      </c>
      <c r="C485" s="23">
        <v>482</v>
      </c>
      <c r="D485" s="19">
        <v>0</v>
      </c>
      <c r="E485" s="24">
        <v>0</v>
      </c>
      <c r="F485" s="20">
        <v>0</v>
      </c>
      <c r="G485" s="25">
        <f>'Bike Data'!$C$4*$F485</f>
        <v>0</v>
      </c>
      <c r="H485" s="22">
        <f>0.5*'Bike Data'!$C$12*'Bike Data'!$C$7*'Bike Data'!$C$6*'WLTP Calcs'!E485^2</f>
        <v>0</v>
      </c>
      <c r="I485" s="26">
        <f>0.02 *'Bike Data'!C$4*9.81</f>
        <v>55.524600000000007</v>
      </c>
      <c r="J485" s="22">
        <f t="shared" si="50"/>
        <v>55.524600000000007</v>
      </c>
      <c r="K485" s="25">
        <f t="shared" si="51"/>
        <v>55.524600000000007</v>
      </c>
      <c r="L485" s="20">
        <f t="shared" si="52"/>
        <v>0</v>
      </c>
      <c r="M485" s="30">
        <f>(E485/1000)*(I485+H485+('Bike Data'!C$4*'Bike Data'!C$10*F485))</f>
        <v>0</v>
      </c>
      <c r="N485" s="25">
        <f t="shared" si="53"/>
        <v>0</v>
      </c>
      <c r="O485" s="30">
        <f t="shared" si="54"/>
        <v>0</v>
      </c>
      <c r="P485" s="26"/>
      <c r="Q485" s="22">
        <f>((M485+M486)/2) * (B486 - B485)</f>
        <v>0</v>
      </c>
      <c r="R485" s="25">
        <f t="shared" si="55"/>
        <v>0</v>
      </c>
      <c r="S485" s="22">
        <f>SUM($R$3:R485)</f>
        <v>341.17603058971497</v>
      </c>
      <c r="T485" s="25">
        <f t="shared" si="49"/>
        <v>0</v>
      </c>
      <c r="U485" s="22">
        <f>SUM($T$3:T485)</f>
        <v>123.4614659111657</v>
      </c>
      <c r="V485" s="25"/>
      <c r="W485" s="20">
        <f>U485*'KERS Calcs'!$F$4</f>
        <v>108.64609000182583</v>
      </c>
      <c r="X485" s="25">
        <f>O485*'KERS Calcs'!$F$30</f>
        <v>0</v>
      </c>
      <c r="Y485" s="73">
        <f>T485*'KERS Calcs'!$F$30</f>
        <v>0</v>
      </c>
      <c r="Z485" s="26">
        <f>SUM($Y$3:Y485)</f>
        <v>66.397634640836856</v>
      </c>
    </row>
    <row r="486" spans="1:26" x14ac:dyDescent="0.2">
      <c r="A486" s="23" t="s">
        <v>18</v>
      </c>
      <c r="B486" s="19">
        <v>483</v>
      </c>
      <c r="C486" s="23">
        <v>483</v>
      </c>
      <c r="D486" s="19">
        <v>0</v>
      </c>
      <c r="E486" s="24">
        <v>0</v>
      </c>
      <c r="F486" s="20">
        <v>0</v>
      </c>
      <c r="G486" s="25">
        <f>'Bike Data'!$C$4*$F486</f>
        <v>0</v>
      </c>
      <c r="H486" s="22">
        <f>0.5*'Bike Data'!$C$12*'Bike Data'!$C$7*'Bike Data'!$C$6*'WLTP Calcs'!E486^2</f>
        <v>0</v>
      </c>
      <c r="I486" s="26">
        <f>0.02 *'Bike Data'!C$4*9.81</f>
        <v>55.524600000000007</v>
      </c>
      <c r="J486" s="22">
        <f t="shared" si="50"/>
        <v>55.524600000000007</v>
      </c>
      <c r="K486" s="25">
        <f t="shared" si="51"/>
        <v>55.524600000000007</v>
      </c>
      <c r="L486" s="20">
        <f t="shared" si="52"/>
        <v>0</v>
      </c>
      <c r="M486" s="30">
        <f>(E486/1000)*(I486+H486+('Bike Data'!C$4*'Bike Data'!C$10*F486))</f>
        <v>0</v>
      </c>
      <c r="N486" s="25">
        <f t="shared" si="53"/>
        <v>0</v>
      </c>
      <c r="O486" s="30">
        <f t="shared" si="54"/>
        <v>0</v>
      </c>
      <c r="P486" s="26"/>
      <c r="Q486" s="22">
        <f>((M486+M487)/2) * (B487 - B486)</f>
        <v>0</v>
      </c>
      <c r="R486" s="25">
        <f t="shared" si="55"/>
        <v>0</v>
      </c>
      <c r="S486" s="22">
        <f>SUM($R$3:R486)</f>
        <v>341.17603058971497</v>
      </c>
      <c r="T486" s="25">
        <f t="shared" si="49"/>
        <v>0</v>
      </c>
      <c r="U486" s="22">
        <f>SUM($T$3:T486)</f>
        <v>123.4614659111657</v>
      </c>
      <c r="V486" s="25"/>
      <c r="W486" s="20">
        <f>U486*'KERS Calcs'!$F$4</f>
        <v>108.64609000182583</v>
      </c>
      <c r="X486" s="25">
        <f>O486*'KERS Calcs'!$F$30</f>
        <v>0</v>
      </c>
      <c r="Y486" s="73">
        <f>T486*'KERS Calcs'!$F$30</f>
        <v>0</v>
      </c>
      <c r="Z486" s="26">
        <f>SUM($Y$3:Y486)</f>
        <v>66.397634640836856</v>
      </c>
    </row>
    <row r="487" spans="1:26" x14ac:dyDescent="0.2">
      <c r="A487" s="23" t="s">
        <v>18</v>
      </c>
      <c r="B487" s="19">
        <v>484</v>
      </c>
      <c r="C487" s="23">
        <v>484</v>
      </c>
      <c r="D487" s="19">
        <v>0</v>
      </c>
      <c r="E487" s="24">
        <v>0</v>
      </c>
      <c r="F487" s="20">
        <v>0</v>
      </c>
      <c r="G487" s="25">
        <f>'Bike Data'!$C$4*$F487</f>
        <v>0</v>
      </c>
      <c r="H487" s="22">
        <f>0.5*'Bike Data'!$C$12*'Bike Data'!$C$7*'Bike Data'!$C$6*'WLTP Calcs'!E487^2</f>
        <v>0</v>
      </c>
      <c r="I487" s="26">
        <f>0.02 *'Bike Data'!C$4*9.81</f>
        <v>55.524600000000007</v>
      </c>
      <c r="J487" s="22">
        <f t="shared" si="50"/>
        <v>55.524600000000007</v>
      </c>
      <c r="K487" s="25">
        <f t="shared" si="51"/>
        <v>55.524600000000007</v>
      </c>
      <c r="L487" s="20">
        <f t="shared" si="52"/>
        <v>0</v>
      </c>
      <c r="M487" s="30">
        <f>(E487/1000)*(I487+H487+('Bike Data'!C$4*'Bike Data'!C$10*F487))</f>
        <v>0</v>
      </c>
      <c r="N487" s="25">
        <f t="shared" si="53"/>
        <v>0</v>
      </c>
      <c r="O487" s="30">
        <f t="shared" si="54"/>
        <v>0</v>
      </c>
      <c r="P487" s="26"/>
      <c r="Q487" s="22">
        <f>((M487+M488)/2) * (B488 - B487)</f>
        <v>0</v>
      </c>
      <c r="R487" s="25">
        <f t="shared" si="55"/>
        <v>0</v>
      </c>
      <c r="S487" s="22">
        <f>SUM($R$3:R487)</f>
        <v>341.17603058971497</v>
      </c>
      <c r="T487" s="25">
        <f t="shared" si="49"/>
        <v>0</v>
      </c>
      <c r="U487" s="22">
        <f>SUM($T$3:T487)</f>
        <v>123.4614659111657</v>
      </c>
      <c r="V487" s="25"/>
      <c r="W487" s="20">
        <f>U487*'KERS Calcs'!$F$4</f>
        <v>108.64609000182583</v>
      </c>
      <c r="X487" s="25">
        <f>O487*'KERS Calcs'!$F$30</f>
        <v>0</v>
      </c>
      <c r="Y487" s="73">
        <f>T487*'KERS Calcs'!$F$30</f>
        <v>0</v>
      </c>
      <c r="Z487" s="26">
        <f>SUM($Y$3:Y487)</f>
        <v>66.397634640836856</v>
      </c>
    </row>
    <row r="488" spans="1:26" x14ac:dyDescent="0.2">
      <c r="A488" s="23" t="s">
        <v>18</v>
      </c>
      <c r="B488" s="19">
        <v>485</v>
      </c>
      <c r="C488" s="23">
        <v>485</v>
      </c>
      <c r="D488" s="19">
        <v>0</v>
      </c>
      <c r="E488" s="24">
        <v>0</v>
      </c>
      <c r="F488" s="20">
        <v>0</v>
      </c>
      <c r="G488" s="25">
        <f>'Bike Data'!$C$4*$F488</f>
        <v>0</v>
      </c>
      <c r="H488" s="22">
        <f>0.5*'Bike Data'!$C$12*'Bike Data'!$C$7*'Bike Data'!$C$6*'WLTP Calcs'!E488^2</f>
        <v>0</v>
      </c>
      <c r="I488" s="26">
        <f>0.02 *'Bike Data'!C$4*9.81</f>
        <v>55.524600000000007</v>
      </c>
      <c r="J488" s="22">
        <f t="shared" si="50"/>
        <v>55.524600000000007</v>
      </c>
      <c r="K488" s="25">
        <f t="shared" si="51"/>
        <v>55.524600000000007</v>
      </c>
      <c r="L488" s="20">
        <f t="shared" si="52"/>
        <v>0</v>
      </c>
      <c r="M488" s="30">
        <f>(E488/1000)*(I488+H488+('Bike Data'!C$4*'Bike Data'!C$10*F488))</f>
        <v>0</v>
      </c>
      <c r="N488" s="25">
        <f t="shared" si="53"/>
        <v>0</v>
      </c>
      <c r="O488" s="30">
        <f t="shared" si="54"/>
        <v>0</v>
      </c>
      <c r="P488" s="26"/>
      <c r="Q488" s="22">
        <f>((M488+M489)/2) * (B489 - B488)</f>
        <v>0</v>
      </c>
      <c r="R488" s="25">
        <f t="shared" si="55"/>
        <v>0</v>
      </c>
      <c r="S488" s="22">
        <f>SUM($R$3:R488)</f>
        <v>341.17603058971497</v>
      </c>
      <c r="T488" s="25">
        <f t="shared" si="49"/>
        <v>0</v>
      </c>
      <c r="U488" s="22">
        <f>SUM($T$3:T488)</f>
        <v>123.4614659111657</v>
      </c>
      <c r="V488" s="25"/>
      <c r="W488" s="20">
        <f>U488*'KERS Calcs'!$F$4</f>
        <v>108.64609000182583</v>
      </c>
      <c r="X488" s="25">
        <f>O488*'KERS Calcs'!$F$30</f>
        <v>0</v>
      </c>
      <c r="Y488" s="73">
        <f>T488*'KERS Calcs'!$F$30</f>
        <v>0</v>
      </c>
      <c r="Z488" s="26">
        <f>SUM($Y$3:Y488)</f>
        <v>66.397634640836856</v>
      </c>
    </row>
    <row r="489" spans="1:26" x14ac:dyDescent="0.2">
      <c r="A489" s="23" t="s">
        <v>18</v>
      </c>
      <c r="B489" s="19">
        <v>486</v>
      </c>
      <c r="C489" s="23">
        <v>486</v>
      </c>
      <c r="D489" s="19">
        <v>0</v>
      </c>
      <c r="E489" s="24">
        <v>0</v>
      </c>
      <c r="F489" s="20">
        <v>0</v>
      </c>
      <c r="G489" s="25">
        <f>'Bike Data'!$C$4*$F489</f>
        <v>0</v>
      </c>
      <c r="H489" s="22">
        <f>0.5*'Bike Data'!$C$12*'Bike Data'!$C$7*'Bike Data'!$C$6*'WLTP Calcs'!E489^2</f>
        <v>0</v>
      </c>
      <c r="I489" s="26">
        <f>0.02 *'Bike Data'!C$4*9.81</f>
        <v>55.524600000000007</v>
      </c>
      <c r="J489" s="22">
        <f t="shared" si="50"/>
        <v>55.524600000000007</v>
      </c>
      <c r="K489" s="25">
        <f t="shared" si="51"/>
        <v>55.524600000000007</v>
      </c>
      <c r="L489" s="20">
        <f t="shared" si="52"/>
        <v>0</v>
      </c>
      <c r="M489" s="30">
        <f>(E489/1000)*(I489+H489+('Bike Data'!C$4*'Bike Data'!C$10*F489))</f>
        <v>0</v>
      </c>
      <c r="N489" s="25">
        <f t="shared" si="53"/>
        <v>0</v>
      </c>
      <c r="O489" s="30">
        <f t="shared" si="54"/>
        <v>0</v>
      </c>
      <c r="P489" s="26"/>
      <c r="Q489" s="22">
        <f>((M489+M490)/2) * (B490 - B489)</f>
        <v>0</v>
      </c>
      <c r="R489" s="25">
        <f t="shared" si="55"/>
        <v>0</v>
      </c>
      <c r="S489" s="22">
        <f>SUM($R$3:R489)</f>
        <v>341.17603058971497</v>
      </c>
      <c r="T489" s="25">
        <f t="shared" si="49"/>
        <v>0</v>
      </c>
      <c r="U489" s="22">
        <f>SUM($T$3:T489)</f>
        <v>123.4614659111657</v>
      </c>
      <c r="V489" s="25"/>
      <c r="W489" s="20">
        <f>U489*'KERS Calcs'!$F$4</f>
        <v>108.64609000182583</v>
      </c>
      <c r="X489" s="25">
        <f>O489*'KERS Calcs'!$F$30</f>
        <v>0</v>
      </c>
      <c r="Y489" s="73">
        <f>T489*'KERS Calcs'!$F$30</f>
        <v>0</v>
      </c>
      <c r="Z489" s="26">
        <f>SUM($Y$3:Y489)</f>
        <v>66.397634640836856</v>
      </c>
    </row>
    <row r="490" spans="1:26" x14ac:dyDescent="0.2">
      <c r="A490" s="23" t="s">
        <v>18</v>
      </c>
      <c r="B490" s="19">
        <v>487</v>
      </c>
      <c r="C490" s="23">
        <v>487</v>
      </c>
      <c r="D490" s="19">
        <v>0</v>
      </c>
      <c r="E490" s="24">
        <v>0</v>
      </c>
      <c r="F490" s="20">
        <v>0</v>
      </c>
      <c r="G490" s="25">
        <f>'Bike Data'!$C$4*$F490</f>
        <v>0</v>
      </c>
      <c r="H490" s="22">
        <f>0.5*'Bike Data'!$C$12*'Bike Data'!$C$7*'Bike Data'!$C$6*'WLTP Calcs'!E490^2</f>
        <v>0</v>
      </c>
      <c r="I490" s="26">
        <f>0.02 *'Bike Data'!C$4*9.81</f>
        <v>55.524600000000007</v>
      </c>
      <c r="J490" s="22">
        <f t="shared" si="50"/>
        <v>55.524600000000007</v>
      </c>
      <c r="K490" s="25">
        <f t="shared" si="51"/>
        <v>55.524600000000007</v>
      </c>
      <c r="L490" s="20">
        <f t="shared" si="52"/>
        <v>0</v>
      </c>
      <c r="M490" s="30">
        <f>(E490/1000)*(I490+H490+('Bike Data'!C$4*'Bike Data'!C$10*F490))</f>
        <v>0</v>
      </c>
      <c r="N490" s="25">
        <f t="shared" si="53"/>
        <v>0</v>
      </c>
      <c r="O490" s="30">
        <f t="shared" si="54"/>
        <v>0</v>
      </c>
      <c r="P490" s="26"/>
      <c r="Q490" s="22">
        <f>((M490+M491)/2) * (B491 - B490)</f>
        <v>0</v>
      </c>
      <c r="R490" s="25">
        <f t="shared" si="55"/>
        <v>0</v>
      </c>
      <c r="S490" s="22">
        <f>SUM($R$3:R490)</f>
        <v>341.17603058971497</v>
      </c>
      <c r="T490" s="25">
        <f t="shared" si="49"/>
        <v>0</v>
      </c>
      <c r="U490" s="22">
        <f>SUM($T$3:T490)</f>
        <v>123.4614659111657</v>
      </c>
      <c r="V490" s="25"/>
      <c r="W490" s="20">
        <f>U490*'KERS Calcs'!$F$4</f>
        <v>108.64609000182583</v>
      </c>
      <c r="X490" s="25">
        <f>O490*'KERS Calcs'!$F$30</f>
        <v>0</v>
      </c>
      <c r="Y490" s="73">
        <f>T490*'KERS Calcs'!$F$30</f>
        <v>0</v>
      </c>
      <c r="Z490" s="26">
        <f>SUM($Y$3:Y490)</f>
        <v>66.397634640836856</v>
      </c>
    </row>
    <row r="491" spans="1:26" x14ac:dyDescent="0.2">
      <c r="A491" s="23" t="s">
        <v>18</v>
      </c>
      <c r="B491" s="19">
        <v>488</v>
      </c>
      <c r="C491" s="23">
        <v>488</v>
      </c>
      <c r="D491" s="19">
        <v>0</v>
      </c>
      <c r="E491" s="24">
        <v>0</v>
      </c>
      <c r="F491" s="20">
        <v>0</v>
      </c>
      <c r="G491" s="25">
        <f>'Bike Data'!$C$4*$F491</f>
        <v>0</v>
      </c>
      <c r="H491" s="22">
        <f>0.5*'Bike Data'!$C$12*'Bike Data'!$C$7*'Bike Data'!$C$6*'WLTP Calcs'!E491^2</f>
        <v>0</v>
      </c>
      <c r="I491" s="26">
        <f>0.02 *'Bike Data'!C$4*9.81</f>
        <v>55.524600000000007</v>
      </c>
      <c r="J491" s="22">
        <f t="shared" si="50"/>
        <v>55.524600000000007</v>
      </c>
      <c r="K491" s="25">
        <f t="shared" si="51"/>
        <v>55.524600000000007</v>
      </c>
      <c r="L491" s="20">
        <f t="shared" si="52"/>
        <v>0</v>
      </c>
      <c r="M491" s="30">
        <f>(E491/1000)*(I491+H491+('Bike Data'!C$4*'Bike Data'!C$10*F491))</f>
        <v>0</v>
      </c>
      <c r="N491" s="25">
        <f t="shared" si="53"/>
        <v>0</v>
      </c>
      <c r="O491" s="30">
        <f t="shared" si="54"/>
        <v>0</v>
      </c>
      <c r="P491" s="26"/>
      <c r="Q491" s="22">
        <f>((M491+M492)/2) * (B492 - B491)</f>
        <v>0</v>
      </c>
      <c r="R491" s="25">
        <f t="shared" si="55"/>
        <v>0</v>
      </c>
      <c r="S491" s="22">
        <f>SUM($R$3:R491)</f>
        <v>341.17603058971497</v>
      </c>
      <c r="T491" s="25">
        <f t="shared" si="49"/>
        <v>0</v>
      </c>
      <c r="U491" s="22">
        <f>SUM($T$3:T491)</f>
        <v>123.4614659111657</v>
      </c>
      <c r="V491" s="25"/>
      <c r="W491" s="20">
        <f>U491*'KERS Calcs'!$F$4</f>
        <v>108.64609000182583</v>
      </c>
      <c r="X491" s="25">
        <f>O491*'KERS Calcs'!$F$30</f>
        <v>0</v>
      </c>
      <c r="Y491" s="73">
        <f>T491*'KERS Calcs'!$F$30</f>
        <v>0</v>
      </c>
      <c r="Z491" s="26">
        <f>SUM($Y$3:Y491)</f>
        <v>66.397634640836856</v>
      </c>
    </row>
    <row r="492" spans="1:26" x14ac:dyDescent="0.2">
      <c r="A492" s="23" t="s">
        <v>18</v>
      </c>
      <c r="B492" s="19">
        <v>489</v>
      </c>
      <c r="C492" s="23">
        <v>489</v>
      </c>
      <c r="D492" s="19">
        <v>0</v>
      </c>
      <c r="E492" s="24">
        <v>0</v>
      </c>
      <c r="F492" s="20">
        <v>0</v>
      </c>
      <c r="G492" s="25">
        <f>'Bike Data'!$C$4*$F492</f>
        <v>0</v>
      </c>
      <c r="H492" s="22">
        <f>0.5*'Bike Data'!$C$12*'Bike Data'!$C$7*'Bike Data'!$C$6*'WLTP Calcs'!E492^2</f>
        <v>0</v>
      </c>
      <c r="I492" s="26">
        <f>0.02 *'Bike Data'!C$4*9.81</f>
        <v>55.524600000000007</v>
      </c>
      <c r="J492" s="22">
        <f t="shared" si="50"/>
        <v>55.524600000000007</v>
      </c>
      <c r="K492" s="25">
        <f t="shared" si="51"/>
        <v>55.524600000000007</v>
      </c>
      <c r="L492" s="20">
        <f t="shared" si="52"/>
        <v>0</v>
      </c>
      <c r="M492" s="30">
        <f>(E492/1000)*(I492+H492+('Bike Data'!C$4*'Bike Data'!C$10*F492))</f>
        <v>0</v>
      </c>
      <c r="N492" s="25">
        <f t="shared" si="53"/>
        <v>0</v>
      </c>
      <c r="O492" s="30">
        <f t="shared" si="54"/>
        <v>0</v>
      </c>
      <c r="P492" s="26"/>
      <c r="Q492" s="22">
        <f>((M492+M493)/2) * (B493 - B492)</f>
        <v>0</v>
      </c>
      <c r="R492" s="25">
        <f t="shared" si="55"/>
        <v>0</v>
      </c>
      <c r="S492" s="22">
        <f>SUM($R$3:R492)</f>
        <v>341.17603058971497</v>
      </c>
      <c r="T492" s="25">
        <f t="shared" si="49"/>
        <v>0</v>
      </c>
      <c r="U492" s="22">
        <f>SUM($T$3:T492)</f>
        <v>123.4614659111657</v>
      </c>
      <c r="V492" s="25"/>
      <c r="W492" s="20">
        <f>U492*'KERS Calcs'!$F$4</f>
        <v>108.64609000182583</v>
      </c>
      <c r="X492" s="25">
        <f>O492*'KERS Calcs'!$F$30</f>
        <v>0</v>
      </c>
      <c r="Y492" s="73">
        <f>T492*'KERS Calcs'!$F$30</f>
        <v>0</v>
      </c>
      <c r="Z492" s="26">
        <f>SUM($Y$3:Y492)</f>
        <v>66.397634640836856</v>
      </c>
    </row>
    <row r="493" spans="1:26" x14ac:dyDescent="0.2">
      <c r="A493" s="23" t="s">
        <v>18</v>
      </c>
      <c r="B493" s="19">
        <v>490</v>
      </c>
      <c r="C493" s="23">
        <v>490</v>
      </c>
      <c r="D493" s="19">
        <v>0</v>
      </c>
      <c r="E493" s="24">
        <v>0</v>
      </c>
      <c r="F493" s="20">
        <v>0</v>
      </c>
      <c r="G493" s="25">
        <f>'Bike Data'!$C$4*$F493</f>
        <v>0</v>
      </c>
      <c r="H493" s="22">
        <f>0.5*'Bike Data'!$C$12*'Bike Data'!$C$7*'Bike Data'!$C$6*'WLTP Calcs'!E493^2</f>
        <v>0</v>
      </c>
      <c r="I493" s="26">
        <f>0.02 *'Bike Data'!C$4*9.81</f>
        <v>55.524600000000007</v>
      </c>
      <c r="J493" s="22">
        <f t="shared" si="50"/>
        <v>55.524600000000007</v>
      </c>
      <c r="K493" s="25">
        <f t="shared" si="51"/>
        <v>55.524600000000007</v>
      </c>
      <c r="L493" s="20">
        <f t="shared" si="52"/>
        <v>0</v>
      </c>
      <c r="M493" s="30">
        <f>(E493/1000)*(I493+H493+('Bike Data'!C$4*'Bike Data'!C$10*F493))</f>
        <v>0</v>
      </c>
      <c r="N493" s="25">
        <f t="shared" si="53"/>
        <v>0</v>
      </c>
      <c r="O493" s="30">
        <f t="shared" si="54"/>
        <v>0</v>
      </c>
      <c r="P493" s="26"/>
      <c r="Q493" s="22">
        <f>((M493+M494)/2) * (B494 - B493)</f>
        <v>0</v>
      </c>
      <c r="R493" s="25">
        <f t="shared" si="55"/>
        <v>0</v>
      </c>
      <c r="S493" s="22">
        <f>SUM($R$3:R493)</f>
        <v>341.17603058971497</v>
      </c>
      <c r="T493" s="25">
        <f t="shared" si="49"/>
        <v>0</v>
      </c>
      <c r="U493" s="22">
        <f>SUM($T$3:T493)</f>
        <v>123.4614659111657</v>
      </c>
      <c r="V493" s="25"/>
      <c r="W493" s="20">
        <f>U493*'KERS Calcs'!$F$4</f>
        <v>108.64609000182583</v>
      </c>
      <c r="X493" s="25">
        <f>O493*'KERS Calcs'!$F$30</f>
        <v>0</v>
      </c>
      <c r="Y493" s="73">
        <f>T493*'KERS Calcs'!$F$30</f>
        <v>0</v>
      </c>
      <c r="Z493" s="26">
        <f>SUM($Y$3:Y493)</f>
        <v>66.397634640836856</v>
      </c>
    </row>
    <row r="494" spans="1:26" x14ac:dyDescent="0.2">
      <c r="A494" s="23" t="s">
        <v>18</v>
      </c>
      <c r="B494" s="19">
        <v>491</v>
      </c>
      <c r="C494" s="23">
        <v>491</v>
      </c>
      <c r="D494" s="19">
        <v>0</v>
      </c>
      <c r="E494" s="24">
        <v>0</v>
      </c>
      <c r="F494" s="20">
        <v>0</v>
      </c>
      <c r="G494" s="25">
        <f>'Bike Data'!$C$4*$F494</f>
        <v>0</v>
      </c>
      <c r="H494" s="22">
        <f>0.5*'Bike Data'!$C$12*'Bike Data'!$C$7*'Bike Data'!$C$6*'WLTP Calcs'!E494^2</f>
        <v>0</v>
      </c>
      <c r="I494" s="26">
        <f>0.02 *'Bike Data'!C$4*9.81</f>
        <v>55.524600000000007</v>
      </c>
      <c r="J494" s="22">
        <f t="shared" si="50"/>
        <v>55.524600000000007</v>
      </c>
      <c r="K494" s="25">
        <f t="shared" si="51"/>
        <v>55.524600000000007</v>
      </c>
      <c r="L494" s="20">
        <f t="shared" si="52"/>
        <v>0</v>
      </c>
      <c r="M494" s="30">
        <f>(E494/1000)*(I494+H494+('Bike Data'!C$4*'Bike Data'!C$10*F494))</f>
        <v>0</v>
      </c>
      <c r="N494" s="25">
        <f t="shared" si="53"/>
        <v>0</v>
      </c>
      <c r="O494" s="30">
        <f t="shared" si="54"/>
        <v>0</v>
      </c>
      <c r="P494" s="26"/>
      <c r="Q494" s="22">
        <f>((M494+M495)/2) * (B495 - B494)</f>
        <v>0</v>
      </c>
      <c r="R494" s="25">
        <f t="shared" si="55"/>
        <v>0</v>
      </c>
      <c r="S494" s="22">
        <f>SUM($R$3:R494)</f>
        <v>341.17603058971497</v>
      </c>
      <c r="T494" s="25">
        <f t="shared" si="49"/>
        <v>0</v>
      </c>
      <c r="U494" s="22">
        <f>SUM($T$3:T494)</f>
        <v>123.4614659111657</v>
      </c>
      <c r="V494" s="25"/>
      <c r="W494" s="20">
        <f>U494*'KERS Calcs'!$F$4</f>
        <v>108.64609000182583</v>
      </c>
      <c r="X494" s="25">
        <f>O494*'KERS Calcs'!$F$30</f>
        <v>0</v>
      </c>
      <c r="Y494" s="73">
        <f>T494*'KERS Calcs'!$F$30</f>
        <v>0</v>
      </c>
      <c r="Z494" s="26">
        <f>SUM($Y$3:Y494)</f>
        <v>66.397634640836856</v>
      </c>
    </row>
    <row r="495" spans="1:26" x14ac:dyDescent="0.2">
      <c r="A495" s="23" t="s">
        <v>18</v>
      </c>
      <c r="B495" s="19">
        <v>492</v>
      </c>
      <c r="C495" s="23">
        <v>492</v>
      </c>
      <c r="D495" s="19">
        <v>0</v>
      </c>
      <c r="E495" s="24">
        <v>0</v>
      </c>
      <c r="F495" s="20">
        <v>0</v>
      </c>
      <c r="G495" s="25">
        <f>'Bike Data'!$C$4*$F495</f>
        <v>0</v>
      </c>
      <c r="H495" s="22">
        <f>0.5*'Bike Data'!$C$12*'Bike Data'!$C$7*'Bike Data'!$C$6*'WLTP Calcs'!E495^2</f>
        <v>0</v>
      </c>
      <c r="I495" s="26">
        <f>0.02 *'Bike Data'!C$4*9.81</f>
        <v>55.524600000000007</v>
      </c>
      <c r="J495" s="22">
        <f t="shared" si="50"/>
        <v>55.524600000000007</v>
      </c>
      <c r="K495" s="25">
        <f t="shared" si="51"/>
        <v>55.524600000000007</v>
      </c>
      <c r="L495" s="20">
        <f t="shared" si="52"/>
        <v>0</v>
      </c>
      <c r="M495" s="30">
        <f>(E495/1000)*(I495+H495+('Bike Data'!C$4*'Bike Data'!C$10*F495))</f>
        <v>0</v>
      </c>
      <c r="N495" s="25">
        <f t="shared" si="53"/>
        <v>0</v>
      </c>
      <c r="O495" s="30">
        <f t="shared" si="54"/>
        <v>0</v>
      </c>
      <c r="P495" s="26"/>
      <c r="Q495" s="22">
        <f>((M495+M496)/2) * (B496 - B495)</f>
        <v>0</v>
      </c>
      <c r="R495" s="25">
        <f t="shared" si="55"/>
        <v>0</v>
      </c>
      <c r="S495" s="22">
        <f>SUM($R$3:R495)</f>
        <v>341.17603058971497</v>
      </c>
      <c r="T495" s="25">
        <f t="shared" si="49"/>
        <v>0</v>
      </c>
      <c r="U495" s="22">
        <f>SUM($T$3:T495)</f>
        <v>123.4614659111657</v>
      </c>
      <c r="V495" s="25"/>
      <c r="W495" s="20">
        <f>U495*'KERS Calcs'!$F$4</f>
        <v>108.64609000182583</v>
      </c>
      <c r="X495" s="25">
        <f>O495*'KERS Calcs'!$F$30</f>
        <v>0</v>
      </c>
      <c r="Y495" s="73">
        <f>T495*'KERS Calcs'!$F$30</f>
        <v>0</v>
      </c>
      <c r="Z495" s="26">
        <f>SUM($Y$3:Y495)</f>
        <v>66.397634640836856</v>
      </c>
    </row>
    <row r="496" spans="1:26" x14ac:dyDescent="0.2">
      <c r="A496" s="23" t="s">
        <v>18</v>
      </c>
      <c r="B496" s="19">
        <v>493</v>
      </c>
      <c r="C496" s="23">
        <v>493</v>
      </c>
      <c r="D496" s="19">
        <v>0</v>
      </c>
      <c r="E496" s="24">
        <v>0</v>
      </c>
      <c r="F496" s="20">
        <v>0</v>
      </c>
      <c r="G496" s="25">
        <f>'Bike Data'!$C$4*$F496</f>
        <v>0</v>
      </c>
      <c r="H496" s="22">
        <f>0.5*'Bike Data'!$C$12*'Bike Data'!$C$7*'Bike Data'!$C$6*'WLTP Calcs'!E496^2</f>
        <v>0</v>
      </c>
      <c r="I496" s="26">
        <f>0.02 *'Bike Data'!C$4*9.81</f>
        <v>55.524600000000007</v>
      </c>
      <c r="J496" s="22">
        <f t="shared" si="50"/>
        <v>55.524600000000007</v>
      </c>
      <c r="K496" s="25">
        <f t="shared" si="51"/>
        <v>55.524600000000007</v>
      </c>
      <c r="L496" s="20">
        <f t="shared" si="52"/>
        <v>0</v>
      </c>
      <c r="M496" s="30">
        <f>(E496/1000)*(I496+H496+('Bike Data'!C$4*'Bike Data'!C$10*F496))</f>
        <v>0</v>
      </c>
      <c r="N496" s="25">
        <f t="shared" si="53"/>
        <v>0</v>
      </c>
      <c r="O496" s="30">
        <f t="shared" si="54"/>
        <v>0</v>
      </c>
      <c r="P496" s="26"/>
      <c r="Q496" s="22">
        <f>((M496+M497)/2) * (B497 - B496)</f>
        <v>0</v>
      </c>
      <c r="R496" s="25">
        <f t="shared" si="55"/>
        <v>0</v>
      </c>
      <c r="S496" s="22">
        <f>SUM($R$3:R496)</f>
        <v>341.17603058971497</v>
      </c>
      <c r="T496" s="25">
        <f t="shared" si="49"/>
        <v>0</v>
      </c>
      <c r="U496" s="22">
        <f>SUM($T$3:T496)</f>
        <v>123.4614659111657</v>
      </c>
      <c r="V496" s="25"/>
      <c r="W496" s="20">
        <f>U496*'KERS Calcs'!$F$4</f>
        <v>108.64609000182583</v>
      </c>
      <c r="X496" s="25">
        <f>O496*'KERS Calcs'!$F$30</f>
        <v>0</v>
      </c>
      <c r="Y496" s="73">
        <f>T496*'KERS Calcs'!$F$30</f>
        <v>0</v>
      </c>
      <c r="Z496" s="26">
        <f>SUM($Y$3:Y496)</f>
        <v>66.397634640836856</v>
      </c>
    </row>
    <row r="497" spans="1:26" x14ac:dyDescent="0.2">
      <c r="A497" s="23" t="s">
        <v>18</v>
      </c>
      <c r="B497" s="19">
        <v>494</v>
      </c>
      <c r="C497" s="23">
        <v>494</v>
      </c>
      <c r="D497" s="19">
        <v>0</v>
      </c>
      <c r="E497" s="24">
        <v>0</v>
      </c>
      <c r="F497" s="20">
        <v>0</v>
      </c>
      <c r="G497" s="25">
        <f>'Bike Data'!$C$4*$F497</f>
        <v>0</v>
      </c>
      <c r="H497" s="22">
        <f>0.5*'Bike Data'!$C$12*'Bike Data'!$C$7*'Bike Data'!$C$6*'WLTP Calcs'!E497^2</f>
        <v>0</v>
      </c>
      <c r="I497" s="26">
        <f>0.02 *'Bike Data'!C$4*9.81</f>
        <v>55.524600000000007</v>
      </c>
      <c r="J497" s="22">
        <f t="shared" si="50"/>
        <v>55.524600000000007</v>
      </c>
      <c r="K497" s="25">
        <f t="shared" si="51"/>
        <v>55.524600000000007</v>
      </c>
      <c r="L497" s="20">
        <f t="shared" si="52"/>
        <v>0</v>
      </c>
      <c r="M497" s="30">
        <f>(E497/1000)*(I497+H497+('Bike Data'!C$4*'Bike Data'!C$10*F497))</f>
        <v>0</v>
      </c>
      <c r="N497" s="25">
        <f t="shared" si="53"/>
        <v>0</v>
      </c>
      <c r="O497" s="30">
        <f t="shared" si="54"/>
        <v>0</v>
      </c>
      <c r="P497" s="26"/>
      <c r="Q497" s="22">
        <f>((M497+M498)/2) * (B498 - B497)</f>
        <v>0</v>
      </c>
      <c r="R497" s="25">
        <f t="shared" si="55"/>
        <v>0</v>
      </c>
      <c r="S497" s="22">
        <f>SUM($R$3:R497)</f>
        <v>341.17603058971497</v>
      </c>
      <c r="T497" s="25">
        <f t="shared" si="49"/>
        <v>0</v>
      </c>
      <c r="U497" s="22">
        <f>SUM($T$3:T497)</f>
        <v>123.4614659111657</v>
      </c>
      <c r="V497" s="25"/>
      <c r="W497" s="20">
        <f>U497*'KERS Calcs'!$F$4</f>
        <v>108.64609000182583</v>
      </c>
      <c r="X497" s="25">
        <f>O497*'KERS Calcs'!$F$30</f>
        <v>0</v>
      </c>
      <c r="Y497" s="73">
        <f>T497*'KERS Calcs'!$F$30</f>
        <v>0</v>
      </c>
      <c r="Z497" s="26">
        <f>SUM($Y$3:Y497)</f>
        <v>66.397634640836856</v>
      </c>
    </row>
    <row r="498" spans="1:26" x14ac:dyDescent="0.2">
      <c r="A498" s="23" t="s">
        <v>18</v>
      </c>
      <c r="B498" s="19">
        <v>495</v>
      </c>
      <c r="C498" s="23">
        <v>495</v>
      </c>
      <c r="D498" s="19">
        <v>0</v>
      </c>
      <c r="E498" s="24">
        <v>0</v>
      </c>
      <c r="F498" s="20">
        <v>0</v>
      </c>
      <c r="G498" s="25">
        <f>'Bike Data'!$C$4*$F498</f>
        <v>0</v>
      </c>
      <c r="H498" s="22">
        <f>0.5*'Bike Data'!$C$12*'Bike Data'!$C$7*'Bike Data'!$C$6*'WLTP Calcs'!E498^2</f>
        <v>0</v>
      </c>
      <c r="I498" s="26">
        <f>0.02 *'Bike Data'!C$4*9.81</f>
        <v>55.524600000000007</v>
      </c>
      <c r="J498" s="22">
        <f t="shared" si="50"/>
        <v>55.524600000000007</v>
      </c>
      <c r="K498" s="25">
        <f t="shared" si="51"/>
        <v>55.524600000000007</v>
      </c>
      <c r="L498" s="20">
        <f t="shared" si="52"/>
        <v>0</v>
      </c>
      <c r="M498" s="30">
        <f>(E498/1000)*(I498+H498+('Bike Data'!C$4*'Bike Data'!C$10*F498))</f>
        <v>0</v>
      </c>
      <c r="N498" s="25">
        <f t="shared" si="53"/>
        <v>0</v>
      </c>
      <c r="O498" s="30">
        <f t="shared" si="54"/>
        <v>0</v>
      </c>
      <c r="P498" s="26"/>
      <c r="Q498" s="22">
        <f>((M498+M499)/2) * (B499 - B498)</f>
        <v>0</v>
      </c>
      <c r="R498" s="25">
        <f t="shared" si="55"/>
        <v>0</v>
      </c>
      <c r="S498" s="22">
        <f>SUM($R$3:R498)</f>
        <v>341.17603058971497</v>
      </c>
      <c r="T498" s="25">
        <f t="shared" si="49"/>
        <v>0</v>
      </c>
      <c r="U498" s="22">
        <f>SUM($T$3:T498)</f>
        <v>123.4614659111657</v>
      </c>
      <c r="V498" s="25"/>
      <c r="W498" s="20">
        <f>U498*'KERS Calcs'!$F$4</f>
        <v>108.64609000182583</v>
      </c>
      <c r="X498" s="25">
        <f>O498*'KERS Calcs'!$F$30</f>
        <v>0</v>
      </c>
      <c r="Y498" s="73">
        <f>T498*'KERS Calcs'!$F$30</f>
        <v>0</v>
      </c>
      <c r="Z498" s="26">
        <f>SUM($Y$3:Y498)</f>
        <v>66.397634640836856</v>
      </c>
    </row>
    <row r="499" spans="1:26" x14ac:dyDescent="0.2">
      <c r="A499" s="23" t="s">
        <v>18</v>
      </c>
      <c r="B499" s="19">
        <v>496</v>
      </c>
      <c r="C499" s="23">
        <v>496</v>
      </c>
      <c r="D499" s="19">
        <v>0</v>
      </c>
      <c r="E499" s="24">
        <v>0</v>
      </c>
      <c r="F499" s="20">
        <v>0</v>
      </c>
      <c r="G499" s="25">
        <f>'Bike Data'!$C$4*$F499</f>
        <v>0</v>
      </c>
      <c r="H499" s="22">
        <f>0.5*'Bike Data'!$C$12*'Bike Data'!$C$7*'Bike Data'!$C$6*'WLTP Calcs'!E499^2</f>
        <v>0</v>
      </c>
      <c r="I499" s="26">
        <f>0.02 *'Bike Data'!C$4*9.81</f>
        <v>55.524600000000007</v>
      </c>
      <c r="J499" s="22">
        <f t="shared" si="50"/>
        <v>55.524600000000007</v>
      </c>
      <c r="K499" s="25">
        <f t="shared" si="51"/>
        <v>55.524600000000007</v>
      </c>
      <c r="L499" s="20">
        <f t="shared" si="52"/>
        <v>0</v>
      </c>
      <c r="M499" s="30">
        <f>(E499/1000)*(I499+H499+('Bike Data'!C$4*'Bike Data'!C$10*F499))</f>
        <v>0</v>
      </c>
      <c r="N499" s="25">
        <f t="shared" si="53"/>
        <v>0</v>
      </c>
      <c r="O499" s="30">
        <f t="shared" si="54"/>
        <v>0</v>
      </c>
      <c r="P499" s="26"/>
      <c r="Q499" s="22">
        <f>((M499+M500)/2) * (B500 - B499)</f>
        <v>0</v>
      </c>
      <c r="R499" s="25">
        <f t="shared" si="55"/>
        <v>0</v>
      </c>
      <c r="S499" s="22">
        <f>SUM($R$3:R499)</f>
        <v>341.17603058971497</v>
      </c>
      <c r="T499" s="25">
        <f t="shared" si="49"/>
        <v>0</v>
      </c>
      <c r="U499" s="22">
        <f>SUM($T$3:T499)</f>
        <v>123.4614659111657</v>
      </c>
      <c r="V499" s="25"/>
      <c r="W499" s="20">
        <f>U499*'KERS Calcs'!$F$4</f>
        <v>108.64609000182583</v>
      </c>
      <c r="X499" s="25">
        <f>O499*'KERS Calcs'!$F$30</f>
        <v>0</v>
      </c>
      <c r="Y499" s="73">
        <f>T499*'KERS Calcs'!$F$30</f>
        <v>0</v>
      </c>
      <c r="Z499" s="26">
        <f>SUM($Y$3:Y499)</f>
        <v>66.397634640836856</v>
      </c>
    </row>
    <row r="500" spans="1:26" x14ac:dyDescent="0.2">
      <c r="A500" s="23" t="s">
        <v>18</v>
      </c>
      <c r="B500" s="19">
        <v>497</v>
      </c>
      <c r="C500" s="23">
        <v>497</v>
      </c>
      <c r="D500" s="19">
        <v>0</v>
      </c>
      <c r="E500" s="24">
        <v>0</v>
      </c>
      <c r="F500" s="20">
        <v>0</v>
      </c>
      <c r="G500" s="25">
        <f>'Bike Data'!$C$4*$F500</f>
        <v>0</v>
      </c>
      <c r="H500" s="22">
        <f>0.5*'Bike Data'!$C$12*'Bike Data'!$C$7*'Bike Data'!$C$6*'WLTP Calcs'!E500^2</f>
        <v>0</v>
      </c>
      <c r="I500" s="26">
        <f>0.02 *'Bike Data'!C$4*9.81</f>
        <v>55.524600000000007</v>
      </c>
      <c r="J500" s="22">
        <f t="shared" si="50"/>
        <v>55.524600000000007</v>
      </c>
      <c r="K500" s="25">
        <f t="shared" si="51"/>
        <v>55.524600000000007</v>
      </c>
      <c r="L500" s="20">
        <f t="shared" si="52"/>
        <v>0</v>
      </c>
      <c r="M500" s="30">
        <f>(E500/1000)*(I500+H500+('Bike Data'!C$4*'Bike Data'!C$10*F500))</f>
        <v>0</v>
      </c>
      <c r="N500" s="25">
        <f t="shared" si="53"/>
        <v>0</v>
      </c>
      <c r="O500" s="30">
        <f t="shared" si="54"/>
        <v>0</v>
      </c>
      <c r="P500" s="26"/>
      <c r="Q500" s="22">
        <f>((M500+M501)/2) * (B501 - B500)</f>
        <v>0</v>
      </c>
      <c r="R500" s="25">
        <f t="shared" si="55"/>
        <v>0</v>
      </c>
      <c r="S500" s="22">
        <f>SUM($R$3:R500)</f>
        <v>341.17603058971497</v>
      </c>
      <c r="T500" s="25">
        <f t="shared" si="49"/>
        <v>0</v>
      </c>
      <c r="U500" s="22">
        <f>SUM($T$3:T500)</f>
        <v>123.4614659111657</v>
      </c>
      <c r="V500" s="25"/>
      <c r="W500" s="20">
        <f>U500*'KERS Calcs'!$F$4</f>
        <v>108.64609000182583</v>
      </c>
      <c r="X500" s="25">
        <f>O500*'KERS Calcs'!$F$30</f>
        <v>0</v>
      </c>
      <c r="Y500" s="73">
        <f>T500*'KERS Calcs'!$F$30</f>
        <v>0</v>
      </c>
      <c r="Z500" s="26">
        <f>SUM($Y$3:Y500)</f>
        <v>66.397634640836856</v>
      </c>
    </row>
    <row r="501" spans="1:26" x14ac:dyDescent="0.2">
      <c r="A501" s="23" t="s">
        <v>18</v>
      </c>
      <c r="B501" s="19">
        <v>498</v>
      </c>
      <c r="C501" s="23">
        <v>498</v>
      </c>
      <c r="D501" s="19">
        <v>0</v>
      </c>
      <c r="E501" s="24">
        <v>0</v>
      </c>
      <c r="F501" s="20">
        <v>0</v>
      </c>
      <c r="G501" s="25">
        <f>'Bike Data'!$C$4*$F501</f>
        <v>0</v>
      </c>
      <c r="H501" s="22">
        <f>0.5*'Bike Data'!$C$12*'Bike Data'!$C$7*'Bike Data'!$C$6*'WLTP Calcs'!E501^2</f>
        <v>0</v>
      </c>
      <c r="I501" s="26">
        <f>0.02 *'Bike Data'!C$4*9.81</f>
        <v>55.524600000000007</v>
      </c>
      <c r="J501" s="22">
        <f t="shared" si="50"/>
        <v>55.524600000000007</v>
      </c>
      <c r="K501" s="25">
        <f t="shared" si="51"/>
        <v>55.524600000000007</v>
      </c>
      <c r="L501" s="20">
        <f t="shared" si="52"/>
        <v>0</v>
      </c>
      <c r="M501" s="30">
        <f>(E501/1000)*(I501+H501+('Bike Data'!C$4*'Bike Data'!C$10*F501))</f>
        <v>0</v>
      </c>
      <c r="N501" s="25">
        <f t="shared" si="53"/>
        <v>0</v>
      </c>
      <c r="O501" s="30">
        <f t="shared" si="54"/>
        <v>0</v>
      </c>
      <c r="P501" s="26"/>
      <c r="Q501" s="22">
        <f>((M501+M502)/2) * (B502 - B501)</f>
        <v>0</v>
      </c>
      <c r="R501" s="25">
        <f t="shared" si="55"/>
        <v>0</v>
      </c>
      <c r="S501" s="22">
        <f>SUM($R$3:R501)</f>
        <v>341.17603058971497</v>
      </c>
      <c r="T501" s="25">
        <f t="shared" si="49"/>
        <v>0</v>
      </c>
      <c r="U501" s="22">
        <f>SUM($T$3:T501)</f>
        <v>123.4614659111657</v>
      </c>
      <c r="V501" s="25"/>
      <c r="W501" s="20">
        <f>U501*'KERS Calcs'!$F$4</f>
        <v>108.64609000182583</v>
      </c>
      <c r="X501" s="25">
        <f>O501*'KERS Calcs'!$F$30</f>
        <v>0</v>
      </c>
      <c r="Y501" s="73">
        <f>T501*'KERS Calcs'!$F$30</f>
        <v>0</v>
      </c>
      <c r="Z501" s="26">
        <f>SUM($Y$3:Y501)</f>
        <v>66.397634640836856</v>
      </c>
    </row>
    <row r="502" spans="1:26" x14ac:dyDescent="0.2">
      <c r="A502" s="23" t="s">
        <v>18</v>
      </c>
      <c r="B502" s="19">
        <v>499</v>
      </c>
      <c r="C502" s="23">
        <v>499</v>
      </c>
      <c r="D502" s="19">
        <v>0</v>
      </c>
      <c r="E502" s="24">
        <v>0</v>
      </c>
      <c r="F502" s="20">
        <v>0</v>
      </c>
      <c r="G502" s="25">
        <f>'Bike Data'!$C$4*$F502</f>
        <v>0</v>
      </c>
      <c r="H502" s="22">
        <f>0.5*'Bike Data'!$C$12*'Bike Data'!$C$7*'Bike Data'!$C$6*'WLTP Calcs'!E502^2</f>
        <v>0</v>
      </c>
      <c r="I502" s="26">
        <f>0.02 *'Bike Data'!C$4*9.81</f>
        <v>55.524600000000007</v>
      </c>
      <c r="J502" s="22">
        <f t="shared" si="50"/>
        <v>55.524600000000007</v>
      </c>
      <c r="K502" s="25">
        <f t="shared" si="51"/>
        <v>55.524600000000007</v>
      </c>
      <c r="L502" s="20">
        <f t="shared" si="52"/>
        <v>0</v>
      </c>
      <c r="M502" s="30">
        <f>(E502/1000)*(I502+H502+('Bike Data'!C$4*'Bike Data'!C$10*F502))</f>
        <v>0</v>
      </c>
      <c r="N502" s="25">
        <f t="shared" si="53"/>
        <v>0</v>
      </c>
      <c r="O502" s="30">
        <f t="shared" si="54"/>
        <v>0</v>
      </c>
      <c r="P502" s="26"/>
      <c r="Q502" s="22">
        <f>((M502+M503)/2) * (B503 - B502)</f>
        <v>0</v>
      </c>
      <c r="R502" s="25">
        <f t="shared" si="55"/>
        <v>0</v>
      </c>
      <c r="S502" s="22">
        <f>SUM($R$3:R502)</f>
        <v>341.17603058971497</v>
      </c>
      <c r="T502" s="25">
        <f t="shared" si="49"/>
        <v>0</v>
      </c>
      <c r="U502" s="22">
        <f>SUM($T$3:T502)</f>
        <v>123.4614659111657</v>
      </c>
      <c r="V502" s="25"/>
      <c r="W502" s="20">
        <f>U502*'KERS Calcs'!$F$4</f>
        <v>108.64609000182583</v>
      </c>
      <c r="X502" s="25">
        <f>O502*'KERS Calcs'!$F$30</f>
        <v>0</v>
      </c>
      <c r="Y502" s="73">
        <f>T502*'KERS Calcs'!$F$30</f>
        <v>0</v>
      </c>
      <c r="Z502" s="26">
        <f>SUM($Y$3:Y502)</f>
        <v>66.397634640836856</v>
      </c>
    </row>
    <row r="503" spans="1:26" x14ac:dyDescent="0.2">
      <c r="A503" s="23" t="s">
        <v>18</v>
      </c>
      <c r="B503" s="19">
        <v>500</v>
      </c>
      <c r="C503" s="23">
        <v>500</v>
      </c>
      <c r="D503" s="19">
        <v>0</v>
      </c>
      <c r="E503" s="24">
        <v>0</v>
      </c>
      <c r="F503" s="20">
        <v>0</v>
      </c>
      <c r="G503" s="25">
        <f>'Bike Data'!$C$4*$F503</f>
        <v>0</v>
      </c>
      <c r="H503" s="22">
        <f>0.5*'Bike Data'!$C$12*'Bike Data'!$C$7*'Bike Data'!$C$6*'WLTP Calcs'!E503^2</f>
        <v>0</v>
      </c>
      <c r="I503" s="26">
        <f>0.02 *'Bike Data'!C$4*9.81</f>
        <v>55.524600000000007</v>
      </c>
      <c r="J503" s="22">
        <f t="shared" si="50"/>
        <v>55.524600000000007</v>
      </c>
      <c r="K503" s="25">
        <f t="shared" si="51"/>
        <v>55.524600000000007</v>
      </c>
      <c r="L503" s="20">
        <f t="shared" si="52"/>
        <v>0</v>
      </c>
      <c r="M503" s="30">
        <f>(E503/1000)*(I503+H503+('Bike Data'!C$4*'Bike Data'!C$10*F503))</f>
        <v>0</v>
      </c>
      <c r="N503" s="25">
        <f t="shared" si="53"/>
        <v>0</v>
      </c>
      <c r="O503" s="30">
        <f t="shared" si="54"/>
        <v>0</v>
      </c>
      <c r="P503" s="26"/>
      <c r="Q503" s="22">
        <f>((M503+M504)/2) * (B504 - B503)</f>
        <v>0</v>
      </c>
      <c r="R503" s="25">
        <f t="shared" si="55"/>
        <v>0</v>
      </c>
      <c r="S503" s="22">
        <f>SUM($R$3:R503)</f>
        <v>341.17603058971497</v>
      </c>
      <c r="T503" s="25">
        <f t="shared" si="49"/>
        <v>0</v>
      </c>
      <c r="U503" s="22">
        <f>SUM($T$3:T503)</f>
        <v>123.4614659111657</v>
      </c>
      <c r="V503" s="25"/>
      <c r="W503" s="20">
        <f>U503*'KERS Calcs'!$F$4</f>
        <v>108.64609000182583</v>
      </c>
      <c r="X503" s="25">
        <f>O503*'KERS Calcs'!$F$30</f>
        <v>0</v>
      </c>
      <c r="Y503" s="73">
        <f>T503*'KERS Calcs'!$F$30</f>
        <v>0</v>
      </c>
      <c r="Z503" s="26">
        <f>SUM($Y$3:Y503)</f>
        <v>66.397634640836856</v>
      </c>
    </row>
    <row r="504" spans="1:26" x14ac:dyDescent="0.2">
      <c r="A504" s="23" t="s">
        <v>18</v>
      </c>
      <c r="B504" s="19">
        <v>501</v>
      </c>
      <c r="C504" s="23">
        <v>501</v>
      </c>
      <c r="D504" s="19">
        <v>0</v>
      </c>
      <c r="E504" s="24">
        <v>0</v>
      </c>
      <c r="F504" s="20">
        <v>0</v>
      </c>
      <c r="G504" s="25">
        <f>'Bike Data'!$C$4*$F504</f>
        <v>0</v>
      </c>
      <c r="H504" s="22">
        <f>0.5*'Bike Data'!$C$12*'Bike Data'!$C$7*'Bike Data'!$C$6*'WLTP Calcs'!E504^2</f>
        <v>0</v>
      </c>
      <c r="I504" s="26">
        <f>0.02 *'Bike Data'!C$4*9.81</f>
        <v>55.524600000000007</v>
      </c>
      <c r="J504" s="22">
        <f t="shared" si="50"/>
        <v>55.524600000000007</v>
      </c>
      <c r="K504" s="25">
        <f t="shared" si="51"/>
        <v>55.524600000000007</v>
      </c>
      <c r="L504" s="20">
        <f t="shared" si="52"/>
        <v>0</v>
      </c>
      <c r="M504" s="30">
        <f>(E504/1000)*(I504+H504+('Bike Data'!C$4*'Bike Data'!C$10*F504))</f>
        <v>0</v>
      </c>
      <c r="N504" s="25">
        <f t="shared" si="53"/>
        <v>0</v>
      </c>
      <c r="O504" s="30">
        <f t="shared" si="54"/>
        <v>0</v>
      </c>
      <c r="P504" s="26"/>
      <c r="Q504" s="22">
        <f>((M504+M505)/2) * (B505 - B504)</f>
        <v>0</v>
      </c>
      <c r="R504" s="25">
        <f t="shared" si="55"/>
        <v>0</v>
      </c>
      <c r="S504" s="22">
        <f>SUM($R$3:R504)</f>
        <v>341.17603058971497</v>
      </c>
      <c r="T504" s="25">
        <f t="shared" si="49"/>
        <v>0</v>
      </c>
      <c r="U504" s="22">
        <f>SUM($T$3:T504)</f>
        <v>123.4614659111657</v>
      </c>
      <c r="V504" s="25"/>
      <c r="W504" s="20">
        <f>U504*'KERS Calcs'!$F$4</f>
        <v>108.64609000182583</v>
      </c>
      <c r="X504" s="25">
        <f>O504*'KERS Calcs'!$F$30</f>
        <v>0</v>
      </c>
      <c r="Y504" s="73">
        <f>T504*'KERS Calcs'!$F$30</f>
        <v>0</v>
      </c>
      <c r="Z504" s="26">
        <f>SUM($Y$3:Y504)</f>
        <v>66.397634640836856</v>
      </c>
    </row>
    <row r="505" spans="1:26" x14ac:dyDescent="0.2">
      <c r="A505" s="23" t="s">
        <v>18</v>
      </c>
      <c r="B505" s="19">
        <v>502</v>
      </c>
      <c r="C505" s="23">
        <v>502</v>
      </c>
      <c r="D505" s="19">
        <v>0</v>
      </c>
      <c r="E505" s="24">
        <v>0</v>
      </c>
      <c r="F505" s="20">
        <v>0</v>
      </c>
      <c r="G505" s="25">
        <f>'Bike Data'!$C$4*$F505</f>
        <v>0</v>
      </c>
      <c r="H505" s="22">
        <f>0.5*'Bike Data'!$C$12*'Bike Data'!$C$7*'Bike Data'!$C$6*'WLTP Calcs'!E505^2</f>
        <v>0</v>
      </c>
      <c r="I505" s="26">
        <f>0.02 *'Bike Data'!C$4*9.81</f>
        <v>55.524600000000007</v>
      </c>
      <c r="J505" s="22">
        <f t="shared" si="50"/>
        <v>55.524600000000007</v>
      </c>
      <c r="K505" s="25">
        <f t="shared" si="51"/>
        <v>55.524600000000007</v>
      </c>
      <c r="L505" s="20">
        <f t="shared" si="52"/>
        <v>0</v>
      </c>
      <c r="M505" s="30">
        <f>(E505/1000)*(I505+H505+('Bike Data'!C$4*'Bike Data'!C$10*F505))</f>
        <v>0</v>
      </c>
      <c r="N505" s="25">
        <f t="shared" si="53"/>
        <v>0</v>
      </c>
      <c r="O505" s="30">
        <f t="shared" si="54"/>
        <v>0</v>
      </c>
      <c r="P505" s="26"/>
      <c r="Q505" s="22">
        <f>((M505+M506)/2) * (B506 - B505)</f>
        <v>0</v>
      </c>
      <c r="R505" s="25">
        <f t="shared" si="55"/>
        <v>0</v>
      </c>
      <c r="S505" s="22">
        <f>SUM($R$3:R505)</f>
        <v>341.17603058971497</v>
      </c>
      <c r="T505" s="25">
        <f t="shared" si="49"/>
        <v>0</v>
      </c>
      <c r="U505" s="22">
        <f>SUM($T$3:T505)</f>
        <v>123.4614659111657</v>
      </c>
      <c r="V505" s="25"/>
      <c r="W505" s="20">
        <f>U505*'KERS Calcs'!$F$4</f>
        <v>108.64609000182583</v>
      </c>
      <c r="X505" s="25">
        <f>O505*'KERS Calcs'!$F$30</f>
        <v>0</v>
      </c>
      <c r="Y505" s="73">
        <f>T505*'KERS Calcs'!$F$30</f>
        <v>0</v>
      </c>
      <c r="Z505" s="26">
        <f>SUM($Y$3:Y505)</f>
        <v>66.397634640836856</v>
      </c>
    </row>
    <row r="506" spans="1:26" x14ac:dyDescent="0.2">
      <c r="A506" s="23" t="s">
        <v>18</v>
      </c>
      <c r="B506" s="19">
        <v>503</v>
      </c>
      <c r="C506" s="23">
        <v>503</v>
      </c>
      <c r="D506" s="19">
        <v>0</v>
      </c>
      <c r="E506" s="24">
        <v>0</v>
      </c>
      <c r="F506" s="20">
        <v>0</v>
      </c>
      <c r="G506" s="25">
        <f>'Bike Data'!$C$4*$F506</f>
        <v>0</v>
      </c>
      <c r="H506" s="22">
        <f>0.5*'Bike Data'!$C$12*'Bike Data'!$C$7*'Bike Data'!$C$6*'WLTP Calcs'!E506^2</f>
        <v>0</v>
      </c>
      <c r="I506" s="26">
        <f>0.02 *'Bike Data'!C$4*9.81</f>
        <v>55.524600000000007</v>
      </c>
      <c r="J506" s="22">
        <f t="shared" si="50"/>
        <v>55.524600000000007</v>
      </c>
      <c r="K506" s="25">
        <f t="shared" si="51"/>
        <v>55.524600000000007</v>
      </c>
      <c r="L506" s="20">
        <f t="shared" si="52"/>
        <v>0</v>
      </c>
      <c r="M506" s="30">
        <f>(E506/1000)*(I506+H506+('Bike Data'!C$4*'Bike Data'!C$10*F506))</f>
        <v>0</v>
      </c>
      <c r="N506" s="25">
        <f t="shared" si="53"/>
        <v>0</v>
      </c>
      <c r="O506" s="30">
        <f t="shared" si="54"/>
        <v>0</v>
      </c>
      <c r="P506" s="26"/>
      <c r="Q506" s="22">
        <f>((M506+M507)/2) * (B507 - B506)</f>
        <v>0</v>
      </c>
      <c r="R506" s="25">
        <f t="shared" si="55"/>
        <v>0</v>
      </c>
      <c r="S506" s="22">
        <f>SUM($R$3:R506)</f>
        <v>341.17603058971497</v>
      </c>
      <c r="T506" s="25">
        <f t="shared" si="49"/>
        <v>0</v>
      </c>
      <c r="U506" s="22">
        <f>SUM($T$3:T506)</f>
        <v>123.4614659111657</v>
      </c>
      <c r="V506" s="25"/>
      <c r="W506" s="20">
        <f>U506*'KERS Calcs'!$F$4</f>
        <v>108.64609000182583</v>
      </c>
      <c r="X506" s="25">
        <f>O506*'KERS Calcs'!$F$30</f>
        <v>0</v>
      </c>
      <c r="Y506" s="73">
        <f>T506*'KERS Calcs'!$F$30</f>
        <v>0</v>
      </c>
      <c r="Z506" s="26">
        <f>SUM($Y$3:Y506)</f>
        <v>66.397634640836856</v>
      </c>
    </row>
    <row r="507" spans="1:26" x14ac:dyDescent="0.2">
      <c r="A507" s="23" t="s">
        <v>18</v>
      </c>
      <c r="B507" s="19">
        <v>504</v>
      </c>
      <c r="C507" s="23">
        <v>504</v>
      </c>
      <c r="D507" s="19">
        <v>0</v>
      </c>
      <c r="E507" s="24">
        <v>0</v>
      </c>
      <c r="F507" s="20">
        <v>0</v>
      </c>
      <c r="G507" s="25">
        <f>'Bike Data'!$C$4*$F507</f>
        <v>0</v>
      </c>
      <c r="H507" s="22">
        <f>0.5*'Bike Data'!$C$12*'Bike Data'!$C$7*'Bike Data'!$C$6*'WLTP Calcs'!E507^2</f>
        <v>0</v>
      </c>
      <c r="I507" s="26">
        <f>0.02 *'Bike Data'!C$4*9.81</f>
        <v>55.524600000000007</v>
      </c>
      <c r="J507" s="22">
        <f t="shared" si="50"/>
        <v>55.524600000000007</v>
      </c>
      <c r="K507" s="25">
        <f t="shared" si="51"/>
        <v>55.524600000000007</v>
      </c>
      <c r="L507" s="20">
        <f t="shared" si="52"/>
        <v>0</v>
      </c>
      <c r="M507" s="30">
        <f>(E507/1000)*(I507+H507+('Bike Data'!C$4*'Bike Data'!C$10*F507))</f>
        <v>0</v>
      </c>
      <c r="N507" s="25">
        <f t="shared" si="53"/>
        <v>0</v>
      </c>
      <c r="O507" s="30">
        <f t="shared" si="54"/>
        <v>0</v>
      </c>
      <c r="P507" s="26"/>
      <c r="Q507" s="22">
        <f>((M507+M508)/2) * (B508 - B507)</f>
        <v>0</v>
      </c>
      <c r="R507" s="25">
        <f t="shared" si="55"/>
        <v>0</v>
      </c>
      <c r="S507" s="22">
        <f>SUM($R$3:R507)</f>
        <v>341.17603058971497</v>
      </c>
      <c r="T507" s="25">
        <f t="shared" si="49"/>
        <v>0</v>
      </c>
      <c r="U507" s="22">
        <f>SUM($T$3:T507)</f>
        <v>123.4614659111657</v>
      </c>
      <c r="V507" s="25"/>
      <c r="W507" s="20">
        <f>U507*'KERS Calcs'!$F$4</f>
        <v>108.64609000182583</v>
      </c>
      <c r="X507" s="25">
        <f>O507*'KERS Calcs'!$F$30</f>
        <v>0</v>
      </c>
      <c r="Y507" s="73">
        <f>T507*'KERS Calcs'!$F$30</f>
        <v>0</v>
      </c>
      <c r="Z507" s="26">
        <f>SUM($Y$3:Y507)</f>
        <v>66.397634640836856</v>
      </c>
    </row>
    <row r="508" spans="1:26" x14ac:dyDescent="0.2">
      <c r="A508" s="23" t="s">
        <v>18</v>
      </c>
      <c r="B508" s="19">
        <v>505</v>
      </c>
      <c r="C508" s="23">
        <v>505</v>
      </c>
      <c r="D508" s="19">
        <v>0</v>
      </c>
      <c r="E508" s="24">
        <v>0</v>
      </c>
      <c r="F508" s="20">
        <v>0</v>
      </c>
      <c r="G508" s="25">
        <f>'Bike Data'!$C$4*$F508</f>
        <v>0</v>
      </c>
      <c r="H508" s="22">
        <f>0.5*'Bike Data'!$C$12*'Bike Data'!$C$7*'Bike Data'!$C$6*'WLTP Calcs'!E508^2</f>
        <v>0</v>
      </c>
      <c r="I508" s="26">
        <f>0.02 *'Bike Data'!C$4*9.81</f>
        <v>55.524600000000007</v>
      </c>
      <c r="J508" s="22">
        <f t="shared" si="50"/>
        <v>55.524600000000007</v>
      </c>
      <c r="K508" s="25">
        <f t="shared" si="51"/>
        <v>55.524600000000007</v>
      </c>
      <c r="L508" s="20">
        <f t="shared" si="52"/>
        <v>0</v>
      </c>
      <c r="M508" s="30">
        <f>(E508/1000)*(I508+H508+('Bike Data'!C$4*'Bike Data'!C$10*F508))</f>
        <v>0</v>
      </c>
      <c r="N508" s="25">
        <f t="shared" si="53"/>
        <v>0</v>
      </c>
      <c r="O508" s="30">
        <f t="shared" si="54"/>
        <v>0</v>
      </c>
      <c r="P508" s="26"/>
      <c r="Q508" s="22">
        <f>((M508+M509)/2) * (B509 - B508)</f>
        <v>0</v>
      </c>
      <c r="R508" s="25">
        <f t="shared" si="55"/>
        <v>0</v>
      </c>
      <c r="S508" s="22">
        <f>SUM($R$3:R508)</f>
        <v>341.17603058971497</v>
      </c>
      <c r="T508" s="25">
        <f t="shared" si="49"/>
        <v>0</v>
      </c>
      <c r="U508" s="22">
        <f>SUM($T$3:T508)</f>
        <v>123.4614659111657</v>
      </c>
      <c r="V508" s="25"/>
      <c r="W508" s="20">
        <f>U508*'KERS Calcs'!$F$4</f>
        <v>108.64609000182583</v>
      </c>
      <c r="X508" s="25">
        <f>O508*'KERS Calcs'!$F$30</f>
        <v>0</v>
      </c>
      <c r="Y508" s="73">
        <f>T508*'KERS Calcs'!$F$30</f>
        <v>0</v>
      </c>
      <c r="Z508" s="26">
        <f>SUM($Y$3:Y508)</f>
        <v>66.397634640836856</v>
      </c>
    </row>
    <row r="509" spans="1:26" x14ac:dyDescent="0.2">
      <c r="A509" s="23" t="s">
        <v>18</v>
      </c>
      <c r="B509" s="19">
        <v>506</v>
      </c>
      <c r="C509" s="23">
        <v>506</v>
      </c>
      <c r="D509" s="19">
        <v>0</v>
      </c>
      <c r="E509" s="24">
        <v>0</v>
      </c>
      <c r="F509" s="20">
        <v>0</v>
      </c>
      <c r="G509" s="25">
        <f>'Bike Data'!$C$4*$F509</f>
        <v>0</v>
      </c>
      <c r="H509" s="22">
        <f>0.5*'Bike Data'!$C$12*'Bike Data'!$C$7*'Bike Data'!$C$6*'WLTP Calcs'!E509^2</f>
        <v>0</v>
      </c>
      <c r="I509" s="26">
        <f>0.02 *'Bike Data'!C$4*9.81</f>
        <v>55.524600000000007</v>
      </c>
      <c r="J509" s="22">
        <f t="shared" si="50"/>
        <v>55.524600000000007</v>
      </c>
      <c r="K509" s="25">
        <f t="shared" si="51"/>
        <v>55.524600000000007</v>
      </c>
      <c r="L509" s="20">
        <f t="shared" si="52"/>
        <v>0</v>
      </c>
      <c r="M509" s="30">
        <f>(E509/1000)*(I509+H509+('Bike Data'!C$4*'Bike Data'!C$10*F509))</f>
        <v>0</v>
      </c>
      <c r="N509" s="25">
        <f t="shared" si="53"/>
        <v>0</v>
      </c>
      <c r="O509" s="30">
        <f t="shared" si="54"/>
        <v>0</v>
      </c>
      <c r="P509" s="26"/>
      <c r="Q509" s="22">
        <f>((M509+M510)/2) * (B510 - B509)</f>
        <v>0</v>
      </c>
      <c r="R509" s="25">
        <f t="shared" si="55"/>
        <v>0</v>
      </c>
      <c r="S509" s="22">
        <f>SUM($R$3:R509)</f>
        <v>341.17603058971497</v>
      </c>
      <c r="T509" s="25">
        <f t="shared" si="49"/>
        <v>0</v>
      </c>
      <c r="U509" s="22">
        <f>SUM($T$3:T509)</f>
        <v>123.4614659111657</v>
      </c>
      <c r="V509" s="25"/>
      <c r="W509" s="20">
        <f>U509*'KERS Calcs'!$F$4</f>
        <v>108.64609000182583</v>
      </c>
      <c r="X509" s="25">
        <f>O509*'KERS Calcs'!$F$30</f>
        <v>0</v>
      </c>
      <c r="Y509" s="73">
        <f>T509*'KERS Calcs'!$F$30</f>
        <v>0</v>
      </c>
      <c r="Z509" s="26">
        <f>SUM($Y$3:Y509)</f>
        <v>66.397634640836856</v>
      </c>
    </row>
    <row r="510" spans="1:26" x14ac:dyDescent="0.2">
      <c r="A510" s="23" t="s">
        <v>18</v>
      </c>
      <c r="B510" s="19">
        <v>507</v>
      </c>
      <c r="C510" s="23">
        <v>507</v>
      </c>
      <c r="D510" s="19">
        <v>0</v>
      </c>
      <c r="E510" s="24">
        <v>0</v>
      </c>
      <c r="F510" s="20">
        <v>0</v>
      </c>
      <c r="G510" s="25">
        <f>'Bike Data'!$C$4*$F510</f>
        <v>0</v>
      </c>
      <c r="H510" s="22">
        <f>0.5*'Bike Data'!$C$12*'Bike Data'!$C$7*'Bike Data'!$C$6*'WLTP Calcs'!E510^2</f>
        <v>0</v>
      </c>
      <c r="I510" s="26">
        <f>0.02 *'Bike Data'!C$4*9.81</f>
        <v>55.524600000000007</v>
      </c>
      <c r="J510" s="22">
        <f t="shared" si="50"/>
        <v>55.524600000000007</v>
      </c>
      <c r="K510" s="25">
        <f t="shared" si="51"/>
        <v>55.524600000000007</v>
      </c>
      <c r="L510" s="20">
        <f t="shared" si="52"/>
        <v>0</v>
      </c>
      <c r="M510" s="30">
        <f>(E510/1000)*(I510+H510+('Bike Data'!C$4*'Bike Data'!C$10*F510))</f>
        <v>0</v>
      </c>
      <c r="N510" s="25">
        <f t="shared" si="53"/>
        <v>0</v>
      </c>
      <c r="O510" s="30">
        <f t="shared" si="54"/>
        <v>0</v>
      </c>
      <c r="P510" s="26"/>
      <c r="Q510" s="22">
        <f>((M510+M511)/2) * (B511 - B510)</f>
        <v>0</v>
      </c>
      <c r="R510" s="25">
        <f t="shared" si="55"/>
        <v>0</v>
      </c>
      <c r="S510" s="22">
        <f>SUM($R$3:R510)</f>
        <v>341.17603058971497</v>
      </c>
      <c r="T510" s="25">
        <f t="shared" si="49"/>
        <v>0</v>
      </c>
      <c r="U510" s="22">
        <f>SUM($T$3:T510)</f>
        <v>123.4614659111657</v>
      </c>
      <c r="V510" s="25"/>
      <c r="W510" s="20">
        <f>U510*'KERS Calcs'!$F$4</f>
        <v>108.64609000182583</v>
      </c>
      <c r="X510" s="25">
        <f>O510*'KERS Calcs'!$F$30</f>
        <v>0</v>
      </c>
      <c r="Y510" s="73">
        <f>T510*'KERS Calcs'!$F$30</f>
        <v>0</v>
      </c>
      <c r="Z510" s="26">
        <f>SUM($Y$3:Y510)</f>
        <v>66.397634640836856</v>
      </c>
    </row>
    <row r="511" spans="1:26" x14ac:dyDescent="0.2">
      <c r="A511" s="23" t="s">
        <v>18</v>
      </c>
      <c r="B511" s="19">
        <v>508</v>
      </c>
      <c r="C511" s="23">
        <v>508</v>
      </c>
      <c r="D511" s="19">
        <v>0</v>
      </c>
      <c r="E511" s="24">
        <v>0</v>
      </c>
      <c r="F511" s="20">
        <v>0</v>
      </c>
      <c r="G511" s="25">
        <f>'Bike Data'!$C$4*$F511</f>
        <v>0</v>
      </c>
      <c r="H511" s="22">
        <f>0.5*'Bike Data'!$C$12*'Bike Data'!$C$7*'Bike Data'!$C$6*'WLTP Calcs'!E511^2</f>
        <v>0</v>
      </c>
      <c r="I511" s="26">
        <f>0.02 *'Bike Data'!C$4*9.81</f>
        <v>55.524600000000007</v>
      </c>
      <c r="J511" s="22">
        <f t="shared" si="50"/>
        <v>55.524600000000007</v>
      </c>
      <c r="K511" s="25">
        <f t="shared" si="51"/>
        <v>55.524600000000007</v>
      </c>
      <c r="L511" s="20">
        <f t="shared" si="52"/>
        <v>0</v>
      </c>
      <c r="M511" s="30">
        <f>(E511/1000)*(I511+H511+('Bike Data'!C$4*'Bike Data'!C$10*F511))</f>
        <v>0</v>
      </c>
      <c r="N511" s="25">
        <f t="shared" si="53"/>
        <v>0</v>
      </c>
      <c r="O511" s="30">
        <f t="shared" si="54"/>
        <v>0</v>
      </c>
      <c r="P511" s="26"/>
      <c r="Q511" s="22">
        <f>((M511+M512)/2) * (B512 - B511)</f>
        <v>0</v>
      </c>
      <c r="R511" s="25">
        <f t="shared" si="55"/>
        <v>0</v>
      </c>
      <c r="S511" s="22">
        <f>SUM($R$3:R511)</f>
        <v>341.17603058971497</v>
      </c>
      <c r="T511" s="25">
        <f t="shared" si="49"/>
        <v>0</v>
      </c>
      <c r="U511" s="22">
        <f>SUM($T$3:T511)</f>
        <v>123.4614659111657</v>
      </c>
      <c r="V511" s="25"/>
      <c r="W511" s="20">
        <f>U511*'KERS Calcs'!$F$4</f>
        <v>108.64609000182583</v>
      </c>
      <c r="X511" s="25">
        <f>O511*'KERS Calcs'!$F$30</f>
        <v>0</v>
      </c>
      <c r="Y511" s="73">
        <f>T511*'KERS Calcs'!$F$30</f>
        <v>0</v>
      </c>
      <c r="Z511" s="26">
        <f>SUM($Y$3:Y511)</f>
        <v>66.397634640836856</v>
      </c>
    </row>
    <row r="512" spans="1:26" x14ac:dyDescent="0.2">
      <c r="A512" s="23" t="s">
        <v>18</v>
      </c>
      <c r="B512" s="19">
        <v>509</v>
      </c>
      <c r="C512" s="23">
        <v>509</v>
      </c>
      <c r="D512" s="19">
        <v>0</v>
      </c>
      <c r="E512" s="24">
        <v>0</v>
      </c>
      <c r="F512" s="20">
        <v>0</v>
      </c>
      <c r="G512" s="25">
        <f>'Bike Data'!$C$4*$F512</f>
        <v>0</v>
      </c>
      <c r="H512" s="22">
        <f>0.5*'Bike Data'!$C$12*'Bike Data'!$C$7*'Bike Data'!$C$6*'WLTP Calcs'!E512^2</f>
        <v>0</v>
      </c>
      <c r="I512" s="26">
        <f>0.02 *'Bike Data'!C$4*9.81</f>
        <v>55.524600000000007</v>
      </c>
      <c r="J512" s="22">
        <f t="shared" si="50"/>
        <v>55.524600000000007</v>
      </c>
      <c r="K512" s="25">
        <f t="shared" si="51"/>
        <v>55.524600000000007</v>
      </c>
      <c r="L512" s="20">
        <f t="shared" si="52"/>
        <v>0</v>
      </c>
      <c r="M512" s="30">
        <f>(E512/1000)*(I512+H512+('Bike Data'!C$4*'Bike Data'!C$10*F512))</f>
        <v>0</v>
      </c>
      <c r="N512" s="25">
        <f t="shared" si="53"/>
        <v>0</v>
      </c>
      <c r="O512" s="30">
        <f t="shared" si="54"/>
        <v>0</v>
      </c>
      <c r="P512" s="26"/>
      <c r="Q512" s="22">
        <f>((M512+M513)/2) * (B513 - B512)</f>
        <v>0</v>
      </c>
      <c r="R512" s="25">
        <f t="shared" si="55"/>
        <v>0</v>
      </c>
      <c r="S512" s="22">
        <f>SUM($R$3:R512)</f>
        <v>341.17603058971497</v>
      </c>
      <c r="T512" s="25">
        <f t="shared" si="49"/>
        <v>0</v>
      </c>
      <c r="U512" s="22">
        <f>SUM($T$3:T512)</f>
        <v>123.4614659111657</v>
      </c>
      <c r="V512" s="25"/>
      <c r="W512" s="20">
        <f>U512*'KERS Calcs'!$F$4</f>
        <v>108.64609000182583</v>
      </c>
      <c r="X512" s="25">
        <f>O512*'KERS Calcs'!$F$30</f>
        <v>0</v>
      </c>
      <c r="Y512" s="73">
        <f>T512*'KERS Calcs'!$F$30</f>
        <v>0</v>
      </c>
      <c r="Z512" s="26">
        <f>SUM($Y$3:Y512)</f>
        <v>66.397634640836856</v>
      </c>
    </row>
    <row r="513" spans="1:26" x14ac:dyDescent="0.2">
      <c r="A513" s="23" t="s">
        <v>18</v>
      </c>
      <c r="B513" s="19">
        <v>510</v>
      </c>
      <c r="C513" s="23">
        <v>510</v>
      </c>
      <c r="D513" s="19">
        <v>0</v>
      </c>
      <c r="E513" s="24">
        <v>0</v>
      </c>
      <c r="F513" s="20">
        <v>0</v>
      </c>
      <c r="G513" s="25">
        <f>'Bike Data'!$C$4*$F513</f>
        <v>0</v>
      </c>
      <c r="H513" s="22">
        <f>0.5*'Bike Data'!$C$12*'Bike Data'!$C$7*'Bike Data'!$C$6*'WLTP Calcs'!E513^2</f>
        <v>0</v>
      </c>
      <c r="I513" s="26">
        <f>0.02 *'Bike Data'!C$4*9.81</f>
        <v>55.524600000000007</v>
      </c>
      <c r="J513" s="22">
        <f t="shared" si="50"/>
        <v>55.524600000000007</v>
      </c>
      <c r="K513" s="25">
        <f t="shared" si="51"/>
        <v>55.524600000000007</v>
      </c>
      <c r="L513" s="20">
        <f t="shared" si="52"/>
        <v>0</v>
      </c>
      <c r="M513" s="30">
        <f>(E513/1000)*(I513+H513+('Bike Data'!C$4*'Bike Data'!C$10*F513))</f>
        <v>0</v>
      </c>
      <c r="N513" s="25">
        <f t="shared" si="53"/>
        <v>0</v>
      </c>
      <c r="O513" s="30">
        <f t="shared" si="54"/>
        <v>0</v>
      </c>
      <c r="P513" s="26"/>
      <c r="Q513" s="22">
        <f>((M513+M514)/2) * (B514 - B513)</f>
        <v>0</v>
      </c>
      <c r="R513" s="25">
        <f t="shared" si="55"/>
        <v>0</v>
      </c>
      <c r="S513" s="22">
        <f>SUM($R$3:R513)</f>
        <v>341.17603058971497</v>
      </c>
      <c r="T513" s="25">
        <f t="shared" si="49"/>
        <v>0</v>
      </c>
      <c r="U513" s="22">
        <f>SUM($T$3:T513)</f>
        <v>123.4614659111657</v>
      </c>
      <c r="V513" s="25"/>
      <c r="W513" s="20">
        <f>U513*'KERS Calcs'!$F$4</f>
        <v>108.64609000182583</v>
      </c>
      <c r="X513" s="25">
        <f>O513*'KERS Calcs'!$F$30</f>
        <v>0</v>
      </c>
      <c r="Y513" s="73">
        <f>T513*'KERS Calcs'!$F$30</f>
        <v>0</v>
      </c>
      <c r="Z513" s="26">
        <f>SUM($Y$3:Y513)</f>
        <v>66.397634640836856</v>
      </c>
    </row>
    <row r="514" spans="1:26" x14ac:dyDescent="0.2">
      <c r="A514" s="23" t="s">
        <v>18</v>
      </c>
      <c r="B514" s="19">
        <v>511</v>
      </c>
      <c r="C514" s="23">
        <v>511</v>
      </c>
      <c r="D514" s="19">
        <v>0</v>
      </c>
      <c r="E514" s="24">
        <v>0</v>
      </c>
      <c r="F514" s="20">
        <v>6.9444444444444448E-2</v>
      </c>
      <c r="G514" s="25">
        <f>'Bike Data'!$C$4*$F514</f>
        <v>19.652777777777779</v>
      </c>
      <c r="H514" s="22">
        <f>0.5*'Bike Data'!$C$12*'Bike Data'!$C$7*'Bike Data'!$C$6*'WLTP Calcs'!E514^2</f>
        <v>0</v>
      </c>
      <c r="I514" s="26">
        <f>0.02 *'Bike Data'!C$4*9.81</f>
        <v>55.524600000000007</v>
      </c>
      <c r="J514" s="22">
        <f t="shared" si="50"/>
        <v>75.177377777777792</v>
      </c>
      <c r="K514" s="25">
        <f t="shared" si="51"/>
        <v>75.177377777777792</v>
      </c>
      <c r="L514" s="20">
        <f t="shared" si="52"/>
        <v>0</v>
      </c>
      <c r="M514" s="30">
        <f>(E514/1000)*(I514+H514+('Bike Data'!C$4*'Bike Data'!C$10*F514))</f>
        <v>0</v>
      </c>
      <c r="N514" s="25">
        <f t="shared" si="53"/>
        <v>0</v>
      </c>
      <c r="O514" s="30">
        <f t="shared" si="54"/>
        <v>0</v>
      </c>
      <c r="P514" s="26"/>
      <c r="Q514" s="22">
        <f>((M514+M515)/2) * (B515 - B514)</f>
        <v>1.2743232333461935E-2</v>
      </c>
      <c r="R514" s="25">
        <f t="shared" si="55"/>
        <v>1.2743232333461935E-2</v>
      </c>
      <c r="S514" s="22">
        <f>SUM($R$3:R514)</f>
        <v>341.1887738220484</v>
      </c>
      <c r="T514" s="25">
        <f t="shared" si="49"/>
        <v>0</v>
      </c>
      <c r="U514" s="22">
        <f>SUM($T$3:T514)</f>
        <v>123.4614659111657</v>
      </c>
      <c r="V514" s="25"/>
      <c r="W514" s="20">
        <f>U514*'KERS Calcs'!$F$4</f>
        <v>108.64609000182583</v>
      </c>
      <c r="X514" s="25">
        <f>O514*'KERS Calcs'!$F$30</f>
        <v>0</v>
      </c>
      <c r="Y514" s="73">
        <f>T514*'KERS Calcs'!$F$30</f>
        <v>0</v>
      </c>
      <c r="Z514" s="26">
        <f>SUM($Y$3:Y514)</f>
        <v>66.397634640836856</v>
      </c>
    </row>
    <row r="515" spans="1:26" x14ac:dyDescent="0.2">
      <c r="A515" s="23" t="s">
        <v>18</v>
      </c>
      <c r="B515" s="19">
        <v>512</v>
      </c>
      <c r="C515" s="23">
        <v>512</v>
      </c>
      <c r="D515" s="19">
        <v>0.5</v>
      </c>
      <c r="E515" s="24">
        <v>0.1388888888888889</v>
      </c>
      <c r="F515" s="20">
        <v>0.34722222222222221</v>
      </c>
      <c r="G515" s="25">
        <f>'Bike Data'!$C$4*$F515</f>
        <v>98.263888888888886</v>
      </c>
      <c r="H515" s="22">
        <f>0.5*'Bike Data'!$C$12*'Bike Data'!$C$7*'Bike Data'!$C$6*'WLTP Calcs'!E515^2</f>
        <v>3.9699074074074081E-3</v>
      </c>
      <c r="I515" s="26">
        <f>0.02 *'Bike Data'!C$4*9.81</f>
        <v>55.524600000000007</v>
      </c>
      <c r="J515" s="22">
        <f t="shared" si="50"/>
        <v>153.7924587962963</v>
      </c>
      <c r="K515" s="25">
        <f t="shared" si="51"/>
        <v>153.7924587962963</v>
      </c>
      <c r="L515" s="20">
        <f t="shared" si="52"/>
        <v>0</v>
      </c>
      <c r="M515" s="30">
        <f>(E515/1000)*(I515+H515+('Bike Data'!C$4*'Bike Data'!C$10*F515))</f>
        <v>2.5486464666923871E-2</v>
      </c>
      <c r="N515" s="25">
        <f t="shared" si="53"/>
        <v>2.5486464666923871E-2</v>
      </c>
      <c r="O515" s="30">
        <f t="shared" si="54"/>
        <v>0</v>
      </c>
      <c r="P515" s="26"/>
      <c r="Q515" s="22">
        <f>((M515+M516)/2) * (B516 - B515)</f>
        <v>0.14047946440972223</v>
      </c>
      <c r="R515" s="25">
        <f t="shared" si="55"/>
        <v>0.14047946440972223</v>
      </c>
      <c r="S515" s="22">
        <f>SUM($R$3:R515)</f>
        <v>341.32925328645814</v>
      </c>
      <c r="T515" s="25">
        <f t="shared" ref="T515:T578" si="56">ABS(IF(Q515&lt;0,Q515,))</f>
        <v>0</v>
      </c>
      <c r="U515" s="22">
        <f>SUM($T$3:T515)</f>
        <v>123.4614659111657</v>
      </c>
      <c r="V515" s="25"/>
      <c r="W515" s="20">
        <f>U515*'KERS Calcs'!$F$4</f>
        <v>108.64609000182583</v>
      </c>
      <c r="X515" s="25">
        <f>O515*'KERS Calcs'!$F$30</f>
        <v>0</v>
      </c>
      <c r="Y515" s="73">
        <f>T515*'KERS Calcs'!$F$30</f>
        <v>0</v>
      </c>
      <c r="Z515" s="26">
        <f>SUM($Y$3:Y515)</f>
        <v>66.397634640836856</v>
      </c>
    </row>
    <row r="516" spans="1:26" x14ac:dyDescent="0.2">
      <c r="A516" s="23" t="s">
        <v>18</v>
      </c>
      <c r="B516" s="19">
        <v>513</v>
      </c>
      <c r="C516" s="23">
        <v>513</v>
      </c>
      <c r="D516" s="19">
        <v>2.5</v>
      </c>
      <c r="E516" s="24">
        <v>0.69444444444444442</v>
      </c>
      <c r="F516" s="20">
        <v>0.8472222222222221</v>
      </c>
      <c r="G516" s="25">
        <f>'Bike Data'!$C$4*$F516</f>
        <v>239.76388888888886</v>
      </c>
      <c r="H516" s="22">
        <f>0.5*'Bike Data'!$C$12*'Bike Data'!$C$7*'Bike Data'!$C$6*'WLTP Calcs'!E516^2</f>
        <v>9.9247685185185189E-2</v>
      </c>
      <c r="I516" s="26">
        <f>0.02 *'Bike Data'!C$4*9.81</f>
        <v>55.524600000000007</v>
      </c>
      <c r="J516" s="22">
        <f t="shared" ref="J516:J579" si="57">SUM(G516:I516)</f>
        <v>295.38773657407404</v>
      </c>
      <c r="K516" s="25">
        <f t="shared" ref="K516:K579" si="58">IF(J516&gt;0,J516,)</f>
        <v>295.38773657407404</v>
      </c>
      <c r="L516" s="20">
        <f t="shared" ref="L516:L579" si="59">IF(J516&lt;0,J516,)*-1</f>
        <v>0</v>
      </c>
      <c r="M516" s="30">
        <f>(E516/1000)*(I516+H516+('Bike Data'!C$4*'Bike Data'!C$10*F516))</f>
        <v>0.25547246415252056</v>
      </c>
      <c r="N516" s="25">
        <f t="shared" ref="N516:N579" si="60">IF(M516&gt;0,M516,)</f>
        <v>0.25547246415252056</v>
      </c>
      <c r="O516" s="30">
        <f t="shared" ref="O516:O579" si="61">ABS(IF(M516&lt;0,M516,))</f>
        <v>0</v>
      </c>
      <c r="P516" s="26"/>
      <c r="Q516" s="22">
        <f>((M516+M517)/2) * (B517 - B516)</f>
        <v>0.61565911280542696</v>
      </c>
      <c r="R516" s="25">
        <f t="shared" ref="R516:R579" si="62">IF(Q516&gt;0,Q516,)</f>
        <v>0.61565911280542696</v>
      </c>
      <c r="S516" s="22">
        <f>SUM($R$3:R516)</f>
        <v>341.94491239926356</v>
      </c>
      <c r="T516" s="25">
        <f t="shared" si="56"/>
        <v>0</v>
      </c>
      <c r="U516" s="22">
        <f>SUM($T$3:T516)</f>
        <v>123.4614659111657</v>
      </c>
      <c r="V516" s="25"/>
      <c r="W516" s="20">
        <f>U516*'KERS Calcs'!$F$4</f>
        <v>108.64609000182583</v>
      </c>
      <c r="X516" s="25">
        <f>O516*'KERS Calcs'!$F$30</f>
        <v>0</v>
      </c>
      <c r="Y516" s="73">
        <f>T516*'KERS Calcs'!$F$30</f>
        <v>0</v>
      </c>
      <c r="Z516" s="26">
        <f>SUM($Y$3:Y516)</f>
        <v>66.397634640836856</v>
      </c>
    </row>
    <row r="517" spans="1:26" x14ac:dyDescent="0.2">
      <c r="A517" s="23" t="s">
        <v>18</v>
      </c>
      <c r="B517" s="19">
        <v>514</v>
      </c>
      <c r="C517" s="23">
        <v>514</v>
      </c>
      <c r="D517" s="19">
        <v>6.6</v>
      </c>
      <c r="E517" s="24">
        <v>1.8333333333333333</v>
      </c>
      <c r="F517" s="20">
        <v>1.2916666666666667</v>
      </c>
      <c r="G517" s="25">
        <f>'Bike Data'!$C$4*$F517</f>
        <v>365.54166666666669</v>
      </c>
      <c r="H517" s="22">
        <f>0.5*'Bike Data'!$C$12*'Bike Data'!$C$7*'Bike Data'!$C$6*'WLTP Calcs'!E517^2</f>
        <v>0.69171666666666665</v>
      </c>
      <c r="I517" s="26">
        <f>0.02 *'Bike Data'!C$4*9.81</f>
        <v>55.524600000000007</v>
      </c>
      <c r="J517" s="22">
        <f t="shared" si="57"/>
        <v>421.75798333333336</v>
      </c>
      <c r="K517" s="25">
        <f t="shared" si="58"/>
        <v>421.75798333333336</v>
      </c>
      <c r="L517" s="20">
        <f t="shared" si="59"/>
        <v>0</v>
      </c>
      <c r="M517" s="30">
        <f>(E517/1000)*(I517+H517+('Bike Data'!C$4*'Bike Data'!C$10*F517))</f>
        <v>0.97584576145833324</v>
      </c>
      <c r="N517" s="25">
        <f t="shared" si="60"/>
        <v>0.97584576145833324</v>
      </c>
      <c r="O517" s="30">
        <f t="shared" si="61"/>
        <v>0</v>
      </c>
      <c r="P517" s="26"/>
      <c r="Q517" s="22">
        <f>((M517+M518)/2) * (B518 - B517)</f>
        <v>1.4382645620434671</v>
      </c>
      <c r="R517" s="25">
        <f t="shared" si="62"/>
        <v>1.4382645620434671</v>
      </c>
      <c r="S517" s="22">
        <f>SUM($R$3:R517)</f>
        <v>343.38317696130702</v>
      </c>
      <c r="T517" s="25">
        <f t="shared" si="56"/>
        <v>0</v>
      </c>
      <c r="U517" s="22">
        <f>SUM($T$3:T517)</f>
        <v>123.4614659111657</v>
      </c>
      <c r="V517" s="25"/>
      <c r="W517" s="20">
        <f>U517*'KERS Calcs'!$F$4</f>
        <v>108.64609000182583</v>
      </c>
      <c r="X517" s="25">
        <f>O517*'KERS Calcs'!$F$30</f>
        <v>0</v>
      </c>
      <c r="Y517" s="73">
        <f>T517*'KERS Calcs'!$F$30</f>
        <v>0</v>
      </c>
      <c r="Z517" s="26">
        <f>SUM($Y$3:Y517)</f>
        <v>66.397634640836856</v>
      </c>
    </row>
    <row r="518" spans="1:26" x14ac:dyDescent="0.2">
      <c r="A518" s="23" t="s">
        <v>18</v>
      </c>
      <c r="B518" s="19">
        <v>515</v>
      </c>
      <c r="C518" s="23">
        <v>515</v>
      </c>
      <c r="D518" s="19">
        <v>11.8</v>
      </c>
      <c r="E518" s="24">
        <v>3.2777777777777781</v>
      </c>
      <c r="F518" s="20">
        <v>1.4166666666666667</v>
      </c>
      <c r="G518" s="25">
        <f>'Bike Data'!$C$4*$F518</f>
        <v>400.91666666666669</v>
      </c>
      <c r="H518" s="22">
        <f>0.5*'Bike Data'!$C$12*'Bike Data'!$C$7*'Bike Data'!$C$6*'WLTP Calcs'!E518^2</f>
        <v>2.21107962962963</v>
      </c>
      <c r="I518" s="26">
        <f>0.02 *'Bike Data'!C$4*9.81</f>
        <v>55.524600000000007</v>
      </c>
      <c r="J518" s="22">
        <f t="shared" si="57"/>
        <v>458.65234629629634</v>
      </c>
      <c r="K518" s="25">
        <f t="shared" si="58"/>
        <v>458.65234629629634</v>
      </c>
      <c r="L518" s="20">
        <f t="shared" si="59"/>
        <v>0</v>
      </c>
      <c r="M518" s="30">
        <f>(E518/1000)*(I518+H518+('Bike Data'!C$4*'Bike Data'!C$10*F518))</f>
        <v>1.900683362628601</v>
      </c>
      <c r="N518" s="25">
        <f t="shared" si="60"/>
        <v>1.900683362628601</v>
      </c>
      <c r="O518" s="30">
        <f t="shared" si="61"/>
        <v>0</v>
      </c>
      <c r="P518" s="26"/>
      <c r="Q518" s="22">
        <f>((M518+M519)/2) * (B519 - B518)</f>
        <v>2.129505452842078</v>
      </c>
      <c r="R518" s="25">
        <f t="shared" si="62"/>
        <v>2.129505452842078</v>
      </c>
      <c r="S518" s="22">
        <f>SUM($R$3:R518)</f>
        <v>345.51268241414908</v>
      </c>
      <c r="T518" s="25">
        <f t="shared" si="56"/>
        <v>0</v>
      </c>
      <c r="U518" s="22">
        <f>SUM($T$3:T518)</f>
        <v>123.4614659111657</v>
      </c>
      <c r="V518" s="25"/>
      <c r="W518" s="20">
        <f>U518*'KERS Calcs'!$F$4</f>
        <v>108.64609000182583</v>
      </c>
      <c r="X518" s="25">
        <f>O518*'KERS Calcs'!$F$30</f>
        <v>0</v>
      </c>
      <c r="Y518" s="73">
        <f>T518*'KERS Calcs'!$F$30</f>
        <v>0</v>
      </c>
      <c r="Z518" s="26">
        <f>SUM($Y$3:Y518)</f>
        <v>66.397634640836856</v>
      </c>
    </row>
    <row r="519" spans="1:26" x14ac:dyDescent="0.2">
      <c r="A519" s="23" t="s">
        <v>18</v>
      </c>
      <c r="B519" s="19">
        <v>516</v>
      </c>
      <c r="C519" s="23">
        <v>516</v>
      </c>
      <c r="D519" s="19">
        <v>16.8</v>
      </c>
      <c r="E519" s="24">
        <v>4.666666666666667</v>
      </c>
      <c r="F519" s="20">
        <v>1.2083333333333333</v>
      </c>
      <c r="G519" s="25">
        <f>'Bike Data'!$C$4*$F519</f>
        <v>341.95833333333331</v>
      </c>
      <c r="H519" s="22">
        <f>0.5*'Bike Data'!$C$12*'Bike Data'!$C$7*'Bike Data'!$C$6*'WLTP Calcs'!E519^2</f>
        <v>4.4818666666666678</v>
      </c>
      <c r="I519" s="26">
        <f>0.02 *'Bike Data'!C$4*9.81</f>
        <v>55.524600000000007</v>
      </c>
      <c r="J519" s="22">
        <f t="shared" si="57"/>
        <v>401.96480000000003</v>
      </c>
      <c r="K519" s="25">
        <f t="shared" si="58"/>
        <v>401.96480000000003</v>
      </c>
      <c r="L519" s="20">
        <f t="shared" si="59"/>
        <v>0</v>
      </c>
      <c r="M519" s="30">
        <f>(E519/1000)*(I519+H519+('Bike Data'!C$4*'Bike Data'!C$10*F519))</f>
        <v>2.3583275430555553</v>
      </c>
      <c r="N519" s="25">
        <f t="shared" si="60"/>
        <v>2.3583275430555553</v>
      </c>
      <c r="O519" s="30">
        <f t="shared" si="61"/>
        <v>0</v>
      </c>
      <c r="P519" s="26"/>
      <c r="Q519" s="22">
        <f>((M519+M520)/2) * (B520 - B519)</f>
        <v>2.0995708489936979</v>
      </c>
      <c r="R519" s="25">
        <f t="shared" si="62"/>
        <v>2.0995708489936979</v>
      </c>
      <c r="S519" s="22">
        <f>SUM($R$3:R519)</f>
        <v>347.6122532631428</v>
      </c>
      <c r="T519" s="25">
        <f t="shared" si="56"/>
        <v>0</v>
      </c>
      <c r="U519" s="22">
        <f>SUM($T$3:T519)</f>
        <v>123.4614659111657</v>
      </c>
      <c r="V519" s="25"/>
      <c r="W519" s="20">
        <f>U519*'KERS Calcs'!$F$4</f>
        <v>108.64609000182583</v>
      </c>
      <c r="X519" s="25">
        <f>O519*'KERS Calcs'!$F$30</f>
        <v>0</v>
      </c>
      <c r="Y519" s="73">
        <f>T519*'KERS Calcs'!$F$30</f>
        <v>0</v>
      </c>
      <c r="Z519" s="26">
        <f>SUM($Y$3:Y519)</f>
        <v>66.397634640836856</v>
      </c>
    </row>
    <row r="520" spans="1:26" x14ac:dyDescent="0.2">
      <c r="A520" s="23" t="s">
        <v>18</v>
      </c>
      <c r="B520" s="19">
        <v>517</v>
      </c>
      <c r="C520" s="23">
        <v>517</v>
      </c>
      <c r="D520" s="19">
        <v>20.5</v>
      </c>
      <c r="E520" s="24">
        <v>5.6944444444444446</v>
      </c>
      <c r="F520" s="20">
        <v>0.70833333333333304</v>
      </c>
      <c r="G520" s="25">
        <f>'Bike Data'!$C$4*$F520</f>
        <v>200.45833333333326</v>
      </c>
      <c r="H520" s="22">
        <f>0.5*'Bike Data'!$C$12*'Bike Data'!$C$7*'Bike Data'!$C$6*'WLTP Calcs'!E520^2</f>
        <v>6.6734143518518536</v>
      </c>
      <c r="I520" s="26">
        <f>0.02 *'Bike Data'!C$4*9.81</f>
        <v>55.524600000000007</v>
      </c>
      <c r="J520" s="22">
        <f t="shared" si="57"/>
        <v>262.6563476851851</v>
      </c>
      <c r="K520" s="25">
        <f t="shared" si="58"/>
        <v>262.6563476851851</v>
      </c>
      <c r="L520" s="20">
        <f t="shared" si="59"/>
        <v>0</v>
      </c>
      <c r="M520" s="30">
        <f>(E520/1000)*(I520+H520+('Bike Data'!C$4*'Bike Data'!C$10*F520))</f>
        <v>1.8408141549318409</v>
      </c>
      <c r="N520" s="25">
        <f t="shared" si="60"/>
        <v>1.8408141549318409</v>
      </c>
      <c r="O520" s="30">
        <f t="shared" si="61"/>
        <v>0</v>
      </c>
      <c r="P520" s="26"/>
      <c r="Q520" s="22">
        <f>((M520+M521)/2) * (B521 - B520)</f>
        <v>1.3304421631140684</v>
      </c>
      <c r="R520" s="25">
        <f t="shared" si="62"/>
        <v>1.3304421631140684</v>
      </c>
      <c r="S520" s="22">
        <f>SUM($R$3:R520)</f>
        <v>348.94269542625688</v>
      </c>
      <c r="T520" s="25">
        <f t="shared" si="56"/>
        <v>0</v>
      </c>
      <c r="U520" s="22">
        <f>SUM($T$3:T520)</f>
        <v>123.4614659111657</v>
      </c>
      <c r="V520" s="25"/>
      <c r="W520" s="20">
        <f>U520*'KERS Calcs'!$F$4</f>
        <v>108.64609000182583</v>
      </c>
      <c r="X520" s="25">
        <f>O520*'KERS Calcs'!$F$30</f>
        <v>0</v>
      </c>
      <c r="Y520" s="73">
        <f>T520*'KERS Calcs'!$F$30</f>
        <v>0</v>
      </c>
      <c r="Z520" s="26">
        <f>SUM($Y$3:Y520)</f>
        <v>66.397634640836856</v>
      </c>
    </row>
    <row r="521" spans="1:26" x14ac:dyDescent="0.2">
      <c r="A521" s="23" t="s">
        <v>18</v>
      </c>
      <c r="B521" s="19">
        <v>518</v>
      </c>
      <c r="C521" s="23">
        <v>518</v>
      </c>
      <c r="D521" s="19">
        <v>21.9</v>
      </c>
      <c r="E521" s="24">
        <v>6.083333333333333</v>
      </c>
      <c r="F521" s="20">
        <v>0.19444444444444425</v>
      </c>
      <c r="G521" s="25">
        <f>'Bike Data'!$C$4*$F521</f>
        <v>55.027777777777722</v>
      </c>
      <c r="H521" s="22">
        <f>0.5*'Bike Data'!$C$12*'Bike Data'!$C$7*'Bike Data'!$C$6*'WLTP Calcs'!E521^2</f>
        <v>7.6160291666666664</v>
      </c>
      <c r="I521" s="26">
        <f>0.02 *'Bike Data'!C$4*9.81</f>
        <v>55.524600000000007</v>
      </c>
      <c r="J521" s="22">
        <f t="shared" si="57"/>
        <v>118.1684069444444</v>
      </c>
      <c r="K521" s="25">
        <f t="shared" si="58"/>
        <v>118.1684069444444</v>
      </c>
      <c r="L521" s="20">
        <f t="shared" si="59"/>
        <v>0</v>
      </c>
      <c r="M521" s="30">
        <f>(E521/1000)*(I521+H521+('Bike Data'!C$4*'Bike Data'!C$10*F521))</f>
        <v>0.82007017129629578</v>
      </c>
      <c r="N521" s="25">
        <f t="shared" si="60"/>
        <v>0.82007017129629578</v>
      </c>
      <c r="O521" s="30">
        <f t="shared" si="61"/>
        <v>0</v>
      </c>
      <c r="P521" s="26"/>
      <c r="Q521" s="22">
        <f>((M521+M522)/2) * (B522 - B521)</f>
        <v>0.50866683043981487</v>
      </c>
      <c r="R521" s="25">
        <f t="shared" si="62"/>
        <v>0.50866683043981487</v>
      </c>
      <c r="S521" s="22">
        <f>SUM($R$3:R521)</f>
        <v>349.45136225669671</v>
      </c>
      <c r="T521" s="25">
        <f t="shared" si="56"/>
        <v>0</v>
      </c>
      <c r="U521" s="22">
        <f>SUM($T$3:T521)</f>
        <v>123.4614659111657</v>
      </c>
      <c r="V521" s="25"/>
      <c r="W521" s="20">
        <f>U521*'KERS Calcs'!$F$4</f>
        <v>108.64609000182583</v>
      </c>
      <c r="X521" s="25">
        <f>O521*'KERS Calcs'!$F$30</f>
        <v>0</v>
      </c>
      <c r="Y521" s="73">
        <f>T521*'KERS Calcs'!$F$30</f>
        <v>0</v>
      </c>
      <c r="Z521" s="26">
        <f>SUM($Y$3:Y521)</f>
        <v>66.397634640836856</v>
      </c>
    </row>
    <row r="522" spans="1:26" x14ac:dyDescent="0.2">
      <c r="A522" s="23" t="s">
        <v>18</v>
      </c>
      <c r="B522" s="19">
        <v>519</v>
      </c>
      <c r="C522" s="23">
        <v>519</v>
      </c>
      <c r="D522" s="19">
        <v>21.9</v>
      </c>
      <c r="E522" s="24">
        <v>6.083333333333333</v>
      </c>
      <c r="F522" s="20">
        <v>-8.3333333333333037E-2</v>
      </c>
      <c r="G522" s="25">
        <f>'Bike Data'!$C$4*$F522</f>
        <v>-23.58333333333325</v>
      </c>
      <c r="H522" s="22">
        <f>0.5*'Bike Data'!$C$12*'Bike Data'!$C$7*'Bike Data'!$C$6*'WLTP Calcs'!E522^2</f>
        <v>7.6160291666666664</v>
      </c>
      <c r="I522" s="26">
        <f>0.02 *'Bike Data'!C$4*9.81</f>
        <v>55.524600000000007</v>
      </c>
      <c r="J522" s="22">
        <f t="shared" si="57"/>
        <v>39.557295833333427</v>
      </c>
      <c r="K522" s="25">
        <f t="shared" si="58"/>
        <v>39.557295833333427</v>
      </c>
      <c r="L522" s="20">
        <f t="shared" si="59"/>
        <v>0</v>
      </c>
      <c r="M522" s="30">
        <f>(E522/1000)*(I522+H522+('Bike Data'!C$4*'Bike Data'!C$10*F522))</f>
        <v>0.19726348958333398</v>
      </c>
      <c r="N522" s="25">
        <f t="shared" si="60"/>
        <v>0.19726348958333398</v>
      </c>
      <c r="O522" s="30">
        <f t="shared" si="61"/>
        <v>0</v>
      </c>
      <c r="P522" s="26"/>
      <c r="Q522" s="22">
        <f>((M522+M523)/2) * (B523 - B522)</f>
        <v>4.1907728761574767E-2</v>
      </c>
      <c r="R522" s="25">
        <f t="shared" si="62"/>
        <v>4.1907728761574767E-2</v>
      </c>
      <c r="S522" s="22">
        <f>SUM($R$3:R522)</f>
        <v>349.49326998545831</v>
      </c>
      <c r="T522" s="25">
        <f t="shared" si="56"/>
        <v>0</v>
      </c>
      <c r="U522" s="22">
        <f>SUM($T$3:T522)</f>
        <v>123.4614659111657</v>
      </c>
      <c r="V522" s="25"/>
      <c r="W522" s="20">
        <f>U522*'KERS Calcs'!$F$4</f>
        <v>108.64609000182583</v>
      </c>
      <c r="X522" s="25">
        <f>O522*'KERS Calcs'!$F$30</f>
        <v>0</v>
      </c>
      <c r="Y522" s="73">
        <f>T522*'KERS Calcs'!$F$30</f>
        <v>0</v>
      </c>
      <c r="Z522" s="26">
        <f>SUM($Y$3:Y522)</f>
        <v>66.397634640836856</v>
      </c>
    </row>
    <row r="523" spans="1:26" x14ac:dyDescent="0.2">
      <c r="A523" s="23" t="s">
        <v>18</v>
      </c>
      <c r="B523" s="19">
        <v>520</v>
      </c>
      <c r="C523" s="23">
        <v>520</v>
      </c>
      <c r="D523" s="19">
        <v>21.3</v>
      </c>
      <c r="E523" s="24">
        <v>5.916666666666667</v>
      </c>
      <c r="F523" s="20">
        <v>-0.22222222222222193</v>
      </c>
      <c r="G523" s="25">
        <f>'Bike Data'!$C$4*$F523</f>
        <v>-62.888888888888808</v>
      </c>
      <c r="H523" s="22">
        <f>0.5*'Bike Data'!$C$12*'Bike Data'!$C$7*'Bike Data'!$C$6*'WLTP Calcs'!E523^2</f>
        <v>7.2044291666666682</v>
      </c>
      <c r="I523" s="26">
        <f>0.02 *'Bike Data'!C$4*9.81</f>
        <v>55.524600000000007</v>
      </c>
      <c r="J523" s="22">
        <f t="shared" si="57"/>
        <v>-0.15985972222213007</v>
      </c>
      <c r="K523" s="25">
        <f t="shared" si="58"/>
        <v>0</v>
      </c>
      <c r="L523" s="20">
        <f t="shared" si="59"/>
        <v>0.15985972222213007</v>
      </c>
      <c r="M523" s="30">
        <f>(E523/1000)*(I523+H523+('Bike Data'!C$4*'Bike Data'!C$10*F523))</f>
        <v>-0.11344803206018444</v>
      </c>
      <c r="N523" s="25">
        <f t="shared" si="60"/>
        <v>0</v>
      </c>
      <c r="O523" s="30">
        <f t="shared" si="61"/>
        <v>0.11344803206018444</v>
      </c>
      <c r="P523" s="26">
        <f>SUM(O523:O532)</f>
        <v>4.611075648437498</v>
      </c>
      <c r="Q523" s="22">
        <f>((M523+M524)/2) * (B524 - B523)</f>
        <v>-0.18481053979230946</v>
      </c>
      <c r="R523" s="25">
        <f t="shared" si="62"/>
        <v>0</v>
      </c>
      <c r="S523" s="22">
        <f>SUM($R$3:R523)</f>
        <v>349.49326998545831</v>
      </c>
      <c r="T523" s="25">
        <f t="shared" si="56"/>
        <v>0.18481053979230946</v>
      </c>
      <c r="U523" s="22">
        <f>SUM($T$3:T523)</f>
        <v>123.64627645095801</v>
      </c>
      <c r="V523" s="25">
        <f>SUM(T523:T532)</f>
        <v>4.5543516324074069</v>
      </c>
      <c r="W523" s="20">
        <f>U523*'KERS Calcs'!$F$4</f>
        <v>108.80872327684305</v>
      </c>
      <c r="X523" s="25">
        <f>O523*'KERS Calcs'!$F$30</f>
        <v>6.1012405189438318E-2</v>
      </c>
      <c r="Y523" s="73">
        <f>T523*'KERS Calcs'!$F$30</f>
        <v>9.9391195530878801E-2</v>
      </c>
      <c r="Z523" s="26">
        <f>SUM($Y$3:Y523)</f>
        <v>66.49702583636774</v>
      </c>
    </row>
    <row r="524" spans="1:26" x14ac:dyDescent="0.2">
      <c r="A524" s="23" t="s">
        <v>18</v>
      </c>
      <c r="B524" s="19">
        <v>521</v>
      </c>
      <c r="C524" s="23">
        <v>521</v>
      </c>
      <c r="D524" s="19">
        <v>20.3</v>
      </c>
      <c r="E524" s="24">
        <v>5.6388888888888893</v>
      </c>
      <c r="F524" s="20">
        <v>-0.29166666666666685</v>
      </c>
      <c r="G524" s="25">
        <f>'Bike Data'!$C$4*$F524</f>
        <v>-82.541666666666714</v>
      </c>
      <c r="H524" s="22">
        <f>0.5*'Bike Data'!$C$12*'Bike Data'!$C$7*'Bike Data'!$C$6*'WLTP Calcs'!E524^2</f>
        <v>6.5438365740740752</v>
      </c>
      <c r="I524" s="26">
        <f>0.02 *'Bike Data'!C$4*9.81</f>
        <v>55.524600000000007</v>
      </c>
      <c r="J524" s="22">
        <f t="shared" si="57"/>
        <v>-20.47323009259263</v>
      </c>
      <c r="K524" s="25">
        <f t="shared" si="58"/>
        <v>0</v>
      </c>
      <c r="L524" s="20">
        <f t="shared" si="59"/>
        <v>20.47323009259263</v>
      </c>
      <c r="M524" s="30">
        <f>(E524/1000)*(I524+H524+('Bike Data'!C$4*'Bike Data'!C$10*F524))</f>
        <v>-0.25617304752443448</v>
      </c>
      <c r="N524" s="25">
        <f t="shared" si="60"/>
        <v>0</v>
      </c>
      <c r="O524" s="30">
        <f t="shared" si="61"/>
        <v>0.25617304752443448</v>
      </c>
      <c r="P524" s="26"/>
      <c r="Q524" s="22">
        <f>((M524+M525)/2) * (B525 - B524)</f>
        <v>-0.30567454783629122</v>
      </c>
      <c r="R524" s="25">
        <f t="shared" si="62"/>
        <v>0</v>
      </c>
      <c r="S524" s="22">
        <f>SUM($R$3:R524)</f>
        <v>349.49326998545831</v>
      </c>
      <c r="T524" s="25">
        <f t="shared" si="56"/>
        <v>0.30567454783629122</v>
      </c>
      <c r="U524" s="22">
        <f>SUM($T$3:T524)</f>
        <v>123.9519509987943</v>
      </c>
      <c r="V524" s="25"/>
      <c r="W524" s="20">
        <f>U524*'KERS Calcs'!$F$4</f>
        <v>109.07771687893899</v>
      </c>
      <c r="X524" s="25">
        <f>O524*'KERS Calcs'!$F$30</f>
        <v>0.13776998587231928</v>
      </c>
      <c r="Y524" s="73">
        <f>T524*'KERS Calcs'!$F$30</f>
        <v>0.16439191610474396</v>
      </c>
      <c r="Z524" s="26">
        <f>SUM($Y$3:Y524)</f>
        <v>66.661417752472488</v>
      </c>
    </row>
    <row r="525" spans="1:26" x14ac:dyDescent="0.2">
      <c r="A525" s="23" t="s">
        <v>18</v>
      </c>
      <c r="B525" s="19">
        <v>522</v>
      </c>
      <c r="C525" s="23">
        <v>522</v>
      </c>
      <c r="D525" s="19">
        <v>19.2</v>
      </c>
      <c r="E525" s="24">
        <v>5.333333333333333</v>
      </c>
      <c r="F525" s="20">
        <v>-0.34722222222222221</v>
      </c>
      <c r="G525" s="25">
        <f>'Bike Data'!$C$4*$F525</f>
        <v>-98.263888888888886</v>
      </c>
      <c r="H525" s="22">
        <f>0.5*'Bike Data'!$C$12*'Bike Data'!$C$7*'Bike Data'!$C$6*'WLTP Calcs'!E525^2</f>
        <v>5.8538666666666668</v>
      </c>
      <c r="I525" s="26">
        <f>0.02 *'Bike Data'!C$4*9.81</f>
        <v>55.524600000000007</v>
      </c>
      <c r="J525" s="22">
        <f t="shared" si="57"/>
        <v>-36.885422222222218</v>
      </c>
      <c r="K525" s="25">
        <f t="shared" si="58"/>
        <v>0</v>
      </c>
      <c r="L525" s="20">
        <f t="shared" si="59"/>
        <v>36.885422222222218</v>
      </c>
      <c r="M525" s="30">
        <f>(E525/1000)*(I525+H525+('Bike Data'!C$4*'Bike Data'!C$10*F525))</f>
        <v>-0.35517604814814802</v>
      </c>
      <c r="N525" s="25">
        <f t="shared" si="60"/>
        <v>0</v>
      </c>
      <c r="O525" s="30">
        <f t="shared" si="61"/>
        <v>0.35517604814814802</v>
      </c>
      <c r="P525" s="26"/>
      <c r="Q525" s="22">
        <f>((M525+M526)/2) * (B526 - B525)</f>
        <v>-0.49612293556455744</v>
      </c>
      <c r="R525" s="25">
        <f t="shared" si="62"/>
        <v>0</v>
      </c>
      <c r="S525" s="22">
        <f>SUM($R$3:R525)</f>
        <v>349.49326998545831</v>
      </c>
      <c r="T525" s="25">
        <f t="shared" si="56"/>
        <v>0.49612293556455744</v>
      </c>
      <c r="U525" s="22">
        <f>SUM($T$3:T525)</f>
        <v>124.44807393435886</v>
      </c>
      <c r="V525" s="25"/>
      <c r="W525" s="20">
        <f>U525*'KERS Calcs'!$F$4</f>
        <v>109.51430506223579</v>
      </c>
      <c r="X525" s="25">
        <f>O525*'KERS Calcs'!$F$30</f>
        <v>0.1910138463371687</v>
      </c>
      <c r="Y525" s="73">
        <f>T525*'KERS Calcs'!$F$30</f>
        <v>0.26681514891664454</v>
      </c>
      <c r="Z525" s="26">
        <f>SUM($Y$3:Y525)</f>
        <v>66.928232901389137</v>
      </c>
    </row>
    <row r="526" spans="1:26" x14ac:dyDescent="0.2">
      <c r="A526" s="23" t="s">
        <v>18</v>
      </c>
      <c r="B526" s="19">
        <v>523</v>
      </c>
      <c r="C526" s="23">
        <v>523</v>
      </c>
      <c r="D526" s="19">
        <v>17.8</v>
      </c>
      <c r="E526" s="24">
        <v>4.9444444444444446</v>
      </c>
      <c r="F526" s="20">
        <v>-0.51388888888888873</v>
      </c>
      <c r="G526" s="25">
        <f>'Bike Data'!$C$4*$F526</f>
        <v>-145.43055555555551</v>
      </c>
      <c r="H526" s="22">
        <f>0.5*'Bike Data'!$C$12*'Bike Data'!$C$7*'Bike Data'!$C$6*'WLTP Calcs'!E526^2</f>
        <v>5.0313018518518522</v>
      </c>
      <c r="I526" s="26">
        <f>0.02 *'Bike Data'!C$4*9.81</f>
        <v>55.524600000000007</v>
      </c>
      <c r="J526" s="22">
        <f t="shared" si="57"/>
        <v>-84.874653703703657</v>
      </c>
      <c r="K526" s="25">
        <f t="shared" si="58"/>
        <v>0</v>
      </c>
      <c r="L526" s="20">
        <f t="shared" si="59"/>
        <v>84.874653703703657</v>
      </c>
      <c r="M526" s="30">
        <f>(E526/1000)*(I526+H526+('Bike Data'!C$4*'Bike Data'!C$10*F526))</f>
        <v>-0.63706982298096682</v>
      </c>
      <c r="N526" s="25">
        <f t="shared" si="60"/>
        <v>0</v>
      </c>
      <c r="O526" s="30">
        <f t="shared" si="61"/>
        <v>0.63706982298096682</v>
      </c>
      <c r="P526" s="26"/>
      <c r="Q526" s="22">
        <f>((M526+M527)/2) * (B527 - B526)</f>
        <v>-0.84096865803433618</v>
      </c>
      <c r="R526" s="25">
        <f t="shared" si="62"/>
        <v>0</v>
      </c>
      <c r="S526" s="22">
        <f>SUM($R$3:R526)</f>
        <v>349.49326998545831</v>
      </c>
      <c r="T526" s="25">
        <f t="shared" si="56"/>
        <v>0.84096865803433618</v>
      </c>
      <c r="U526" s="22">
        <f>SUM($T$3:T526)</f>
        <v>125.2890425923932</v>
      </c>
      <c r="V526" s="25"/>
      <c r="W526" s="20">
        <f>U526*'KERS Calcs'!$F$4</f>
        <v>110.25435748130602</v>
      </c>
      <c r="X526" s="25">
        <f>O526*'KERS Calcs'!$F$30</f>
        <v>0.34261645149612036</v>
      </c>
      <c r="Y526" s="73">
        <f>T526*'KERS Calcs'!$F$30</f>
        <v>0.4522733412280725</v>
      </c>
      <c r="Z526" s="26">
        <f>SUM($Y$3:Y526)</f>
        <v>67.380506242617216</v>
      </c>
    </row>
    <row r="527" spans="1:26" x14ac:dyDescent="0.2">
      <c r="A527" s="23" t="s">
        <v>18</v>
      </c>
      <c r="B527" s="19">
        <v>524</v>
      </c>
      <c r="C527" s="23">
        <v>524</v>
      </c>
      <c r="D527" s="19">
        <v>15.5</v>
      </c>
      <c r="E527" s="24">
        <v>4.3055555555555554</v>
      </c>
      <c r="F527" s="20">
        <v>-0.81944444444444442</v>
      </c>
      <c r="G527" s="25">
        <f>'Bike Data'!$C$4*$F527</f>
        <v>-231.90277777777777</v>
      </c>
      <c r="H527" s="22">
        <f>0.5*'Bike Data'!$C$12*'Bike Data'!$C$7*'Bike Data'!$C$6*'WLTP Calcs'!E527^2</f>
        <v>3.8150810185185184</v>
      </c>
      <c r="I527" s="26">
        <f>0.02 *'Bike Data'!C$4*9.81</f>
        <v>55.524600000000007</v>
      </c>
      <c r="J527" s="22">
        <f t="shared" si="57"/>
        <v>-172.56309675925922</v>
      </c>
      <c r="K527" s="25">
        <f t="shared" si="58"/>
        <v>0</v>
      </c>
      <c r="L527" s="20">
        <f t="shared" si="59"/>
        <v>172.56309675925922</v>
      </c>
      <c r="M527" s="30">
        <f>(E527/1000)*(I527+H527+('Bike Data'!C$4*'Bike Data'!C$10*F527))</f>
        <v>-1.0448674930877055</v>
      </c>
      <c r="N527" s="25">
        <f t="shared" si="60"/>
        <v>0</v>
      </c>
      <c r="O527" s="30">
        <f t="shared" si="61"/>
        <v>1.0448674930877055</v>
      </c>
      <c r="P527" s="26"/>
      <c r="Q527" s="22">
        <f>((M527+M528)/2) * (B528 - B527)</f>
        <v>-1.0953269328253601</v>
      </c>
      <c r="R527" s="25">
        <f t="shared" si="62"/>
        <v>0</v>
      </c>
      <c r="S527" s="22">
        <f>SUM($R$3:R527)</f>
        <v>349.49326998545831</v>
      </c>
      <c r="T527" s="25">
        <f t="shared" si="56"/>
        <v>1.0953269328253601</v>
      </c>
      <c r="U527" s="22">
        <f>SUM($T$3:T527)</f>
        <v>126.38436952521856</v>
      </c>
      <c r="V527" s="25"/>
      <c r="W527" s="20">
        <f>U527*'KERS Calcs'!$F$4</f>
        <v>111.21824518219233</v>
      </c>
      <c r="X527" s="25">
        <f>O527*'KERS Calcs'!$F$30</f>
        <v>0.5619302309600247</v>
      </c>
      <c r="Y527" s="73">
        <f>T527*'KERS Calcs'!$F$30</f>
        <v>0.58906734146779083</v>
      </c>
      <c r="Z527" s="26">
        <f>SUM($Y$3:Y527)</f>
        <v>67.969573584085012</v>
      </c>
    </row>
    <row r="528" spans="1:26" x14ac:dyDescent="0.2">
      <c r="A528" s="23" t="s">
        <v>18</v>
      </c>
      <c r="B528" s="19">
        <v>525</v>
      </c>
      <c r="C528" s="23">
        <v>525</v>
      </c>
      <c r="D528" s="19">
        <v>11.9</v>
      </c>
      <c r="E528" s="24">
        <v>3.3055555555555558</v>
      </c>
      <c r="F528" s="20">
        <v>-1.0972222222222223</v>
      </c>
      <c r="G528" s="25">
        <f>'Bike Data'!$C$4*$F528</f>
        <v>-310.51388888888891</v>
      </c>
      <c r="H528" s="22">
        <f>0.5*'Bike Data'!$C$12*'Bike Data'!$C$7*'Bike Data'!$C$6*'WLTP Calcs'!E528^2</f>
        <v>2.2487143518518522</v>
      </c>
      <c r="I528" s="26">
        <f>0.02 *'Bike Data'!C$4*9.81</f>
        <v>55.524600000000007</v>
      </c>
      <c r="J528" s="22">
        <f t="shared" si="57"/>
        <v>-252.74057453703705</v>
      </c>
      <c r="K528" s="25">
        <f t="shared" si="58"/>
        <v>0</v>
      </c>
      <c r="L528" s="20">
        <f t="shared" si="59"/>
        <v>252.74057453703705</v>
      </c>
      <c r="M528" s="30">
        <f>(E528/1000)*(I528+H528+('Bike Data'!C$4*'Bike Data'!C$10*F528))</f>
        <v>-1.1457863725630144</v>
      </c>
      <c r="N528" s="25">
        <f t="shared" si="60"/>
        <v>0</v>
      </c>
      <c r="O528" s="30">
        <f t="shared" si="61"/>
        <v>1.1457863725630144</v>
      </c>
      <c r="P528" s="26"/>
      <c r="Q528" s="22">
        <f>((M528+M529)/2) * (B529 - B528)</f>
        <v>-0.94018002850115745</v>
      </c>
      <c r="R528" s="25">
        <f t="shared" si="62"/>
        <v>0</v>
      </c>
      <c r="S528" s="22">
        <f>SUM($R$3:R528)</f>
        <v>349.49326998545831</v>
      </c>
      <c r="T528" s="25">
        <f t="shared" si="56"/>
        <v>0.94018002850115745</v>
      </c>
      <c r="U528" s="22">
        <f>SUM($T$3:T528)</f>
        <v>127.32454955371972</v>
      </c>
      <c r="V528" s="25"/>
      <c r="W528" s="20">
        <f>U528*'KERS Calcs'!$F$4</f>
        <v>112.04560360727335</v>
      </c>
      <c r="X528" s="25">
        <f>O528*'KERS Calcs'!$F$30</f>
        <v>0.61620445197555695</v>
      </c>
      <c r="Y528" s="73">
        <f>T528*'KERS Calcs'!$F$30</f>
        <v>0.5056292630928958</v>
      </c>
      <c r="Z528" s="26">
        <f>SUM($Y$3:Y528)</f>
        <v>68.475202847177911</v>
      </c>
    </row>
    <row r="529" spans="1:26" x14ac:dyDescent="0.2">
      <c r="A529" s="23" t="s">
        <v>18</v>
      </c>
      <c r="B529" s="19">
        <v>526</v>
      </c>
      <c r="C529" s="23">
        <v>526</v>
      </c>
      <c r="D529" s="19">
        <v>7.6</v>
      </c>
      <c r="E529" s="24">
        <v>2.1111111111111112</v>
      </c>
      <c r="F529" s="20">
        <v>-1.0972222222222223</v>
      </c>
      <c r="G529" s="25">
        <f>'Bike Data'!$C$4*$F529</f>
        <v>-310.51388888888891</v>
      </c>
      <c r="H529" s="22">
        <f>0.5*'Bike Data'!$C$12*'Bike Data'!$C$7*'Bike Data'!$C$6*'WLTP Calcs'!E529^2</f>
        <v>0.91720740740740747</v>
      </c>
      <c r="I529" s="26">
        <f>0.02 *'Bike Data'!C$4*9.81</f>
        <v>55.524600000000007</v>
      </c>
      <c r="J529" s="22">
        <f t="shared" si="57"/>
        <v>-254.07208148148146</v>
      </c>
      <c r="K529" s="25">
        <f t="shared" si="58"/>
        <v>0</v>
      </c>
      <c r="L529" s="20">
        <f t="shared" si="59"/>
        <v>254.07208148148146</v>
      </c>
      <c r="M529" s="30">
        <f>(E529/1000)*(I529+H529+('Bike Data'!C$4*'Bike Data'!C$10*F529))</f>
        <v>-0.73457368443930049</v>
      </c>
      <c r="N529" s="25">
        <f t="shared" si="60"/>
        <v>0</v>
      </c>
      <c r="O529" s="30">
        <f t="shared" si="61"/>
        <v>0.73457368443930049</v>
      </c>
      <c r="P529" s="26"/>
      <c r="Q529" s="22">
        <f>((M529+M530)/2) * (B530 - B529)</f>
        <v>-0.49555519304269546</v>
      </c>
      <c r="R529" s="25">
        <f t="shared" si="62"/>
        <v>0</v>
      </c>
      <c r="S529" s="22">
        <f>SUM($R$3:R529)</f>
        <v>349.49326998545831</v>
      </c>
      <c r="T529" s="25">
        <f t="shared" si="56"/>
        <v>0.49555519304269546</v>
      </c>
      <c r="U529" s="22">
        <f>SUM($T$3:T529)</f>
        <v>127.82010474676241</v>
      </c>
      <c r="V529" s="25"/>
      <c r="W529" s="20">
        <f>U529*'KERS Calcs'!$F$4</f>
        <v>112.48169217715092</v>
      </c>
      <c r="X529" s="25">
        <f>O529*'KERS Calcs'!$F$30</f>
        <v>0.39505407421023481</v>
      </c>
      <c r="Y529" s="73">
        <f>T529*'KERS Calcs'!$F$30</f>
        <v>0.26650981672041268</v>
      </c>
      <c r="Z529" s="26">
        <f>SUM($Y$3:Y529)</f>
        <v>68.741712663898326</v>
      </c>
    </row>
    <row r="530" spans="1:26" x14ac:dyDescent="0.2">
      <c r="A530" s="23" t="s">
        <v>18</v>
      </c>
      <c r="B530" s="19">
        <v>527</v>
      </c>
      <c r="C530" s="23">
        <v>527</v>
      </c>
      <c r="D530" s="19">
        <v>4</v>
      </c>
      <c r="E530" s="24">
        <v>1.1111111111111112</v>
      </c>
      <c r="F530" s="20">
        <v>-0.77777777777777768</v>
      </c>
      <c r="G530" s="25">
        <f>'Bike Data'!$C$4*$F530</f>
        <v>-220.11111111111109</v>
      </c>
      <c r="H530" s="22">
        <f>0.5*'Bike Data'!$C$12*'Bike Data'!$C$7*'Bike Data'!$C$6*'WLTP Calcs'!E530^2</f>
        <v>0.25407407407407412</v>
      </c>
      <c r="I530" s="26">
        <f>0.02 *'Bike Data'!C$4*9.81</f>
        <v>55.524600000000007</v>
      </c>
      <c r="J530" s="22">
        <f t="shared" si="57"/>
        <v>-164.33243703703698</v>
      </c>
      <c r="K530" s="25">
        <f t="shared" si="58"/>
        <v>0</v>
      </c>
      <c r="L530" s="20">
        <f t="shared" si="59"/>
        <v>164.33243703703698</v>
      </c>
      <c r="M530" s="30">
        <f>(E530/1000)*(I530+H530+('Bike Data'!C$4*'Bike Data'!C$10*F530))</f>
        <v>-0.25653670164609049</v>
      </c>
      <c r="N530" s="25">
        <f t="shared" si="60"/>
        <v>0</v>
      </c>
      <c r="O530" s="30">
        <f t="shared" si="61"/>
        <v>0.25653670164609049</v>
      </c>
      <c r="P530" s="26"/>
      <c r="Q530" s="22">
        <f>((M530+M531)/2) * (B531 - B530)</f>
        <v>-0.15548519868827157</v>
      </c>
      <c r="R530" s="25">
        <f t="shared" si="62"/>
        <v>0</v>
      </c>
      <c r="S530" s="22">
        <f>SUM($R$3:R530)</f>
        <v>349.49326998545831</v>
      </c>
      <c r="T530" s="25">
        <f t="shared" si="56"/>
        <v>0.15548519868827157</v>
      </c>
      <c r="U530" s="22">
        <f>SUM($T$3:T530)</f>
        <v>127.97558994545068</v>
      </c>
      <c r="V530" s="25"/>
      <c r="W530" s="20">
        <f>U530*'KERS Calcs'!$F$4</f>
        <v>112.61851915199659</v>
      </c>
      <c r="X530" s="25">
        <f>O530*'KERS Calcs'!$F$30</f>
        <v>0.13796555923059062</v>
      </c>
      <c r="Y530" s="73">
        <f>T530*'KERS Calcs'!$F$30</f>
        <v>8.3620013243566216E-2</v>
      </c>
      <c r="Z530" s="26">
        <f>SUM($Y$3:Y530)</f>
        <v>68.825332677141887</v>
      </c>
    </row>
    <row r="531" spans="1:26" x14ac:dyDescent="0.2">
      <c r="A531" s="23" t="s">
        <v>18</v>
      </c>
      <c r="B531" s="19">
        <v>528</v>
      </c>
      <c r="C531" s="23">
        <v>528</v>
      </c>
      <c r="D531" s="19">
        <v>2</v>
      </c>
      <c r="E531" s="24">
        <v>0.55555555555555558</v>
      </c>
      <c r="F531" s="20">
        <v>-0.41666666666666663</v>
      </c>
      <c r="G531" s="25">
        <f>'Bike Data'!$C$4*$F531</f>
        <v>-117.91666666666666</v>
      </c>
      <c r="H531" s="22">
        <f>0.5*'Bike Data'!$C$12*'Bike Data'!$C$7*'Bike Data'!$C$6*'WLTP Calcs'!E531^2</f>
        <v>6.351851851851853E-2</v>
      </c>
      <c r="I531" s="26">
        <f>0.02 *'Bike Data'!C$4*9.81</f>
        <v>55.524600000000007</v>
      </c>
      <c r="J531" s="22">
        <f t="shared" si="57"/>
        <v>-62.32854814814813</v>
      </c>
      <c r="K531" s="25">
        <f t="shared" si="58"/>
        <v>0</v>
      </c>
      <c r="L531" s="20">
        <f t="shared" si="59"/>
        <v>62.32854814814813</v>
      </c>
      <c r="M531" s="30">
        <f>(E531/1000)*(I531+H531+('Bike Data'!C$4*'Bike Data'!C$10*F531))</f>
        <v>-5.4433695730452654E-2</v>
      </c>
      <c r="N531" s="25">
        <f t="shared" si="60"/>
        <v>0</v>
      </c>
      <c r="O531" s="30">
        <f t="shared" si="61"/>
        <v>5.4433695730452654E-2</v>
      </c>
      <c r="P531" s="26"/>
      <c r="Q531" s="22">
        <f>((M531+M532)/2) * (B532 - B531)</f>
        <v>-3.3722222993827149E-2</v>
      </c>
      <c r="R531" s="25">
        <f t="shared" si="62"/>
        <v>0</v>
      </c>
      <c r="S531" s="22">
        <f>SUM($R$3:R531)</f>
        <v>349.49326998545831</v>
      </c>
      <c r="T531" s="25">
        <f t="shared" si="56"/>
        <v>3.3722222993827149E-2</v>
      </c>
      <c r="U531" s="22">
        <f>SUM($T$3:T531)</f>
        <v>128.0093121684445</v>
      </c>
      <c r="V531" s="25"/>
      <c r="W531" s="20">
        <f>U531*'KERS Calcs'!$F$4</f>
        <v>112.64819470823116</v>
      </c>
      <c r="X531" s="25">
        <f>O531*'KERS Calcs'!$F$30</f>
        <v>2.9274467256541818E-2</v>
      </c>
      <c r="Y531" s="73">
        <f>T531*'KERS Calcs'!$F$30</f>
        <v>1.8135827442969491E-2</v>
      </c>
      <c r="Z531" s="26">
        <f>SUM($Y$3:Y531)</f>
        <v>68.843468504584862</v>
      </c>
    </row>
    <row r="532" spans="1:26" x14ac:dyDescent="0.2">
      <c r="A532" s="23" t="s">
        <v>18</v>
      </c>
      <c r="B532" s="19">
        <v>529</v>
      </c>
      <c r="C532" s="23">
        <v>529</v>
      </c>
      <c r="D532" s="19">
        <v>1</v>
      </c>
      <c r="E532" s="24">
        <v>0.27777777777777779</v>
      </c>
      <c r="F532" s="20">
        <v>-0.27777777777777779</v>
      </c>
      <c r="G532" s="25">
        <f>'Bike Data'!$C$4*$F532</f>
        <v>-78.611111111111114</v>
      </c>
      <c r="H532" s="22">
        <f>0.5*'Bike Data'!$C$12*'Bike Data'!$C$7*'Bike Data'!$C$6*'WLTP Calcs'!E532^2</f>
        <v>1.5879629629629632E-2</v>
      </c>
      <c r="I532" s="26">
        <f>0.02 *'Bike Data'!C$4*9.81</f>
        <v>55.524600000000007</v>
      </c>
      <c r="J532" s="22">
        <f t="shared" si="57"/>
        <v>-23.070631481481485</v>
      </c>
      <c r="K532" s="25">
        <f t="shared" si="58"/>
        <v>0</v>
      </c>
      <c r="L532" s="20">
        <f t="shared" si="59"/>
        <v>23.070631481481485</v>
      </c>
      <c r="M532" s="30">
        <f>(E532/1000)*(I532+H532+('Bike Data'!C$4*'Bike Data'!C$10*F532))</f>
        <v>-1.3010750257201642E-2</v>
      </c>
      <c r="N532" s="25">
        <f t="shared" si="60"/>
        <v>0</v>
      </c>
      <c r="O532" s="30">
        <f t="shared" si="61"/>
        <v>1.3010750257201642E-2</v>
      </c>
      <c r="P532" s="26"/>
      <c r="Q532" s="22">
        <f>((M532+M533)/2) * (B533 - B532)</f>
        <v>-6.5053751286008208E-3</v>
      </c>
      <c r="R532" s="25">
        <f t="shared" si="62"/>
        <v>0</v>
      </c>
      <c r="S532" s="22">
        <f>SUM($R$3:R532)</f>
        <v>349.49326998545831</v>
      </c>
      <c r="T532" s="25">
        <f t="shared" si="56"/>
        <v>6.5053751286008208E-3</v>
      </c>
      <c r="U532" s="22">
        <f>SUM($T$3:T532)</f>
        <v>128.01581754357309</v>
      </c>
      <c r="V532" s="25"/>
      <c r="W532" s="20">
        <f>U532*'KERS Calcs'!$F$4</f>
        <v>112.65391943834432</v>
      </c>
      <c r="X532" s="25">
        <f>O532*'KERS Calcs'!$F$30</f>
        <v>6.9971876293971631E-3</v>
      </c>
      <c r="Y532" s="73">
        <f>T532*'KERS Calcs'!$F$30</f>
        <v>3.4985938146985815E-3</v>
      </c>
      <c r="Z532" s="26">
        <f>SUM($Y$3:Y532)</f>
        <v>68.84696709839956</v>
      </c>
    </row>
    <row r="533" spans="1:26" x14ac:dyDescent="0.2">
      <c r="A533" s="23" t="s">
        <v>18</v>
      </c>
      <c r="B533" s="19">
        <v>530</v>
      </c>
      <c r="C533" s="23">
        <v>530</v>
      </c>
      <c r="D533" s="19">
        <v>0</v>
      </c>
      <c r="E533" s="24">
        <v>0</v>
      </c>
      <c r="F533" s="20">
        <v>-0.1388888888888889</v>
      </c>
      <c r="G533" s="25">
        <f>'Bike Data'!$C$4*$F533</f>
        <v>-39.305555555555557</v>
      </c>
      <c r="H533" s="22">
        <f>0.5*'Bike Data'!$C$12*'Bike Data'!$C$7*'Bike Data'!$C$6*'WLTP Calcs'!E533^2</f>
        <v>0</v>
      </c>
      <c r="I533" s="26">
        <f>0.02 *'Bike Data'!C$4*9.81</f>
        <v>55.524600000000007</v>
      </c>
      <c r="J533" s="22">
        <f t="shared" si="57"/>
        <v>16.219044444444449</v>
      </c>
      <c r="K533" s="25">
        <f t="shared" si="58"/>
        <v>16.219044444444449</v>
      </c>
      <c r="L533" s="20">
        <f t="shared" si="59"/>
        <v>0</v>
      </c>
      <c r="M533" s="30">
        <f>(E533/1000)*(I533+H533+('Bike Data'!C$4*'Bike Data'!C$10*F533))</f>
        <v>0</v>
      </c>
      <c r="N533" s="25">
        <f t="shared" si="60"/>
        <v>0</v>
      </c>
      <c r="O533" s="30">
        <f t="shared" si="61"/>
        <v>0</v>
      </c>
      <c r="P533" s="26"/>
      <c r="Q533" s="22">
        <f>((M533+M534)/2) * (B534 - B533)</f>
        <v>0</v>
      </c>
      <c r="R533" s="25">
        <f t="shared" si="62"/>
        <v>0</v>
      </c>
      <c r="S533" s="22">
        <f>SUM($R$3:R533)</f>
        <v>349.49326998545831</v>
      </c>
      <c r="T533" s="25">
        <f t="shared" si="56"/>
        <v>0</v>
      </c>
      <c r="U533" s="22">
        <f>SUM($T$3:T533)</f>
        <v>128.01581754357309</v>
      </c>
      <c r="V533" s="25"/>
      <c r="W533" s="20">
        <f>U533*'KERS Calcs'!$F$4</f>
        <v>112.65391943834432</v>
      </c>
      <c r="X533" s="25">
        <f>O533*'KERS Calcs'!$F$30</f>
        <v>0</v>
      </c>
      <c r="Y533" s="73">
        <f>T533*'KERS Calcs'!$F$30</f>
        <v>0</v>
      </c>
      <c r="Z533" s="26">
        <f>SUM($Y$3:Y533)</f>
        <v>68.84696709839956</v>
      </c>
    </row>
    <row r="534" spans="1:26" x14ac:dyDescent="0.2">
      <c r="A534" s="23" t="s">
        <v>18</v>
      </c>
      <c r="B534" s="19">
        <v>531</v>
      </c>
      <c r="C534" s="23">
        <v>531</v>
      </c>
      <c r="D534" s="19">
        <v>0</v>
      </c>
      <c r="E534" s="24">
        <v>0</v>
      </c>
      <c r="F534" s="20">
        <v>0</v>
      </c>
      <c r="G534" s="25">
        <f>'Bike Data'!$C$4*$F534</f>
        <v>0</v>
      </c>
      <c r="H534" s="22">
        <f>0.5*'Bike Data'!$C$12*'Bike Data'!$C$7*'Bike Data'!$C$6*'WLTP Calcs'!E534^2</f>
        <v>0</v>
      </c>
      <c r="I534" s="26">
        <f>0.02 *'Bike Data'!C$4*9.81</f>
        <v>55.524600000000007</v>
      </c>
      <c r="J534" s="22">
        <f t="shared" si="57"/>
        <v>55.524600000000007</v>
      </c>
      <c r="K534" s="25">
        <f t="shared" si="58"/>
        <v>55.524600000000007</v>
      </c>
      <c r="L534" s="20">
        <f t="shared" si="59"/>
        <v>0</v>
      </c>
      <c r="M534" s="30">
        <f>(E534/1000)*(I534+H534+('Bike Data'!C$4*'Bike Data'!C$10*F534))</f>
        <v>0</v>
      </c>
      <c r="N534" s="25">
        <f t="shared" si="60"/>
        <v>0</v>
      </c>
      <c r="O534" s="30">
        <f t="shared" si="61"/>
        <v>0</v>
      </c>
      <c r="P534" s="26"/>
      <c r="Q534" s="22">
        <f>((M534+M535)/2) * (B535 - B534)</f>
        <v>0</v>
      </c>
      <c r="R534" s="25">
        <f t="shared" si="62"/>
        <v>0</v>
      </c>
      <c r="S534" s="22">
        <f>SUM($R$3:R534)</f>
        <v>349.49326998545831</v>
      </c>
      <c r="T534" s="25">
        <f t="shared" si="56"/>
        <v>0</v>
      </c>
      <c r="U534" s="22">
        <f>SUM($T$3:T534)</f>
        <v>128.01581754357309</v>
      </c>
      <c r="V534" s="25"/>
      <c r="W534" s="20">
        <f>U534*'KERS Calcs'!$F$4</f>
        <v>112.65391943834432</v>
      </c>
      <c r="X534" s="25">
        <f>O534*'KERS Calcs'!$F$30</f>
        <v>0</v>
      </c>
      <c r="Y534" s="73">
        <f>T534*'KERS Calcs'!$F$30</f>
        <v>0</v>
      </c>
      <c r="Z534" s="26">
        <f>SUM($Y$3:Y534)</f>
        <v>68.84696709839956</v>
      </c>
    </row>
    <row r="535" spans="1:26" x14ac:dyDescent="0.2">
      <c r="A535" s="23" t="s">
        <v>18</v>
      </c>
      <c r="B535" s="19">
        <v>532</v>
      </c>
      <c r="C535" s="23">
        <v>532</v>
      </c>
      <c r="D535" s="19">
        <v>0</v>
      </c>
      <c r="E535" s="24">
        <v>0</v>
      </c>
      <c r="F535" s="20">
        <v>2.777777777777778E-2</v>
      </c>
      <c r="G535" s="25">
        <f>'Bike Data'!$C$4*$F535</f>
        <v>7.8611111111111116</v>
      </c>
      <c r="H535" s="22">
        <f>0.5*'Bike Data'!$C$12*'Bike Data'!$C$7*'Bike Data'!$C$6*'WLTP Calcs'!E535^2</f>
        <v>0</v>
      </c>
      <c r="I535" s="26">
        <f>0.02 *'Bike Data'!C$4*9.81</f>
        <v>55.524600000000007</v>
      </c>
      <c r="J535" s="22">
        <f t="shared" si="57"/>
        <v>63.385711111111121</v>
      </c>
      <c r="K535" s="25">
        <f t="shared" si="58"/>
        <v>63.385711111111121</v>
      </c>
      <c r="L535" s="20">
        <f t="shared" si="59"/>
        <v>0</v>
      </c>
      <c r="M535" s="30">
        <f>(E535/1000)*(I535+H535+('Bike Data'!C$4*'Bike Data'!C$10*F535))</f>
        <v>0</v>
      </c>
      <c r="N535" s="25">
        <f t="shared" si="60"/>
        <v>0</v>
      </c>
      <c r="O535" s="30">
        <f t="shared" si="61"/>
        <v>0</v>
      </c>
      <c r="P535" s="26"/>
      <c r="Q535" s="22">
        <f>((M535+M536)/2) * (B536 - B535)</f>
        <v>3.2486873199588477E-3</v>
      </c>
      <c r="R535" s="25">
        <f t="shared" si="62"/>
        <v>3.2486873199588477E-3</v>
      </c>
      <c r="S535" s="22">
        <f>SUM($R$3:R535)</f>
        <v>349.49651867277828</v>
      </c>
      <c r="T535" s="25">
        <f t="shared" si="56"/>
        <v>0</v>
      </c>
      <c r="U535" s="22">
        <f>SUM($T$3:T535)</f>
        <v>128.01581754357309</v>
      </c>
      <c r="V535" s="25"/>
      <c r="W535" s="20">
        <f>U535*'KERS Calcs'!$F$4</f>
        <v>112.65391943834432</v>
      </c>
      <c r="X535" s="25">
        <f>O535*'KERS Calcs'!$F$30</f>
        <v>0</v>
      </c>
      <c r="Y535" s="73">
        <f>T535*'KERS Calcs'!$F$30</f>
        <v>0</v>
      </c>
      <c r="Z535" s="26">
        <f>SUM($Y$3:Y535)</f>
        <v>68.84696709839956</v>
      </c>
    </row>
    <row r="536" spans="1:26" x14ac:dyDescent="0.2">
      <c r="A536" s="23" t="s">
        <v>18</v>
      </c>
      <c r="B536" s="19">
        <v>533</v>
      </c>
      <c r="C536" s="23">
        <v>533</v>
      </c>
      <c r="D536" s="19">
        <v>0.2</v>
      </c>
      <c r="E536" s="24">
        <v>5.5555555555555559E-2</v>
      </c>
      <c r="F536" s="20">
        <v>0.16666666666666666</v>
      </c>
      <c r="G536" s="25">
        <f>'Bike Data'!$C$4*$F536</f>
        <v>47.166666666666664</v>
      </c>
      <c r="H536" s="22">
        <f>0.5*'Bike Data'!$C$12*'Bike Data'!$C$7*'Bike Data'!$C$6*'WLTP Calcs'!E536^2</f>
        <v>6.3518518518518524E-4</v>
      </c>
      <c r="I536" s="26">
        <f>0.02 *'Bike Data'!C$4*9.81</f>
        <v>55.524600000000007</v>
      </c>
      <c r="J536" s="22">
        <f t="shared" si="57"/>
        <v>102.69190185185185</v>
      </c>
      <c r="K536" s="25">
        <f t="shared" si="58"/>
        <v>102.69190185185185</v>
      </c>
      <c r="L536" s="20">
        <f t="shared" si="59"/>
        <v>0</v>
      </c>
      <c r="M536" s="30">
        <f>(E536/1000)*(I536+H536+('Bike Data'!C$4*'Bike Data'!C$10*F536))</f>
        <v>6.4973746399176954E-3</v>
      </c>
      <c r="N536" s="25">
        <f t="shared" si="60"/>
        <v>6.4973746399176954E-3</v>
      </c>
      <c r="O536" s="30">
        <f t="shared" si="61"/>
        <v>0</v>
      </c>
      <c r="P536" s="26"/>
      <c r="Q536" s="22">
        <f>((M536+M537)/2) * (B537 - B536)</f>
        <v>3.8101393569958841E-2</v>
      </c>
      <c r="R536" s="25">
        <f t="shared" si="62"/>
        <v>3.8101393569958841E-2</v>
      </c>
      <c r="S536" s="22">
        <f>SUM($R$3:R536)</f>
        <v>349.53462006634823</v>
      </c>
      <c r="T536" s="25">
        <f t="shared" si="56"/>
        <v>0</v>
      </c>
      <c r="U536" s="22">
        <f>SUM($T$3:T536)</f>
        <v>128.01581754357309</v>
      </c>
      <c r="V536" s="25"/>
      <c r="W536" s="20">
        <f>U536*'KERS Calcs'!$F$4</f>
        <v>112.65391943834432</v>
      </c>
      <c r="X536" s="25">
        <f>O536*'KERS Calcs'!$F$30</f>
        <v>0</v>
      </c>
      <c r="Y536" s="73">
        <f>T536*'KERS Calcs'!$F$30</f>
        <v>0</v>
      </c>
      <c r="Z536" s="26">
        <f>SUM($Y$3:Y536)</f>
        <v>68.84696709839956</v>
      </c>
    </row>
    <row r="537" spans="1:26" x14ac:dyDescent="0.2">
      <c r="A537" s="23" t="s">
        <v>18</v>
      </c>
      <c r="B537" s="19">
        <v>534</v>
      </c>
      <c r="C537" s="23">
        <v>534</v>
      </c>
      <c r="D537" s="19">
        <v>1.2</v>
      </c>
      <c r="E537" s="24">
        <v>0.33333333333333331</v>
      </c>
      <c r="F537" s="20">
        <v>0.41666666666666663</v>
      </c>
      <c r="G537" s="25">
        <f>'Bike Data'!$C$4*$F537</f>
        <v>117.91666666666666</v>
      </c>
      <c r="H537" s="22">
        <f>0.5*'Bike Data'!$C$12*'Bike Data'!$C$7*'Bike Data'!$C$6*'WLTP Calcs'!E537^2</f>
        <v>2.2866666666666667E-2</v>
      </c>
      <c r="I537" s="26">
        <f>0.02 *'Bike Data'!C$4*9.81</f>
        <v>55.524600000000007</v>
      </c>
      <c r="J537" s="22">
        <f t="shared" si="57"/>
        <v>173.46413333333334</v>
      </c>
      <c r="K537" s="25">
        <f t="shared" si="58"/>
        <v>173.46413333333334</v>
      </c>
      <c r="L537" s="20">
        <f t="shared" si="59"/>
        <v>0</v>
      </c>
      <c r="M537" s="30">
        <f>(E537/1000)*(I537+H537+('Bike Data'!C$4*'Bike Data'!C$10*F537))</f>
        <v>6.9705412499999994E-2</v>
      </c>
      <c r="N537" s="25">
        <f t="shared" si="60"/>
        <v>6.9705412499999994E-2</v>
      </c>
      <c r="O537" s="30">
        <f t="shared" si="61"/>
        <v>0</v>
      </c>
      <c r="P537" s="26"/>
      <c r="Q537" s="22">
        <f>((M537+M538)/2) * (B538 - B537)</f>
        <v>0.15060629225823044</v>
      </c>
      <c r="R537" s="25">
        <f t="shared" si="62"/>
        <v>0.15060629225823044</v>
      </c>
      <c r="S537" s="22">
        <f>SUM($R$3:R537)</f>
        <v>349.68522635860643</v>
      </c>
      <c r="T537" s="25">
        <f t="shared" si="56"/>
        <v>0</v>
      </c>
      <c r="U537" s="22">
        <f>SUM($T$3:T537)</f>
        <v>128.01581754357309</v>
      </c>
      <c r="V537" s="25"/>
      <c r="W537" s="20">
        <f>U537*'KERS Calcs'!$F$4</f>
        <v>112.65391943834432</v>
      </c>
      <c r="X537" s="25">
        <f>O537*'KERS Calcs'!$F$30</f>
        <v>0</v>
      </c>
      <c r="Y537" s="73">
        <f>T537*'KERS Calcs'!$F$30</f>
        <v>0</v>
      </c>
      <c r="Z537" s="26">
        <f>SUM($Y$3:Y537)</f>
        <v>68.84696709839956</v>
      </c>
    </row>
    <row r="538" spans="1:26" x14ac:dyDescent="0.2">
      <c r="A538" s="23" t="s">
        <v>18</v>
      </c>
      <c r="B538" s="19">
        <v>535</v>
      </c>
      <c r="C538" s="23">
        <v>535</v>
      </c>
      <c r="D538" s="19">
        <v>3.2</v>
      </c>
      <c r="E538" s="24">
        <v>0.88888888888888895</v>
      </c>
      <c r="F538" s="20">
        <v>0.55555555555555558</v>
      </c>
      <c r="G538" s="25">
        <f>'Bike Data'!$C$4*$F538</f>
        <v>157.22222222222223</v>
      </c>
      <c r="H538" s="22">
        <f>0.5*'Bike Data'!$C$12*'Bike Data'!$C$7*'Bike Data'!$C$6*'WLTP Calcs'!E538^2</f>
        <v>0.16260740740740742</v>
      </c>
      <c r="I538" s="26">
        <f>0.02 *'Bike Data'!C$4*9.81</f>
        <v>55.524600000000007</v>
      </c>
      <c r="J538" s="22">
        <f t="shared" si="57"/>
        <v>212.90942962962964</v>
      </c>
      <c r="K538" s="25">
        <f t="shared" si="58"/>
        <v>212.90942962962964</v>
      </c>
      <c r="L538" s="20">
        <f t="shared" si="59"/>
        <v>0</v>
      </c>
      <c r="M538" s="30">
        <f>(E538/1000)*(I538+H538+('Bike Data'!C$4*'Bike Data'!C$10*F538))</f>
        <v>0.2315071720164609</v>
      </c>
      <c r="N538" s="25">
        <f t="shared" si="60"/>
        <v>0.2315071720164609</v>
      </c>
      <c r="O538" s="30">
        <f t="shared" si="61"/>
        <v>0</v>
      </c>
      <c r="P538" s="26"/>
      <c r="Q538" s="22">
        <f>((M538+M539)/2) * (B539 - B538)</f>
        <v>0.34101609575617287</v>
      </c>
      <c r="R538" s="25">
        <f t="shared" si="62"/>
        <v>0.34101609575617287</v>
      </c>
      <c r="S538" s="22">
        <f>SUM($R$3:R538)</f>
        <v>350.0262424543626</v>
      </c>
      <c r="T538" s="25">
        <f t="shared" si="56"/>
        <v>0</v>
      </c>
      <c r="U538" s="22">
        <f>SUM($T$3:T538)</f>
        <v>128.01581754357309</v>
      </c>
      <c r="V538" s="25"/>
      <c r="W538" s="20">
        <f>U538*'KERS Calcs'!$F$4</f>
        <v>112.65391943834432</v>
      </c>
      <c r="X538" s="25">
        <f>O538*'KERS Calcs'!$F$30</f>
        <v>0</v>
      </c>
      <c r="Y538" s="73">
        <f>T538*'KERS Calcs'!$F$30</f>
        <v>0</v>
      </c>
      <c r="Z538" s="26">
        <f>SUM($Y$3:Y538)</f>
        <v>68.84696709839956</v>
      </c>
    </row>
    <row r="539" spans="1:26" x14ac:dyDescent="0.2">
      <c r="A539" s="23" t="s">
        <v>18</v>
      </c>
      <c r="B539" s="19">
        <v>536</v>
      </c>
      <c r="C539" s="23">
        <v>536</v>
      </c>
      <c r="D539" s="19">
        <v>5.2</v>
      </c>
      <c r="E539" s="24">
        <v>1.4444444444444446</v>
      </c>
      <c r="F539" s="20">
        <v>0.69444444444444431</v>
      </c>
      <c r="G539" s="25">
        <f>'Bike Data'!$C$4*$F539</f>
        <v>196.52777777777774</v>
      </c>
      <c r="H539" s="22">
        <f>0.5*'Bike Data'!$C$12*'Bike Data'!$C$7*'Bike Data'!$C$6*'WLTP Calcs'!E539^2</f>
        <v>0.42938518518518531</v>
      </c>
      <c r="I539" s="26">
        <f>0.02 *'Bike Data'!C$4*9.81</f>
        <v>55.524600000000007</v>
      </c>
      <c r="J539" s="22">
        <f t="shared" si="57"/>
        <v>252.48176296296293</v>
      </c>
      <c r="K539" s="25">
        <f t="shared" si="58"/>
        <v>252.48176296296293</v>
      </c>
      <c r="L539" s="20">
        <f t="shared" si="59"/>
        <v>0</v>
      </c>
      <c r="M539" s="30">
        <f>(E539/1000)*(I539+H539+('Bike Data'!C$4*'Bike Data'!C$10*F539))</f>
        <v>0.4505250194958848</v>
      </c>
      <c r="N539" s="25">
        <f t="shared" si="60"/>
        <v>0.4505250194958848</v>
      </c>
      <c r="O539" s="30">
        <f t="shared" si="61"/>
        <v>0</v>
      </c>
      <c r="P539" s="26"/>
      <c r="Q539" s="22">
        <f>((M539+M540)/2) * (B540 - B539)</f>
        <v>0.74444909777520574</v>
      </c>
      <c r="R539" s="25">
        <f t="shared" si="62"/>
        <v>0.74444909777520574</v>
      </c>
      <c r="S539" s="22">
        <f>SUM($R$3:R539)</f>
        <v>350.77069155213781</v>
      </c>
      <c r="T539" s="25">
        <f t="shared" si="56"/>
        <v>0</v>
      </c>
      <c r="U539" s="22">
        <f>SUM($T$3:T539)</f>
        <v>128.01581754357309</v>
      </c>
      <c r="V539" s="25"/>
      <c r="W539" s="20">
        <f>U539*'KERS Calcs'!$F$4</f>
        <v>112.65391943834432</v>
      </c>
      <c r="X539" s="25">
        <f>O539*'KERS Calcs'!$F$30</f>
        <v>0</v>
      </c>
      <c r="Y539" s="73">
        <f>T539*'KERS Calcs'!$F$30</f>
        <v>0</v>
      </c>
      <c r="Z539" s="26">
        <f>SUM($Y$3:Y539)</f>
        <v>68.84696709839956</v>
      </c>
    </row>
    <row r="540" spans="1:26" x14ac:dyDescent="0.2">
      <c r="A540" s="23" t="s">
        <v>18</v>
      </c>
      <c r="B540" s="19">
        <v>537</v>
      </c>
      <c r="C540" s="23">
        <v>537</v>
      </c>
      <c r="D540" s="19">
        <v>8.1999999999999993</v>
      </c>
      <c r="E540" s="24">
        <v>2.2777777777777777</v>
      </c>
      <c r="F540" s="20">
        <v>1.0833333333333333</v>
      </c>
      <c r="G540" s="25">
        <f>'Bike Data'!$C$4*$F540</f>
        <v>306.58333333333331</v>
      </c>
      <c r="H540" s="22">
        <f>0.5*'Bike Data'!$C$12*'Bike Data'!$C$7*'Bike Data'!$C$6*'WLTP Calcs'!E540^2</f>
        <v>1.0677462962962962</v>
      </c>
      <c r="I540" s="26">
        <f>0.02 *'Bike Data'!C$4*9.81</f>
        <v>55.524600000000007</v>
      </c>
      <c r="J540" s="22">
        <f t="shared" si="57"/>
        <v>363.17567962962966</v>
      </c>
      <c r="K540" s="25">
        <f t="shared" si="58"/>
        <v>363.17567962962966</v>
      </c>
      <c r="L540" s="20">
        <f t="shared" si="59"/>
        <v>0</v>
      </c>
      <c r="M540" s="30">
        <f>(E540/1000)*(I540+H540+('Bike Data'!C$4*'Bike Data'!C$10*F540))</f>
        <v>1.0383731760545267</v>
      </c>
      <c r="N540" s="25">
        <f t="shared" si="60"/>
        <v>1.0383731760545267</v>
      </c>
      <c r="O540" s="30">
        <f t="shared" si="61"/>
        <v>0</v>
      </c>
      <c r="P540" s="26"/>
      <c r="Q540" s="22">
        <f>((M540+M541)/2) * (B541 - B540)</f>
        <v>1.6039967111625515</v>
      </c>
      <c r="R540" s="25">
        <f t="shared" si="62"/>
        <v>1.6039967111625515</v>
      </c>
      <c r="S540" s="22">
        <f>SUM($R$3:R540)</f>
        <v>352.37468826330036</v>
      </c>
      <c r="T540" s="25">
        <f t="shared" si="56"/>
        <v>0</v>
      </c>
      <c r="U540" s="22">
        <f>SUM($T$3:T540)</f>
        <v>128.01581754357309</v>
      </c>
      <c r="V540" s="25"/>
      <c r="W540" s="20">
        <f>U540*'KERS Calcs'!$F$4</f>
        <v>112.65391943834432</v>
      </c>
      <c r="X540" s="25">
        <f>O540*'KERS Calcs'!$F$30</f>
        <v>0</v>
      </c>
      <c r="Y540" s="73">
        <f>T540*'KERS Calcs'!$F$30</f>
        <v>0</v>
      </c>
      <c r="Z540" s="26">
        <f>SUM($Y$3:Y540)</f>
        <v>68.84696709839956</v>
      </c>
    </row>
    <row r="541" spans="1:26" x14ac:dyDescent="0.2">
      <c r="A541" s="23" t="s">
        <v>18</v>
      </c>
      <c r="B541" s="19">
        <v>538</v>
      </c>
      <c r="C541" s="23">
        <v>538</v>
      </c>
      <c r="D541" s="19">
        <v>13</v>
      </c>
      <c r="E541" s="24">
        <v>3.6111111111111112</v>
      </c>
      <c r="F541" s="20">
        <v>1.4722222222222223</v>
      </c>
      <c r="G541" s="25">
        <f>'Bike Data'!$C$4*$F541</f>
        <v>416.63888888888891</v>
      </c>
      <c r="H541" s="22">
        <f>0.5*'Bike Data'!$C$12*'Bike Data'!$C$7*'Bike Data'!$C$6*'WLTP Calcs'!E541^2</f>
        <v>2.6836574074074075</v>
      </c>
      <c r="I541" s="26">
        <f>0.02 *'Bike Data'!C$4*9.81</f>
        <v>55.524600000000007</v>
      </c>
      <c r="J541" s="22">
        <f t="shared" si="57"/>
        <v>474.84714629629633</v>
      </c>
      <c r="K541" s="25">
        <f t="shared" si="58"/>
        <v>474.84714629629633</v>
      </c>
      <c r="L541" s="20">
        <f t="shared" si="59"/>
        <v>0</v>
      </c>
      <c r="M541" s="30">
        <f>(E541/1000)*(I541+H541+('Bike Data'!C$4*'Bike Data'!C$10*F541))</f>
        <v>2.169620246270576</v>
      </c>
      <c r="N541" s="25">
        <f t="shared" si="60"/>
        <v>2.169620246270576</v>
      </c>
      <c r="O541" s="30">
        <f t="shared" si="61"/>
        <v>0</v>
      </c>
      <c r="P541" s="26"/>
      <c r="Q541" s="22">
        <f>((M541+M542)/2) * (B542 - B541)</f>
        <v>2.5944291248456794</v>
      </c>
      <c r="R541" s="25">
        <f t="shared" si="62"/>
        <v>2.5944291248456794</v>
      </c>
      <c r="S541" s="22">
        <f>SUM($R$3:R541)</f>
        <v>354.96911738814606</v>
      </c>
      <c r="T541" s="25">
        <f t="shared" si="56"/>
        <v>0</v>
      </c>
      <c r="U541" s="22">
        <f>SUM($T$3:T541)</f>
        <v>128.01581754357309</v>
      </c>
      <c r="V541" s="25"/>
      <c r="W541" s="20">
        <f>U541*'KERS Calcs'!$F$4</f>
        <v>112.65391943834432</v>
      </c>
      <c r="X541" s="25">
        <f>O541*'KERS Calcs'!$F$30</f>
        <v>0</v>
      </c>
      <c r="Y541" s="73">
        <f>T541*'KERS Calcs'!$F$30</f>
        <v>0</v>
      </c>
      <c r="Z541" s="26">
        <f>SUM($Y$3:Y541)</f>
        <v>68.84696709839956</v>
      </c>
    </row>
    <row r="542" spans="1:26" x14ac:dyDescent="0.2">
      <c r="A542" s="23" t="s">
        <v>18</v>
      </c>
      <c r="B542" s="19">
        <v>539</v>
      </c>
      <c r="C542" s="23">
        <v>539</v>
      </c>
      <c r="D542" s="19">
        <v>18.8</v>
      </c>
      <c r="E542" s="24">
        <v>5.2222222222222223</v>
      </c>
      <c r="F542" s="20">
        <v>1.4027777777777779</v>
      </c>
      <c r="G542" s="25">
        <f>'Bike Data'!$C$4*$F542</f>
        <v>396.98611111111114</v>
      </c>
      <c r="H542" s="22">
        <f>0.5*'Bike Data'!$C$12*'Bike Data'!$C$7*'Bike Data'!$C$6*'WLTP Calcs'!E542^2</f>
        <v>5.6124962962962961</v>
      </c>
      <c r="I542" s="26">
        <f>0.02 *'Bike Data'!C$4*9.81</f>
        <v>55.524600000000007</v>
      </c>
      <c r="J542" s="22">
        <f t="shared" si="57"/>
        <v>458.12320740740745</v>
      </c>
      <c r="K542" s="25">
        <f t="shared" si="58"/>
        <v>458.12320740740745</v>
      </c>
      <c r="L542" s="20">
        <f t="shared" si="59"/>
        <v>0</v>
      </c>
      <c r="M542" s="30">
        <f>(E542/1000)*(I542+H542+('Bike Data'!C$4*'Bike Data'!C$10*F542))</f>
        <v>3.0192380034207829</v>
      </c>
      <c r="N542" s="25">
        <f t="shared" si="60"/>
        <v>3.0192380034207829</v>
      </c>
      <c r="O542" s="30">
        <f t="shared" si="61"/>
        <v>0</v>
      </c>
      <c r="P542" s="26"/>
      <c r="Q542" s="22">
        <f>((M542+M543)/2) * (B543 - B542)</f>
        <v>2.6510759649916409</v>
      </c>
      <c r="R542" s="25">
        <f t="shared" si="62"/>
        <v>2.6510759649916409</v>
      </c>
      <c r="S542" s="22">
        <f>SUM($R$3:R542)</f>
        <v>357.62019335313772</v>
      </c>
      <c r="T542" s="25">
        <f t="shared" si="56"/>
        <v>0</v>
      </c>
      <c r="U542" s="22">
        <f>SUM($T$3:T542)</f>
        <v>128.01581754357309</v>
      </c>
      <c r="V542" s="25"/>
      <c r="W542" s="20">
        <f>U542*'KERS Calcs'!$F$4</f>
        <v>112.65391943834432</v>
      </c>
      <c r="X542" s="25">
        <f>O542*'KERS Calcs'!$F$30</f>
        <v>0</v>
      </c>
      <c r="Y542" s="73">
        <f>T542*'KERS Calcs'!$F$30</f>
        <v>0</v>
      </c>
      <c r="Z542" s="26">
        <f>SUM($Y$3:Y542)</f>
        <v>68.84696709839956</v>
      </c>
    </row>
    <row r="543" spans="1:26" x14ac:dyDescent="0.2">
      <c r="A543" s="23" t="s">
        <v>18</v>
      </c>
      <c r="B543" s="19">
        <v>540</v>
      </c>
      <c r="C543" s="23">
        <v>540</v>
      </c>
      <c r="D543" s="19">
        <v>23.1</v>
      </c>
      <c r="E543" s="24">
        <v>6.416666666666667</v>
      </c>
      <c r="F543" s="20">
        <v>0.79166666666666652</v>
      </c>
      <c r="G543" s="25">
        <f>'Bike Data'!$C$4*$F543</f>
        <v>224.04166666666663</v>
      </c>
      <c r="H543" s="22">
        <f>0.5*'Bike Data'!$C$12*'Bike Data'!$C$7*'Bike Data'!$C$6*'WLTP Calcs'!E543^2</f>
        <v>8.4735291666666672</v>
      </c>
      <c r="I543" s="26">
        <f>0.02 *'Bike Data'!C$4*9.81</f>
        <v>55.524600000000007</v>
      </c>
      <c r="J543" s="22">
        <f t="shared" si="57"/>
        <v>288.0397958333333</v>
      </c>
      <c r="K543" s="25">
        <f t="shared" si="58"/>
        <v>288.0397958333333</v>
      </c>
      <c r="L543" s="20">
        <f t="shared" si="59"/>
        <v>0</v>
      </c>
      <c r="M543" s="30">
        <f>(E543/1000)*(I543+H543+('Bike Data'!C$4*'Bike Data'!C$10*F543))</f>
        <v>2.2829139265624994</v>
      </c>
      <c r="N543" s="25">
        <f t="shared" si="60"/>
        <v>2.2829139265624994</v>
      </c>
      <c r="O543" s="30">
        <f t="shared" si="61"/>
        <v>0</v>
      </c>
      <c r="P543" s="26"/>
      <c r="Q543" s="22">
        <f>((M543+M544)/2) * (B544 - B543)</f>
        <v>1.6066907778388626</v>
      </c>
      <c r="R543" s="25">
        <f t="shared" si="62"/>
        <v>1.6066907778388626</v>
      </c>
      <c r="S543" s="22">
        <f>SUM($R$3:R543)</f>
        <v>359.2268841309766</v>
      </c>
      <c r="T543" s="25">
        <f t="shared" si="56"/>
        <v>0</v>
      </c>
      <c r="U543" s="22">
        <f>SUM($T$3:T543)</f>
        <v>128.01581754357309</v>
      </c>
      <c r="V543" s="25"/>
      <c r="W543" s="20">
        <f>U543*'KERS Calcs'!$F$4</f>
        <v>112.65391943834432</v>
      </c>
      <c r="X543" s="25">
        <f>O543*'KERS Calcs'!$F$30</f>
        <v>0</v>
      </c>
      <c r="Y543" s="73">
        <f>T543*'KERS Calcs'!$F$30</f>
        <v>0</v>
      </c>
      <c r="Z543" s="26">
        <f>SUM($Y$3:Y543)</f>
        <v>68.84696709839956</v>
      </c>
    </row>
    <row r="544" spans="1:26" x14ac:dyDescent="0.2">
      <c r="A544" s="23" t="s">
        <v>18</v>
      </c>
      <c r="B544" s="19">
        <v>541</v>
      </c>
      <c r="C544" s="23">
        <v>541</v>
      </c>
      <c r="D544" s="19">
        <v>24.5</v>
      </c>
      <c r="E544" s="24">
        <v>6.8055555555555562</v>
      </c>
      <c r="F544" s="20">
        <v>0.19444444444444425</v>
      </c>
      <c r="G544" s="25">
        <f>'Bike Data'!$C$4*$F544</f>
        <v>55.027777777777722</v>
      </c>
      <c r="H544" s="22">
        <f>0.5*'Bike Data'!$C$12*'Bike Data'!$C$7*'Bike Data'!$C$6*'WLTP Calcs'!E544^2</f>
        <v>9.5317476851851879</v>
      </c>
      <c r="I544" s="26">
        <f>0.02 *'Bike Data'!C$4*9.81</f>
        <v>55.524600000000007</v>
      </c>
      <c r="J544" s="22">
        <f t="shared" si="57"/>
        <v>120.08412546296292</v>
      </c>
      <c r="K544" s="25">
        <f t="shared" si="58"/>
        <v>120.08412546296292</v>
      </c>
      <c r="L544" s="20">
        <f t="shared" si="59"/>
        <v>0</v>
      </c>
      <c r="M544" s="30">
        <f>(E544/1000)*(I544+H544+('Bike Data'!C$4*'Bike Data'!C$10*F544))</f>
        <v>0.93046762911522596</v>
      </c>
      <c r="N544" s="25">
        <f t="shared" si="60"/>
        <v>0.93046762911522596</v>
      </c>
      <c r="O544" s="30">
        <f t="shared" si="61"/>
        <v>0</v>
      </c>
      <c r="P544" s="26"/>
      <c r="Q544" s="22">
        <f>((M544+M545)/2) * (B545 - B544)</f>
        <v>0.65176874871399171</v>
      </c>
      <c r="R544" s="25">
        <f t="shared" si="62"/>
        <v>0.65176874871399171</v>
      </c>
      <c r="S544" s="22">
        <f>SUM($R$3:R544)</f>
        <v>359.87865287969061</v>
      </c>
      <c r="T544" s="25">
        <f t="shared" si="56"/>
        <v>0</v>
      </c>
      <c r="U544" s="22">
        <f>SUM($T$3:T544)</f>
        <v>128.01581754357309</v>
      </c>
      <c r="V544" s="25"/>
      <c r="W544" s="20">
        <f>U544*'KERS Calcs'!$F$4</f>
        <v>112.65391943834432</v>
      </c>
      <c r="X544" s="25">
        <f>O544*'KERS Calcs'!$F$30</f>
        <v>0</v>
      </c>
      <c r="Y544" s="73">
        <f>T544*'KERS Calcs'!$F$30</f>
        <v>0</v>
      </c>
      <c r="Z544" s="26">
        <f>SUM($Y$3:Y544)</f>
        <v>68.84696709839956</v>
      </c>
    </row>
    <row r="545" spans="1:26" x14ac:dyDescent="0.2">
      <c r="A545" s="23" t="s">
        <v>18</v>
      </c>
      <c r="B545" s="19">
        <v>542</v>
      </c>
      <c r="C545" s="23">
        <v>542</v>
      </c>
      <c r="D545" s="19">
        <v>24.5</v>
      </c>
      <c r="E545" s="24">
        <v>6.8055555555555562</v>
      </c>
      <c r="F545" s="20">
        <v>-2.7777777777777679E-2</v>
      </c>
      <c r="G545" s="25">
        <f>'Bike Data'!$C$4*$F545</f>
        <v>-7.8611111111110832</v>
      </c>
      <c r="H545" s="22">
        <f>0.5*'Bike Data'!$C$12*'Bike Data'!$C$7*'Bike Data'!$C$6*'WLTP Calcs'!E545^2</f>
        <v>9.5317476851851879</v>
      </c>
      <c r="I545" s="26">
        <f>0.02 *'Bike Data'!C$4*9.81</f>
        <v>55.524600000000007</v>
      </c>
      <c r="J545" s="22">
        <f t="shared" si="57"/>
        <v>57.195236574074109</v>
      </c>
      <c r="K545" s="25">
        <f t="shared" si="58"/>
        <v>57.195236574074109</v>
      </c>
      <c r="L545" s="20">
        <f t="shared" si="59"/>
        <v>0</v>
      </c>
      <c r="M545" s="30">
        <f>(E545/1000)*(I545+H545+('Bike Data'!C$4*'Bike Data'!C$10*F545))</f>
        <v>0.37306986831275751</v>
      </c>
      <c r="N545" s="25">
        <f t="shared" si="60"/>
        <v>0.37306986831275751</v>
      </c>
      <c r="O545" s="30">
        <f t="shared" si="61"/>
        <v>0</v>
      </c>
      <c r="P545" s="26"/>
      <c r="Q545" s="22">
        <f>((M545+M546)/2) * (B546 - B545)</f>
        <v>0.25008865212512904</v>
      </c>
      <c r="R545" s="25">
        <f t="shared" si="62"/>
        <v>0.25008865212512904</v>
      </c>
      <c r="S545" s="22">
        <f>SUM($R$3:R545)</f>
        <v>360.12874153181576</v>
      </c>
      <c r="T545" s="25">
        <f t="shared" si="56"/>
        <v>0</v>
      </c>
      <c r="U545" s="22">
        <f>SUM($T$3:T545)</f>
        <v>128.01581754357309</v>
      </c>
      <c r="V545" s="25"/>
      <c r="W545" s="20">
        <f>U545*'KERS Calcs'!$F$4</f>
        <v>112.65391943834432</v>
      </c>
      <c r="X545" s="25">
        <f>O545*'KERS Calcs'!$F$30</f>
        <v>0</v>
      </c>
      <c r="Y545" s="73">
        <f>T545*'KERS Calcs'!$F$30</f>
        <v>0</v>
      </c>
      <c r="Z545" s="26">
        <f>SUM($Y$3:Y545)</f>
        <v>68.84696709839956</v>
      </c>
    </row>
    <row r="546" spans="1:26" x14ac:dyDescent="0.2">
      <c r="A546" s="23" t="s">
        <v>18</v>
      </c>
      <c r="B546" s="19">
        <v>543</v>
      </c>
      <c r="C546" s="23">
        <v>543</v>
      </c>
      <c r="D546" s="19">
        <v>24.3</v>
      </c>
      <c r="E546" s="24">
        <v>6.7500000000000009</v>
      </c>
      <c r="F546" s="20">
        <v>-0.12499999999999981</v>
      </c>
      <c r="G546" s="25">
        <f>'Bike Data'!$C$4*$F546</f>
        <v>-35.374999999999943</v>
      </c>
      <c r="H546" s="22">
        <f>0.5*'Bike Data'!$C$12*'Bike Data'!$C$7*'Bike Data'!$C$6*'WLTP Calcs'!E546^2</f>
        <v>9.3767625000000034</v>
      </c>
      <c r="I546" s="26">
        <f>0.02 *'Bike Data'!C$4*9.81</f>
        <v>55.524600000000007</v>
      </c>
      <c r="J546" s="22">
        <f t="shared" si="57"/>
        <v>29.526362500000069</v>
      </c>
      <c r="K546" s="25">
        <f t="shared" si="58"/>
        <v>29.526362500000069</v>
      </c>
      <c r="L546" s="20">
        <f t="shared" si="59"/>
        <v>0</v>
      </c>
      <c r="M546" s="30">
        <f>(E546/1000)*(I546+H546+('Bike Data'!C$4*'Bike Data'!C$10*F546))</f>
        <v>0.12710743593750054</v>
      </c>
      <c r="N546" s="25">
        <f t="shared" si="60"/>
        <v>0.12710743593750054</v>
      </c>
      <c r="O546" s="30">
        <f t="shared" si="61"/>
        <v>0</v>
      </c>
      <c r="P546" s="26"/>
      <c r="Q546" s="22">
        <f>((M546+M547)/2) * (B547 - B546)</f>
        <v>-6.1035474263759992E-2</v>
      </c>
      <c r="R546" s="25">
        <f t="shared" si="62"/>
        <v>0</v>
      </c>
      <c r="S546" s="22">
        <f>SUM($R$3:R546)</f>
        <v>360.12874153181576</v>
      </c>
      <c r="T546" s="25">
        <f t="shared" si="56"/>
        <v>6.1035474263759992E-2</v>
      </c>
      <c r="U546" s="22">
        <f>SUM($T$3:T546)</f>
        <v>128.07685301783684</v>
      </c>
      <c r="V546" s="25">
        <f>SUM(T546:T553)</f>
        <v>2.5807729794881689</v>
      </c>
      <c r="W546" s="20">
        <f>U546*'KERS Calcs'!$F$4</f>
        <v>112.70763065569642</v>
      </c>
      <c r="X546" s="25">
        <f>O546*'KERS Calcs'!$F$30</f>
        <v>0</v>
      </c>
      <c r="Y546" s="73">
        <f>T546*'KERS Calcs'!$F$30</f>
        <v>3.282490686779397E-2</v>
      </c>
      <c r="Z546" s="26">
        <f>SUM($Y$3:Y546)</f>
        <v>68.879792005267348</v>
      </c>
    </row>
    <row r="547" spans="1:26" x14ac:dyDescent="0.2">
      <c r="A547" s="23" t="s">
        <v>18</v>
      </c>
      <c r="B547" s="19">
        <v>544</v>
      </c>
      <c r="C547" s="23">
        <v>544</v>
      </c>
      <c r="D547" s="19">
        <v>23.6</v>
      </c>
      <c r="E547" s="24">
        <v>6.5555555555555562</v>
      </c>
      <c r="F547" s="20">
        <v>-0.27777777777777779</v>
      </c>
      <c r="G547" s="25">
        <f>'Bike Data'!$C$4*$F547</f>
        <v>-78.611111111111114</v>
      </c>
      <c r="H547" s="22">
        <f>0.5*'Bike Data'!$C$12*'Bike Data'!$C$7*'Bike Data'!$C$6*'WLTP Calcs'!E547^2</f>
        <v>8.84431851851852</v>
      </c>
      <c r="I547" s="26">
        <f>0.02 *'Bike Data'!C$4*9.81</f>
        <v>55.524600000000007</v>
      </c>
      <c r="J547" s="22">
        <f t="shared" si="57"/>
        <v>-14.242192592592588</v>
      </c>
      <c r="K547" s="25">
        <f t="shared" si="58"/>
        <v>0</v>
      </c>
      <c r="L547" s="20">
        <f t="shared" si="59"/>
        <v>14.242192592592588</v>
      </c>
      <c r="M547" s="30">
        <f>(E547/1000)*(I547+H547+('Bike Data'!C$4*'Bike Data'!C$10*F547))</f>
        <v>-0.24917838446502052</v>
      </c>
      <c r="N547" s="25">
        <f t="shared" si="60"/>
        <v>0</v>
      </c>
      <c r="O547" s="30">
        <f t="shared" si="61"/>
        <v>0.24917838446502052</v>
      </c>
      <c r="P547" s="26">
        <f>SUM(O547:O553)</f>
        <v>2.6497319688400203</v>
      </c>
      <c r="Q547" s="22">
        <f>((M547+M548)/2) * (B548 - B547)</f>
        <v>-0.48306845951967581</v>
      </c>
      <c r="R547" s="25">
        <f t="shared" si="62"/>
        <v>0</v>
      </c>
      <c r="S547" s="22">
        <f>SUM($R$3:R547)</f>
        <v>360.12874153181576</v>
      </c>
      <c r="T547" s="25">
        <f t="shared" si="56"/>
        <v>0.48306845951967581</v>
      </c>
      <c r="U547" s="22">
        <f>SUM($T$3:T547)</f>
        <v>128.55992147735651</v>
      </c>
      <c r="V547" s="25"/>
      <c r="W547" s="20">
        <f>U547*'KERS Calcs'!$F$4</f>
        <v>113.13273090007372</v>
      </c>
      <c r="X547" s="25">
        <f>O547*'KERS Calcs'!$F$30</f>
        <v>0.13400825277748549</v>
      </c>
      <c r="Y547" s="73">
        <f>T547*'KERS Calcs'!$F$30</f>
        <v>0.25979444553799452</v>
      </c>
      <c r="Z547" s="26">
        <f>SUM($Y$3:Y547)</f>
        <v>69.139586450805339</v>
      </c>
    </row>
    <row r="548" spans="1:26" x14ac:dyDescent="0.2">
      <c r="A548" s="23" t="s">
        <v>18</v>
      </c>
      <c r="B548" s="19">
        <v>545</v>
      </c>
      <c r="C548" s="23">
        <v>545</v>
      </c>
      <c r="D548" s="19">
        <v>22.3</v>
      </c>
      <c r="E548" s="24">
        <v>6.1944444444444446</v>
      </c>
      <c r="F548" s="20">
        <v>-0.4861111111111111</v>
      </c>
      <c r="G548" s="25">
        <f>'Bike Data'!$C$4*$F548</f>
        <v>-137.56944444444443</v>
      </c>
      <c r="H548" s="22">
        <f>0.5*'Bike Data'!$C$12*'Bike Data'!$C$7*'Bike Data'!$C$6*'WLTP Calcs'!E548^2</f>
        <v>7.8967810185185199</v>
      </c>
      <c r="I548" s="26">
        <f>0.02 *'Bike Data'!C$4*9.81</f>
        <v>55.524600000000007</v>
      </c>
      <c r="J548" s="22">
        <f t="shared" si="57"/>
        <v>-74.148063425925912</v>
      </c>
      <c r="K548" s="25">
        <f t="shared" si="58"/>
        <v>0</v>
      </c>
      <c r="L548" s="20">
        <f t="shared" si="59"/>
        <v>74.148063425925912</v>
      </c>
      <c r="M548" s="30">
        <f>(E548/1000)*(I548+H548+('Bike Data'!C$4*'Bike Data'!C$10*F548))</f>
        <v>-0.71695853457433112</v>
      </c>
      <c r="N548" s="25">
        <f t="shared" si="60"/>
        <v>0</v>
      </c>
      <c r="O548" s="30">
        <f t="shared" si="61"/>
        <v>0.71695853457433112</v>
      </c>
      <c r="P548" s="26"/>
      <c r="Q548" s="22">
        <f>((M548+M549)/2) * (B549 - B548)</f>
        <v>-0.72859931022698055</v>
      </c>
      <c r="R548" s="25">
        <f t="shared" si="62"/>
        <v>0</v>
      </c>
      <c r="S548" s="22">
        <f>SUM($R$3:R548)</f>
        <v>360.12874153181576</v>
      </c>
      <c r="T548" s="25">
        <f t="shared" si="56"/>
        <v>0.72859931022698055</v>
      </c>
      <c r="U548" s="22">
        <f>SUM($T$3:T548)</f>
        <v>129.28852078758348</v>
      </c>
      <c r="V548" s="25"/>
      <c r="W548" s="20">
        <f>U548*'KERS Calcs'!$F$4</f>
        <v>113.77389829307346</v>
      </c>
      <c r="X548" s="25">
        <f>O548*'KERS Calcs'!$F$30</f>
        <v>0.38558063829850353</v>
      </c>
      <c r="Y548" s="73">
        <f>T548*'KERS Calcs'!$F$30</f>
        <v>0.3918410529389445</v>
      </c>
      <c r="Z548" s="26">
        <f>SUM($Y$3:Y548)</f>
        <v>69.531427503744283</v>
      </c>
    </row>
    <row r="549" spans="1:26" x14ac:dyDescent="0.2">
      <c r="A549" s="23" t="s">
        <v>18</v>
      </c>
      <c r="B549" s="19">
        <v>546</v>
      </c>
      <c r="C549" s="23">
        <v>546</v>
      </c>
      <c r="D549" s="19">
        <v>20.100000000000001</v>
      </c>
      <c r="E549" s="24">
        <v>5.5833333333333339</v>
      </c>
      <c r="F549" s="20">
        <v>-0.5277777777777779</v>
      </c>
      <c r="G549" s="25">
        <f>'Bike Data'!$C$4*$F549</f>
        <v>-149.36111111111114</v>
      </c>
      <c r="H549" s="22">
        <f>0.5*'Bike Data'!$C$12*'Bike Data'!$C$7*'Bike Data'!$C$6*'WLTP Calcs'!E549^2</f>
        <v>6.4155291666666683</v>
      </c>
      <c r="I549" s="26">
        <f>0.02 *'Bike Data'!C$4*9.81</f>
        <v>55.524600000000007</v>
      </c>
      <c r="J549" s="22">
        <f t="shared" si="57"/>
        <v>-87.420981944444478</v>
      </c>
      <c r="K549" s="25">
        <f t="shared" si="58"/>
        <v>0</v>
      </c>
      <c r="L549" s="20">
        <f t="shared" si="59"/>
        <v>87.420981944444478</v>
      </c>
      <c r="M549" s="30">
        <f>(E549/1000)*(I549+H549+('Bike Data'!C$4*'Bike Data'!C$10*F549))</f>
        <v>-0.74024008587962997</v>
      </c>
      <c r="N549" s="25">
        <f t="shared" si="60"/>
        <v>0</v>
      </c>
      <c r="O549" s="30">
        <f t="shared" si="61"/>
        <v>0.74024008587962997</v>
      </c>
      <c r="P549" s="26"/>
      <c r="Q549" s="22">
        <f>((M549+M550)/2) * (B550 - B549)</f>
        <v>-0.59492178716885324</v>
      </c>
      <c r="R549" s="25">
        <f t="shared" si="62"/>
        <v>0</v>
      </c>
      <c r="S549" s="22">
        <f>SUM($R$3:R549)</f>
        <v>360.12874153181576</v>
      </c>
      <c r="T549" s="25">
        <f t="shared" si="56"/>
        <v>0.59492178716885324</v>
      </c>
      <c r="U549" s="22">
        <f>SUM($T$3:T549)</f>
        <v>129.88344257475234</v>
      </c>
      <c r="V549" s="25"/>
      <c r="W549" s="20">
        <f>U549*'KERS Calcs'!$F$4</f>
        <v>114.29742946578206</v>
      </c>
      <c r="X549" s="25">
        <f>O549*'KERS Calcs'!$F$30</f>
        <v>0.39810146757938547</v>
      </c>
      <c r="Y549" s="73">
        <f>T549*'KERS Calcs'!$F$30</f>
        <v>0.31994921794249276</v>
      </c>
      <c r="Z549" s="26">
        <f>SUM($Y$3:Y549)</f>
        <v>69.851376721686776</v>
      </c>
    </row>
    <row r="550" spans="1:26" x14ac:dyDescent="0.2">
      <c r="A550" s="23" t="s">
        <v>18</v>
      </c>
      <c r="B550" s="19">
        <v>547</v>
      </c>
      <c r="C550" s="23">
        <v>547</v>
      </c>
      <c r="D550" s="19">
        <v>18.5</v>
      </c>
      <c r="E550" s="24">
        <v>5.1388888888888893</v>
      </c>
      <c r="F550" s="20">
        <v>-0.40277777777777807</v>
      </c>
      <c r="G550" s="25">
        <f>'Bike Data'!$C$4*$F550</f>
        <v>-113.9861111111112</v>
      </c>
      <c r="H550" s="22">
        <f>0.5*'Bike Data'!$C$12*'Bike Data'!$C$7*'Bike Data'!$C$6*'WLTP Calcs'!E550^2</f>
        <v>5.4348032407407425</v>
      </c>
      <c r="I550" s="26">
        <f>0.02 *'Bike Data'!C$4*9.81</f>
        <v>55.524600000000007</v>
      </c>
      <c r="J550" s="22">
        <f t="shared" si="57"/>
        <v>-53.026707870370444</v>
      </c>
      <c r="K550" s="25">
        <f t="shared" si="58"/>
        <v>0</v>
      </c>
      <c r="L550" s="20">
        <f t="shared" si="59"/>
        <v>53.026707870370444</v>
      </c>
      <c r="M550" s="30">
        <f>(E550/1000)*(I550+H550+('Bike Data'!C$4*'Bike Data'!C$10*F550))</f>
        <v>-0.44960348845807663</v>
      </c>
      <c r="N550" s="25">
        <f t="shared" si="60"/>
        <v>0</v>
      </c>
      <c r="O550" s="30">
        <f t="shared" si="61"/>
        <v>0.44960348845807663</v>
      </c>
      <c r="P550" s="26"/>
      <c r="Q550" s="22">
        <f>((M550+M551)/2) * (B551 - B550)</f>
        <v>-0.34996678679591064</v>
      </c>
      <c r="R550" s="25">
        <f t="shared" si="62"/>
        <v>0</v>
      </c>
      <c r="S550" s="22">
        <f>SUM($R$3:R550)</f>
        <v>360.12874153181576</v>
      </c>
      <c r="T550" s="25">
        <f t="shared" si="56"/>
        <v>0.34996678679591064</v>
      </c>
      <c r="U550" s="22">
        <f>SUM($T$3:T550)</f>
        <v>130.23340936154824</v>
      </c>
      <c r="V550" s="25"/>
      <c r="W550" s="20">
        <f>U550*'KERS Calcs'!$F$4</f>
        <v>114.60540023816245</v>
      </c>
      <c r="X550" s="25">
        <f>O550*'KERS Calcs'!$F$30</f>
        <v>0.24179696830560013</v>
      </c>
      <c r="Y550" s="73">
        <f>T550*'KERS Calcs'!$F$30</f>
        <v>0.18821230312316409</v>
      </c>
      <c r="Z550" s="26">
        <f>SUM($Y$3:Y550)</f>
        <v>70.039589024809942</v>
      </c>
    </row>
    <row r="551" spans="1:26" x14ac:dyDescent="0.2">
      <c r="A551" s="23" t="s">
        <v>18</v>
      </c>
      <c r="B551" s="19">
        <v>548</v>
      </c>
      <c r="C551" s="23">
        <v>548</v>
      </c>
      <c r="D551" s="19">
        <v>17.2</v>
      </c>
      <c r="E551" s="24">
        <v>4.7777777777777777</v>
      </c>
      <c r="F551" s="20">
        <v>-0.30555555555555547</v>
      </c>
      <c r="G551" s="25">
        <f>'Bike Data'!$C$4*$F551</f>
        <v>-86.4722222222222</v>
      </c>
      <c r="H551" s="22">
        <f>0.5*'Bike Data'!$C$12*'Bike Data'!$C$7*'Bike Data'!$C$6*'WLTP Calcs'!E551^2</f>
        <v>4.6978296296296289</v>
      </c>
      <c r="I551" s="26">
        <f>0.02 *'Bike Data'!C$4*9.81</f>
        <v>55.524600000000007</v>
      </c>
      <c r="J551" s="22">
        <f t="shared" si="57"/>
        <v>-26.24979259259257</v>
      </c>
      <c r="K551" s="25">
        <f t="shared" si="58"/>
        <v>0</v>
      </c>
      <c r="L551" s="20">
        <f t="shared" si="59"/>
        <v>26.24979259259257</v>
      </c>
      <c r="M551" s="30">
        <f>(E551/1000)*(I551+H551+('Bike Data'!C$4*'Bike Data'!C$10*F551))</f>
        <v>-0.25033008513374461</v>
      </c>
      <c r="N551" s="25">
        <f t="shared" si="60"/>
        <v>0</v>
      </c>
      <c r="O551" s="30">
        <f t="shared" si="61"/>
        <v>0.25033008513374461</v>
      </c>
      <c r="P551" s="26"/>
      <c r="Q551" s="22">
        <f>((M551+M552)/2) * (B552 - B551)</f>
        <v>-0.19850961761831248</v>
      </c>
      <c r="R551" s="25">
        <f t="shared" si="62"/>
        <v>0</v>
      </c>
      <c r="S551" s="22">
        <f>SUM($R$3:R551)</f>
        <v>360.12874153181576</v>
      </c>
      <c r="T551" s="25">
        <f t="shared" si="56"/>
        <v>0.19850961761831248</v>
      </c>
      <c r="U551" s="22">
        <f>SUM($T$3:T551)</f>
        <v>130.43191897916654</v>
      </c>
      <c r="V551" s="25"/>
      <c r="W551" s="20">
        <f>U551*'KERS Calcs'!$F$4</f>
        <v>114.78008870166656</v>
      </c>
      <c r="X551" s="25">
        <f>O551*'KERS Calcs'!$F$30</f>
        <v>0.13462763794072802</v>
      </c>
      <c r="Y551" s="73">
        <f>T551*'KERS Calcs'!$F$30</f>
        <v>0.10675856605166795</v>
      </c>
      <c r="Z551" s="26">
        <f>SUM($Y$3:Y551)</f>
        <v>70.146347590861609</v>
      </c>
    </row>
    <row r="552" spans="1:26" x14ac:dyDescent="0.2">
      <c r="A552" s="23" t="s">
        <v>18</v>
      </c>
      <c r="B552" s="19">
        <v>549</v>
      </c>
      <c r="C552" s="23">
        <v>549</v>
      </c>
      <c r="D552" s="19">
        <v>16.3</v>
      </c>
      <c r="E552" s="24">
        <v>4.5277777777777786</v>
      </c>
      <c r="F552" s="20">
        <v>-0.24999999999999983</v>
      </c>
      <c r="G552" s="25">
        <f>'Bike Data'!$C$4*$F552</f>
        <v>-70.749999999999957</v>
      </c>
      <c r="H552" s="22">
        <f>0.5*'Bike Data'!$C$12*'Bike Data'!$C$7*'Bike Data'!$C$6*'WLTP Calcs'!E552^2</f>
        <v>4.2190587962962978</v>
      </c>
      <c r="I552" s="26">
        <f>0.02 *'Bike Data'!C$4*9.81</f>
        <v>55.524600000000007</v>
      </c>
      <c r="J552" s="22">
        <f t="shared" si="57"/>
        <v>-11.006341203703656</v>
      </c>
      <c r="K552" s="25">
        <f t="shared" si="58"/>
        <v>0</v>
      </c>
      <c r="L552" s="20">
        <f t="shared" si="59"/>
        <v>11.006341203703656</v>
      </c>
      <c r="M552" s="30">
        <f>(E552/1000)*(I552+H552+('Bike Data'!C$4*'Bike Data'!C$10*F552))</f>
        <v>-0.14668915010288036</v>
      </c>
      <c r="N552" s="25">
        <f t="shared" si="60"/>
        <v>0</v>
      </c>
      <c r="O552" s="30">
        <f t="shared" si="61"/>
        <v>0.14668915010288036</v>
      </c>
      <c r="P552" s="26"/>
      <c r="Q552" s="22">
        <f>((M552+M553)/2) * (B553 - B552)</f>
        <v>-0.12171069516460904</v>
      </c>
      <c r="R552" s="25">
        <f t="shared" si="62"/>
        <v>0</v>
      </c>
      <c r="S552" s="22">
        <f>SUM($R$3:R552)</f>
        <v>360.12874153181576</v>
      </c>
      <c r="T552" s="25">
        <f t="shared" si="56"/>
        <v>0.12171069516460904</v>
      </c>
      <c r="U552" s="22">
        <f>SUM($T$3:T552)</f>
        <v>130.55362967433115</v>
      </c>
      <c r="V552" s="25"/>
      <c r="W552" s="20">
        <f>U552*'KERS Calcs'!$F$4</f>
        <v>114.88719411341141</v>
      </c>
      <c r="X552" s="25">
        <f>O552*'KERS Calcs'!$F$30</f>
        <v>7.888949416260789E-2</v>
      </c>
      <c r="Y552" s="73">
        <f>T552*'KERS Calcs'!$F$30</f>
        <v>6.5456069306974854E-2</v>
      </c>
      <c r="Z552" s="26">
        <f>SUM($Y$3:Y552)</f>
        <v>70.211803660168584</v>
      </c>
    </row>
    <row r="553" spans="1:26" x14ac:dyDescent="0.2">
      <c r="A553" s="23" t="s">
        <v>18</v>
      </c>
      <c r="B553" s="19">
        <v>550</v>
      </c>
      <c r="C553" s="23">
        <v>550</v>
      </c>
      <c r="D553" s="19">
        <v>15.4</v>
      </c>
      <c r="E553" s="24">
        <v>4.2777777777777777</v>
      </c>
      <c r="F553" s="20">
        <v>-0.2222222222222224</v>
      </c>
      <c r="G553" s="25">
        <f>'Bike Data'!$C$4*$F553</f>
        <v>-62.888888888888943</v>
      </c>
      <c r="H553" s="22">
        <f>0.5*'Bike Data'!$C$12*'Bike Data'!$C$7*'Bike Data'!$C$6*'WLTP Calcs'!E553^2</f>
        <v>3.7660129629629631</v>
      </c>
      <c r="I553" s="26">
        <f>0.02 *'Bike Data'!C$4*9.81</f>
        <v>55.524600000000007</v>
      </c>
      <c r="J553" s="22">
        <f t="shared" si="57"/>
        <v>-3.5982759259259751</v>
      </c>
      <c r="K553" s="25">
        <f t="shared" si="58"/>
        <v>0</v>
      </c>
      <c r="L553" s="20">
        <f t="shared" si="59"/>
        <v>3.5982759259259751</v>
      </c>
      <c r="M553" s="30">
        <f>(E553/1000)*(I553+H553+('Bike Data'!C$4*'Bike Data'!C$10*F553))</f>
        <v>-9.6732240226337723E-2</v>
      </c>
      <c r="N553" s="25">
        <f t="shared" si="60"/>
        <v>0</v>
      </c>
      <c r="O553" s="30">
        <f t="shared" si="61"/>
        <v>9.6732240226337723E-2</v>
      </c>
      <c r="P553" s="26"/>
      <c r="Q553" s="22">
        <f>((M553+M554)/2) * (B554 - B553)</f>
        <v>-4.2960848730066961E-2</v>
      </c>
      <c r="R553" s="25">
        <f t="shared" si="62"/>
        <v>0</v>
      </c>
      <c r="S553" s="22">
        <f>SUM($R$3:R553)</f>
        <v>360.12874153181576</v>
      </c>
      <c r="T553" s="25">
        <f t="shared" si="56"/>
        <v>4.2960848730066961E-2</v>
      </c>
      <c r="U553" s="22">
        <f>SUM($T$3:T553)</f>
        <v>130.59659052306122</v>
      </c>
      <c r="V553" s="25"/>
      <c r="W553" s="20">
        <f>U553*'KERS Calcs'!$F$4</f>
        <v>114.92499966029388</v>
      </c>
      <c r="X553" s="25">
        <f>O553*'KERS Calcs'!$F$30</f>
        <v>5.2022644451341804E-2</v>
      </c>
      <c r="Y553" s="73">
        <f>T553*'KERS Calcs'!$F$30</f>
        <v>2.3104364724550609E-2</v>
      </c>
      <c r="Z553" s="26">
        <f>SUM($Y$3:Y553)</f>
        <v>70.23490802489313</v>
      </c>
    </row>
    <row r="554" spans="1:26" x14ac:dyDescent="0.2">
      <c r="A554" s="23" t="s">
        <v>18</v>
      </c>
      <c r="B554" s="19">
        <v>551</v>
      </c>
      <c r="C554" s="23">
        <v>551</v>
      </c>
      <c r="D554" s="19">
        <v>14.7</v>
      </c>
      <c r="E554" s="24">
        <v>4.083333333333333</v>
      </c>
      <c r="F554" s="20">
        <v>-0.15277777777777773</v>
      </c>
      <c r="G554" s="25">
        <f>'Bike Data'!$C$4*$F554</f>
        <v>-43.2361111111111</v>
      </c>
      <c r="H554" s="22">
        <f>0.5*'Bike Data'!$C$12*'Bike Data'!$C$7*'Bike Data'!$C$6*'WLTP Calcs'!E554^2</f>
        <v>3.4314291666666659</v>
      </c>
      <c r="I554" s="26">
        <f>0.02 *'Bike Data'!C$4*9.81</f>
        <v>55.524600000000007</v>
      </c>
      <c r="J554" s="22">
        <f t="shared" si="57"/>
        <v>15.719918055555574</v>
      </c>
      <c r="K554" s="25">
        <f t="shared" si="58"/>
        <v>15.719918055555574</v>
      </c>
      <c r="L554" s="20">
        <f t="shared" si="59"/>
        <v>0</v>
      </c>
      <c r="M554" s="30">
        <f>(E554/1000)*(I554+H554+('Bike Data'!C$4*'Bike Data'!C$10*F554))</f>
        <v>1.0810542766203808E-2</v>
      </c>
      <c r="N554" s="25">
        <f t="shared" si="60"/>
        <v>1.0810542766203808E-2</v>
      </c>
      <c r="O554" s="30">
        <f t="shared" si="61"/>
        <v>0</v>
      </c>
      <c r="P554" s="26"/>
      <c r="Q554" s="22">
        <f>((M554+M555)/2) * (B555 - B554)</f>
        <v>2.0464432931455841E-2</v>
      </c>
      <c r="R554" s="25">
        <f t="shared" si="62"/>
        <v>2.0464432931455841E-2</v>
      </c>
      <c r="S554" s="22">
        <f>SUM($R$3:R554)</f>
        <v>360.14920596474724</v>
      </c>
      <c r="T554" s="25">
        <f t="shared" si="56"/>
        <v>0</v>
      </c>
      <c r="U554" s="22">
        <f>SUM($T$3:T554)</f>
        <v>130.59659052306122</v>
      </c>
      <c r="V554" s="25"/>
      <c r="W554" s="20">
        <f>U554*'KERS Calcs'!$F$4</f>
        <v>114.92499966029388</v>
      </c>
      <c r="X554" s="25">
        <f>O554*'KERS Calcs'!$F$30</f>
        <v>0</v>
      </c>
      <c r="Y554" s="73">
        <f>T554*'KERS Calcs'!$F$30</f>
        <v>0</v>
      </c>
      <c r="Z554" s="26">
        <f>SUM($Y$3:Y554)</f>
        <v>70.23490802489313</v>
      </c>
    </row>
    <row r="555" spans="1:26" x14ac:dyDescent="0.2">
      <c r="A555" s="23" t="s">
        <v>18</v>
      </c>
      <c r="B555" s="19">
        <v>552</v>
      </c>
      <c r="C555" s="23">
        <v>552</v>
      </c>
      <c r="D555" s="19">
        <v>14.3</v>
      </c>
      <c r="E555" s="24">
        <v>3.9722222222222228</v>
      </c>
      <c r="F555" s="20">
        <v>-0.1388888888888889</v>
      </c>
      <c r="G555" s="25">
        <f>'Bike Data'!$C$4*$F555</f>
        <v>-39.305555555555557</v>
      </c>
      <c r="H555" s="22">
        <f>0.5*'Bike Data'!$C$12*'Bike Data'!$C$7*'Bike Data'!$C$6*'WLTP Calcs'!E555^2</f>
        <v>3.2472254629629642</v>
      </c>
      <c r="I555" s="26">
        <f>0.02 *'Bike Data'!C$4*9.81</f>
        <v>55.524600000000007</v>
      </c>
      <c r="J555" s="22">
        <f t="shared" si="57"/>
        <v>19.466269907407415</v>
      </c>
      <c r="K555" s="25">
        <f t="shared" si="58"/>
        <v>19.466269907407415</v>
      </c>
      <c r="L555" s="20">
        <f t="shared" si="59"/>
        <v>0</v>
      </c>
      <c r="M555" s="30">
        <f>(E555/1000)*(I555+H555+('Bike Data'!C$4*'Bike Data'!C$10*F555))</f>
        <v>3.011832309670787E-2</v>
      </c>
      <c r="N555" s="25">
        <f t="shared" si="60"/>
        <v>3.011832309670787E-2</v>
      </c>
      <c r="O555" s="30">
        <f t="shared" si="61"/>
        <v>0</v>
      </c>
      <c r="P555" s="26"/>
      <c r="Q555" s="22">
        <f>((M555+M556)/2) * (B556 - B555)</f>
        <v>2.8978851337448597E-2</v>
      </c>
      <c r="R555" s="25">
        <f t="shared" si="62"/>
        <v>2.8978851337448597E-2</v>
      </c>
      <c r="S555" s="22">
        <f>SUM($R$3:R555)</f>
        <v>360.17818481608469</v>
      </c>
      <c r="T555" s="25">
        <f t="shared" si="56"/>
        <v>0</v>
      </c>
      <c r="U555" s="22">
        <f>SUM($T$3:T555)</f>
        <v>130.59659052306122</v>
      </c>
      <c r="V555" s="25"/>
      <c r="W555" s="20">
        <f>U555*'KERS Calcs'!$F$4</f>
        <v>114.92499966029388</v>
      </c>
      <c r="X555" s="25">
        <f>O555*'KERS Calcs'!$F$30</f>
        <v>0</v>
      </c>
      <c r="Y555" s="73">
        <f>T555*'KERS Calcs'!$F$30</f>
        <v>0</v>
      </c>
      <c r="Z555" s="26">
        <f>SUM($Y$3:Y555)</f>
        <v>70.23490802489313</v>
      </c>
    </row>
    <row r="556" spans="1:26" x14ac:dyDescent="0.2">
      <c r="A556" s="23" t="s">
        <v>18</v>
      </c>
      <c r="B556" s="19">
        <v>553</v>
      </c>
      <c r="C556" s="23">
        <v>553</v>
      </c>
      <c r="D556" s="19">
        <v>13.7</v>
      </c>
      <c r="E556" s="24">
        <v>3.8055555555555554</v>
      </c>
      <c r="F556" s="20">
        <v>-0.1388888888888889</v>
      </c>
      <c r="G556" s="25">
        <f>'Bike Data'!$C$4*$F556</f>
        <v>-39.305555555555557</v>
      </c>
      <c r="H556" s="22">
        <f>0.5*'Bike Data'!$C$12*'Bike Data'!$C$7*'Bike Data'!$C$6*'WLTP Calcs'!E556^2</f>
        <v>2.9804476851851849</v>
      </c>
      <c r="I556" s="26">
        <f>0.02 *'Bike Data'!C$4*9.81</f>
        <v>55.524600000000007</v>
      </c>
      <c r="J556" s="22">
        <f t="shared" si="57"/>
        <v>19.199492129629633</v>
      </c>
      <c r="K556" s="25">
        <f t="shared" si="58"/>
        <v>19.199492129629633</v>
      </c>
      <c r="L556" s="20">
        <f t="shared" si="59"/>
        <v>0</v>
      </c>
      <c r="M556" s="30">
        <f>(E556/1000)*(I556+H556+('Bike Data'!C$4*'Bike Data'!C$10*F556))</f>
        <v>2.7839379578189327E-2</v>
      </c>
      <c r="N556" s="25">
        <f t="shared" si="60"/>
        <v>2.7839379578189327E-2</v>
      </c>
      <c r="O556" s="30">
        <f t="shared" si="61"/>
        <v>0</v>
      </c>
      <c r="P556" s="26"/>
      <c r="Q556" s="22">
        <f>((M556+M557)/2) * (B557 - B556)</f>
        <v>6.493958614969142E-2</v>
      </c>
      <c r="R556" s="25">
        <f t="shared" si="62"/>
        <v>6.493958614969142E-2</v>
      </c>
      <c r="S556" s="22">
        <f>SUM($R$3:R556)</f>
        <v>360.2431244022344</v>
      </c>
      <c r="T556" s="25">
        <f t="shared" si="56"/>
        <v>0</v>
      </c>
      <c r="U556" s="22">
        <f>SUM($T$3:T556)</f>
        <v>130.59659052306122</v>
      </c>
      <c r="V556" s="25"/>
      <c r="W556" s="20">
        <f>U556*'KERS Calcs'!$F$4</f>
        <v>114.92499966029388</v>
      </c>
      <c r="X556" s="25">
        <f>O556*'KERS Calcs'!$F$30</f>
        <v>0</v>
      </c>
      <c r="Y556" s="73">
        <f>T556*'KERS Calcs'!$F$30</f>
        <v>0</v>
      </c>
      <c r="Z556" s="26">
        <f>SUM($Y$3:Y556)</f>
        <v>70.23490802489313</v>
      </c>
    </row>
    <row r="557" spans="1:26" x14ac:dyDescent="0.2">
      <c r="A557" s="23" t="s">
        <v>18</v>
      </c>
      <c r="B557" s="19">
        <v>554</v>
      </c>
      <c r="C557" s="23">
        <v>554</v>
      </c>
      <c r="D557" s="19">
        <v>13.3</v>
      </c>
      <c r="E557" s="24">
        <v>3.6944444444444446</v>
      </c>
      <c r="F557" s="20">
        <v>-8.3333333333333287E-2</v>
      </c>
      <c r="G557" s="25">
        <f>'Bike Data'!$C$4*$F557</f>
        <v>-23.583333333333321</v>
      </c>
      <c r="H557" s="22">
        <f>0.5*'Bike Data'!$C$12*'Bike Data'!$C$7*'Bike Data'!$C$6*'WLTP Calcs'!E557^2</f>
        <v>2.8089476851851858</v>
      </c>
      <c r="I557" s="26">
        <f>0.02 *'Bike Data'!C$4*9.81</f>
        <v>55.524600000000007</v>
      </c>
      <c r="J557" s="22">
        <f t="shared" si="57"/>
        <v>34.750214351851866</v>
      </c>
      <c r="K557" s="25">
        <f t="shared" si="58"/>
        <v>34.750214351851866</v>
      </c>
      <c r="L557" s="20">
        <f t="shared" si="59"/>
        <v>0</v>
      </c>
      <c r="M557" s="30">
        <f>(E557/1000)*(I557+H557+('Bike Data'!C$4*'Bike Data'!C$10*F557))</f>
        <v>0.10203979272119353</v>
      </c>
      <c r="N557" s="25">
        <f t="shared" si="60"/>
        <v>0.10203979272119353</v>
      </c>
      <c r="O557" s="30">
        <f t="shared" si="61"/>
        <v>0</v>
      </c>
      <c r="P557" s="26"/>
      <c r="Q557" s="22">
        <f>((M557+M558)/2) * (B558 - B557)</f>
        <v>0.13837467218364194</v>
      </c>
      <c r="R557" s="25">
        <f t="shared" si="62"/>
        <v>0.13837467218364194</v>
      </c>
      <c r="S557" s="22">
        <f>SUM($R$3:R557)</f>
        <v>360.38149907441806</v>
      </c>
      <c r="T557" s="25">
        <f t="shared" si="56"/>
        <v>0</v>
      </c>
      <c r="U557" s="22">
        <f>SUM($T$3:T557)</f>
        <v>130.59659052306122</v>
      </c>
      <c r="V557" s="25"/>
      <c r="W557" s="20">
        <f>U557*'KERS Calcs'!$F$4</f>
        <v>114.92499966029388</v>
      </c>
      <c r="X557" s="25">
        <f>O557*'KERS Calcs'!$F$30</f>
        <v>0</v>
      </c>
      <c r="Y557" s="73">
        <f>T557*'KERS Calcs'!$F$30</f>
        <v>0</v>
      </c>
      <c r="Z557" s="26">
        <f>SUM($Y$3:Y557)</f>
        <v>70.23490802489313</v>
      </c>
    </row>
    <row r="558" spans="1:26" x14ac:dyDescent="0.2">
      <c r="A558" s="23" t="s">
        <v>18</v>
      </c>
      <c r="B558" s="19">
        <v>555</v>
      </c>
      <c r="C558" s="23">
        <v>555</v>
      </c>
      <c r="D558" s="19">
        <v>13.1</v>
      </c>
      <c r="E558" s="24">
        <v>3.6388888888888888</v>
      </c>
      <c r="F558" s="20">
        <v>-2.7777777777777925E-2</v>
      </c>
      <c r="G558" s="25">
        <f>'Bike Data'!$C$4*$F558</f>
        <v>-7.8611111111111525</v>
      </c>
      <c r="H558" s="22">
        <f>0.5*'Bike Data'!$C$12*'Bike Data'!$C$7*'Bike Data'!$C$6*'WLTP Calcs'!E558^2</f>
        <v>2.725103240740741</v>
      </c>
      <c r="I558" s="26">
        <f>0.02 *'Bike Data'!C$4*9.81</f>
        <v>55.524600000000007</v>
      </c>
      <c r="J558" s="22">
        <f t="shared" si="57"/>
        <v>50.388592129629593</v>
      </c>
      <c r="K558" s="25">
        <f t="shared" si="58"/>
        <v>50.388592129629593</v>
      </c>
      <c r="L558" s="20">
        <f t="shared" si="59"/>
        <v>0</v>
      </c>
      <c r="M558" s="30">
        <f>(E558/1000)*(I558+H558+('Bike Data'!C$4*'Bike Data'!C$10*F558))</f>
        <v>0.17470955164609037</v>
      </c>
      <c r="N558" s="25">
        <f t="shared" si="60"/>
        <v>0.17470955164609037</v>
      </c>
      <c r="O558" s="30">
        <f t="shared" si="61"/>
        <v>0</v>
      </c>
      <c r="P558" s="26"/>
      <c r="Q558" s="22">
        <f>((M558+M559)/2) * (B559 - B558)</f>
        <v>0.21196419790380663</v>
      </c>
      <c r="R558" s="25">
        <f t="shared" si="62"/>
        <v>0.21196419790380663</v>
      </c>
      <c r="S558" s="22">
        <f>SUM($R$3:R558)</f>
        <v>360.59346327232186</v>
      </c>
      <c r="T558" s="25">
        <f t="shared" si="56"/>
        <v>0</v>
      </c>
      <c r="U558" s="22">
        <f>SUM($T$3:T558)</f>
        <v>130.59659052306122</v>
      </c>
      <c r="V558" s="25"/>
      <c r="W558" s="20">
        <f>U558*'KERS Calcs'!$F$4</f>
        <v>114.92499966029388</v>
      </c>
      <c r="X558" s="25">
        <f>O558*'KERS Calcs'!$F$30</f>
        <v>0</v>
      </c>
      <c r="Y558" s="73">
        <f>T558*'KERS Calcs'!$F$30</f>
        <v>0</v>
      </c>
      <c r="Z558" s="26">
        <f>SUM($Y$3:Y558)</f>
        <v>70.23490802489313</v>
      </c>
    </row>
    <row r="559" spans="1:26" x14ac:dyDescent="0.2">
      <c r="A559" s="23" t="s">
        <v>18</v>
      </c>
      <c r="B559" s="19">
        <v>556</v>
      </c>
      <c r="C559" s="23">
        <v>556</v>
      </c>
      <c r="D559" s="19">
        <v>13.1</v>
      </c>
      <c r="E559" s="24">
        <v>3.6388888888888888</v>
      </c>
      <c r="F559" s="20">
        <v>2.7777777777777925E-2</v>
      </c>
      <c r="G559" s="25">
        <f>'Bike Data'!$C$4*$F559</f>
        <v>7.8611111111111525</v>
      </c>
      <c r="H559" s="22">
        <f>0.5*'Bike Data'!$C$12*'Bike Data'!$C$7*'Bike Data'!$C$6*'WLTP Calcs'!E559^2</f>
        <v>2.725103240740741</v>
      </c>
      <c r="I559" s="26">
        <f>0.02 *'Bike Data'!C$4*9.81</f>
        <v>55.524600000000007</v>
      </c>
      <c r="J559" s="22">
        <f t="shared" si="57"/>
        <v>66.1108143518519</v>
      </c>
      <c r="K559" s="25">
        <f t="shared" si="58"/>
        <v>66.1108143518519</v>
      </c>
      <c r="L559" s="20">
        <f t="shared" si="59"/>
        <v>0</v>
      </c>
      <c r="M559" s="30">
        <f>(E559/1000)*(I559+H559+('Bike Data'!C$4*'Bike Data'!C$10*F559))</f>
        <v>0.2492188441615229</v>
      </c>
      <c r="N559" s="25">
        <f t="shared" si="60"/>
        <v>0.2492188441615229</v>
      </c>
      <c r="O559" s="30">
        <f t="shared" si="61"/>
        <v>0</v>
      </c>
      <c r="P559" s="26"/>
      <c r="Q559" s="22">
        <f>((M559+M560)/2) * (B560 - B559)</f>
        <v>0.29855543176118848</v>
      </c>
      <c r="R559" s="25">
        <f t="shared" si="62"/>
        <v>0.29855543176118848</v>
      </c>
      <c r="S559" s="22">
        <f>SUM($R$3:R559)</f>
        <v>360.89201870408306</v>
      </c>
      <c r="T559" s="25">
        <f t="shared" si="56"/>
        <v>0</v>
      </c>
      <c r="U559" s="22">
        <f>SUM($T$3:T559)</f>
        <v>130.59659052306122</v>
      </c>
      <c r="V559" s="25"/>
      <c r="W559" s="20">
        <f>U559*'KERS Calcs'!$F$4</f>
        <v>114.92499966029388</v>
      </c>
      <c r="X559" s="25">
        <f>O559*'KERS Calcs'!$F$30</f>
        <v>0</v>
      </c>
      <c r="Y559" s="73">
        <f>T559*'KERS Calcs'!$F$30</f>
        <v>0</v>
      </c>
      <c r="Z559" s="26">
        <f>SUM($Y$3:Y559)</f>
        <v>70.23490802489313</v>
      </c>
    </row>
    <row r="560" spans="1:26" x14ac:dyDescent="0.2">
      <c r="A560" s="23" t="s">
        <v>18</v>
      </c>
      <c r="B560" s="19">
        <v>557</v>
      </c>
      <c r="C560" s="23">
        <v>557</v>
      </c>
      <c r="D560" s="19">
        <v>13.3</v>
      </c>
      <c r="E560" s="24">
        <v>3.6944444444444446</v>
      </c>
      <c r="F560" s="20">
        <v>9.7222222222222363E-2</v>
      </c>
      <c r="G560" s="25">
        <f>'Bike Data'!$C$4*$F560</f>
        <v>27.513888888888928</v>
      </c>
      <c r="H560" s="22">
        <f>0.5*'Bike Data'!$C$12*'Bike Data'!$C$7*'Bike Data'!$C$6*'WLTP Calcs'!E560^2</f>
        <v>2.8089476851851858</v>
      </c>
      <c r="I560" s="26">
        <f>0.02 *'Bike Data'!C$4*9.81</f>
        <v>55.524600000000007</v>
      </c>
      <c r="J560" s="22">
        <f t="shared" si="57"/>
        <v>85.847436574074123</v>
      </c>
      <c r="K560" s="25">
        <f t="shared" si="58"/>
        <v>85.847436574074123</v>
      </c>
      <c r="L560" s="20">
        <f t="shared" si="59"/>
        <v>0</v>
      </c>
      <c r="M560" s="30">
        <f>(E560/1000)*(I560+H560+('Bike Data'!C$4*'Bike Data'!C$10*F560))</f>
        <v>0.34789201936085412</v>
      </c>
      <c r="N560" s="25">
        <f t="shared" si="60"/>
        <v>0.34789201936085412</v>
      </c>
      <c r="O560" s="30">
        <f t="shared" si="61"/>
        <v>0</v>
      </c>
      <c r="P560" s="26"/>
      <c r="Q560" s="22">
        <f>((M560+M561)/2) * (B561 - B560)</f>
        <v>0.40390044093042698</v>
      </c>
      <c r="R560" s="25">
        <f t="shared" si="62"/>
        <v>0.40390044093042698</v>
      </c>
      <c r="S560" s="22">
        <f>SUM($R$3:R560)</f>
        <v>361.2959191450135</v>
      </c>
      <c r="T560" s="25">
        <f t="shared" si="56"/>
        <v>0</v>
      </c>
      <c r="U560" s="22">
        <f>SUM($T$3:T560)</f>
        <v>130.59659052306122</v>
      </c>
      <c r="V560" s="25"/>
      <c r="W560" s="20">
        <f>U560*'KERS Calcs'!$F$4</f>
        <v>114.92499966029388</v>
      </c>
      <c r="X560" s="25">
        <f>O560*'KERS Calcs'!$F$30</f>
        <v>0</v>
      </c>
      <c r="Y560" s="73">
        <f>T560*'KERS Calcs'!$F$30</f>
        <v>0</v>
      </c>
      <c r="Z560" s="26">
        <f>SUM($Y$3:Y560)</f>
        <v>70.23490802489313</v>
      </c>
    </row>
    <row r="561" spans="1:26" x14ac:dyDescent="0.2">
      <c r="A561" s="23" t="s">
        <v>18</v>
      </c>
      <c r="B561" s="19">
        <v>558</v>
      </c>
      <c r="C561" s="23">
        <v>558</v>
      </c>
      <c r="D561" s="19">
        <v>13.8</v>
      </c>
      <c r="E561" s="24">
        <v>3.8333333333333335</v>
      </c>
      <c r="F561" s="20">
        <v>0.16666666666666657</v>
      </c>
      <c r="G561" s="25">
        <f>'Bike Data'!$C$4*$F561</f>
        <v>47.166666666666643</v>
      </c>
      <c r="H561" s="22">
        <f>0.5*'Bike Data'!$C$12*'Bike Data'!$C$7*'Bike Data'!$C$6*'WLTP Calcs'!E561^2</f>
        <v>3.024116666666667</v>
      </c>
      <c r="I561" s="26">
        <f>0.02 *'Bike Data'!C$4*9.81</f>
        <v>55.524600000000007</v>
      </c>
      <c r="J561" s="22">
        <f t="shared" si="57"/>
        <v>105.71538333333331</v>
      </c>
      <c r="K561" s="25">
        <f t="shared" si="58"/>
        <v>105.71538333333331</v>
      </c>
      <c r="L561" s="20">
        <f t="shared" si="59"/>
        <v>0</v>
      </c>
      <c r="M561" s="30">
        <f>(E561/1000)*(I561+H561+('Bike Data'!C$4*'Bike Data'!C$10*F561))</f>
        <v>0.4599088624999999</v>
      </c>
      <c r="N561" s="25">
        <f t="shared" si="60"/>
        <v>0.4599088624999999</v>
      </c>
      <c r="O561" s="30">
        <f t="shared" si="61"/>
        <v>0</v>
      </c>
      <c r="P561" s="26"/>
      <c r="Q561" s="22">
        <f>((M561+M562)/2) * (B562 - B561)</f>
        <v>0.62684195836869838</v>
      </c>
      <c r="R561" s="25">
        <f t="shared" si="62"/>
        <v>0.62684195836869838</v>
      </c>
      <c r="S561" s="22">
        <f>SUM($R$3:R561)</f>
        <v>361.92276110338219</v>
      </c>
      <c r="T561" s="25">
        <f t="shared" si="56"/>
        <v>0</v>
      </c>
      <c r="U561" s="22">
        <f>SUM($T$3:T561)</f>
        <v>130.59659052306122</v>
      </c>
      <c r="V561" s="25"/>
      <c r="W561" s="20">
        <f>U561*'KERS Calcs'!$F$4</f>
        <v>114.92499966029388</v>
      </c>
      <c r="X561" s="25">
        <f>O561*'KERS Calcs'!$F$30</f>
        <v>0</v>
      </c>
      <c r="Y561" s="73">
        <f>T561*'KERS Calcs'!$F$30</f>
        <v>0</v>
      </c>
      <c r="Z561" s="26">
        <f>SUM($Y$3:Y561)</f>
        <v>70.23490802489313</v>
      </c>
    </row>
    <row r="562" spans="1:26" x14ac:dyDescent="0.2">
      <c r="A562" s="23" t="s">
        <v>18</v>
      </c>
      <c r="B562" s="19">
        <v>559</v>
      </c>
      <c r="C562" s="23">
        <v>559</v>
      </c>
      <c r="D562" s="19">
        <v>14.5</v>
      </c>
      <c r="E562" s="24">
        <v>4.0277777777777777</v>
      </c>
      <c r="F562" s="20">
        <v>0.37499999999999989</v>
      </c>
      <c r="G562" s="25">
        <f>'Bike Data'!$C$4*$F562</f>
        <v>106.12499999999997</v>
      </c>
      <c r="H562" s="22">
        <f>0.5*'Bike Data'!$C$12*'Bike Data'!$C$7*'Bike Data'!$C$6*'WLTP Calcs'!E562^2</f>
        <v>3.3386921296296297</v>
      </c>
      <c r="I562" s="26">
        <f>0.02 *'Bike Data'!C$4*9.81</f>
        <v>55.524600000000007</v>
      </c>
      <c r="J562" s="22">
        <f t="shared" si="57"/>
        <v>164.9882921296296</v>
      </c>
      <c r="K562" s="25">
        <f t="shared" si="58"/>
        <v>164.9882921296296</v>
      </c>
      <c r="L562" s="20">
        <f t="shared" si="59"/>
        <v>0</v>
      </c>
      <c r="M562" s="30">
        <f>(E562/1000)*(I562+H562+('Bike Data'!C$4*'Bike Data'!C$10*F562))</f>
        <v>0.79377505423739692</v>
      </c>
      <c r="N562" s="25">
        <f t="shared" si="60"/>
        <v>0.79377505423739692</v>
      </c>
      <c r="O562" s="30">
        <f t="shared" si="61"/>
        <v>0</v>
      </c>
      <c r="P562" s="26"/>
      <c r="Q562" s="22">
        <f>((M562+M563)/2) * (B563 - B562)</f>
        <v>0.82731249659207817</v>
      </c>
      <c r="R562" s="25">
        <f t="shared" si="62"/>
        <v>0.82731249659207817</v>
      </c>
      <c r="S562" s="22">
        <f>SUM($R$3:R562)</f>
        <v>362.75007359997426</v>
      </c>
      <c r="T562" s="25">
        <f t="shared" si="56"/>
        <v>0</v>
      </c>
      <c r="U562" s="22">
        <f>SUM($T$3:T562)</f>
        <v>130.59659052306122</v>
      </c>
      <c r="V562" s="25"/>
      <c r="W562" s="20">
        <f>U562*'KERS Calcs'!$F$4</f>
        <v>114.92499966029388</v>
      </c>
      <c r="X562" s="25">
        <f>O562*'KERS Calcs'!$F$30</f>
        <v>0</v>
      </c>
      <c r="Y562" s="73">
        <f>T562*'KERS Calcs'!$F$30</f>
        <v>0</v>
      </c>
      <c r="Z562" s="26">
        <f>SUM($Y$3:Y562)</f>
        <v>70.23490802489313</v>
      </c>
    </row>
    <row r="563" spans="1:26" x14ac:dyDescent="0.2">
      <c r="A563" s="23" t="s">
        <v>18</v>
      </c>
      <c r="B563" s="19">
        <v>560</v>
      </c>
      <c r="C563" s="23">
        <v>560</v>
      </c>
      <c r="D563" s="19">
        <v>16.5</v>
      </c>
      <c r="E563" s="24">
        <v>4.5833333333333339</v>
      </c>
      <c r="F563" s="20">
        <v>0.34722222222222221</v>
      </c>
      <c r="G563" s="25">
        <f>'Bike Data'!$C$4*$F563</f>
        <v>98.263888888888886</v>
      </c>
      <c r="H563" s="22">
        <f>0.5*'Bike Data'!$C$12*'Bike Data'!$C$7*'Bike Data'!$C$6*'WLTP Calcs'!E563^2</f>
        <v>4.3232291666666685</v>
      </c>
      <c r="I563" s="26">
        <f>0.02 *'Bike Data'!C$4*9.81</f>
        <v>55.524600000000007</v>
      </c>
      <c r="J563" s="22">
        <f t="shared" si="57"/>
        <v>158.11171805555557</v>
      </c>
      <c r="K563" s="25">
        <f t="shared" si="58"/>
        <v>158.11171805555557</v>
      </c>
      <c r="L563" s="20">
        <f t="shared" si="59"/>
        <v>0</v>
      </c>
      <c r="M563" s="30">
        <f>(E563/1000)*(I563+H563+('Bike Data'!C$4*'Bike Data'!C$10*F563))</f>
        <v>0.86084993894675943</v>
      </c>
      <c r="N563" s="25">
        <f t="shared" si="60"/>
        <v>0.86084993894675943</v>
      </c>
      <c r="O563" s="30">
        <f t="shared" si="61"/>
        <v>0</v>
      </c>
      <c r="P563" s="26"/>
      <c r="Q563" s="22">
        <f>((M563+M564)/2) * (B564 - B563)</f>
        <v>0.63279251638052991</v>
      </c>
      <c r="R563" s="25">
        <f t="shared" si="62"/>
        <v>0.63279251638052991</v>
      </c>
      <c r="S563" s="22">
        <f>SUM($R$3:R563)</f>
        <v>363.38286611635476</v>
      </c>
      <c r="T563" s="25">
        <f t="shared" si="56"/>
        <v>0</v>
      </c>
      <c r="U563" s="22">
        <f>SUM($T$3:T563)</f>
        <v>130.59659052306122</v>
      </c>
      <c r="V563" s="25"/>
      <c r="W563" s="20">
        <f>U563*'KERS Calcs'!$F$4</f>
        <v>114.92499966029388</v>
      </c>
      <c r="X563" s="25">
        <f>O563*'KERS Calcs'!$F$30</f>
        <v>0</v>
      </c>
      <c r="Y563" s="73">
        <f>T563*'KERS Calcs'!$F$30</f>
        <v>0</v>
      </c>
      <c r="Z563" s="26">
        <f>SUM($Y$3:Y563)</f>
        <v>70.23490802489313</v>
      </c>
    </row>
    <row r="564" spans="1:26" x14ac:dyDescent="0.2">
      <c r="A564" s="23" t="s">
        <v>18</v>
      </c>
      <c r="B564" s="19">
        <v>561</v>
      </c>
      <c r="C564" s="23">
        <v>561</v>
      </c>
      <c r="D564" s="19">
        <v>17</v>
      </c>
      <c r="E564" s="24">
        <v>4.7222222222222223</v>
      </c>
      <c r="F564" s="20">
        <v>6.9444444444444448E-2</v>
      </c>
      <c r="G564" s="25">
        <f>'Bike Data'!$C$4*$F564</f>
        <v>19.652777777777779</v>
      </c>
      <c r="H564" s="22">
        <f>0.5*'Bike Data'!$C$12*'Bike Data'!$C$7*'Bike Data'!$C$6*'WLTP Calcs'!E564^2</f>
        <v>4.5892129629629634</v>
      </c>
      <c r="I564" s="26">
        <f>0.02 *'Bike Data'!C$4*9.81</f>
        <v>55.524600000000007</v>
      </c>
      <c r="J564" s="22">
        <f t="shared" si="57"/>
        <v>79.766590740740753</v>
      </c>
      <c r="K564" s="25">
        <f t="shared" si="58"/>
        <v>79.766590740740753</v>
      </c>
      <c r="L564" s="20">
        <f t="shared" si="59"/>
        <v>0</v>
      </c>
      <c r="M564" s="30">
        <f>(E564/1000)*(I564+H564+('Bike Data'!C$4*'Bike Data'!C$10*F564))</f>
        <v>0.4047350938143004</v>
      </c>
      <c r="N564" s="25">
        <f t="shared" si="60"/>
        <v>0.4047350938143004</v>
      </c>
      <c r="O564" s="30">
        <f t="shared" si="61"/>
        <v>0</v>
      </c>
      <c r="P564" s="26"/>
      <c r="Q564" s="22">
        <f>((M564+M565)/2) * (B565 - B564)</f>
        <v>0.34430293862525718</v>
      </c>
      <c r="R564" s="25">
        <f t="shared" si="62"/>
        <v>0.34430293862525718</v>
      </c>
      <c r="S564" s="22">
        <f>SUM($R$3:R564)</f>
        <v>363.72716905498004</v>
      </c>
      <c r="T564" s="25">
        <f t="shared" si="56"/>
        <v>0</v>
      </c>
      <c r="U564" s="22">
        <f>SUM($T$3:T564)</f>
        <v>130.59659052306122</v>
      </c>
      <c r="V564" s="25"/>
      <c r="W564" s="20">
        <f>U564*'KERS Calcs'!$F$4</f>
        <v>114.92499966029388</v>
      </c>
      <c r="X564" s="25">
        <f>O564*'KERS Calcs'!$F$30</f>
        <v>0</v>
      </c>
      <c r="Y564" s="73">
        <f>T564*'KERS Calcs'!$F$30</f>
        <v>0</v>
      </c>
      <c r="Z564" s="26">
        <f>SUM($Y$3:Y564)</f>
        <v>70.23490802489313</v>
      </c>
    </row>
    <row r="565" spans="1:26" x14ac:dyDescent="0.2">
      <c r="A565" s="23" t="s">
        <v>18</v>
      </c>
      <c r="B565" s="19">
        <v>562</v>
      </c>
      <c r="C565" s="23">
        <v>562</v>
      </c>
      <c r="D565" s="19">
        <v>17</v>
      </c>
      <c r="E565" s="24">
        <v>4.7222222222222223</v>
      </c>
      <c r="F565" s="20">
        <v>0</v>
      </c>
      <c r="G565" s="25">
        <f>'Bike Data'!$C$4*$F565</f>
        <v>0</v>
      </c>
      <c r="H565" s="22">
        <f>0.5*'Bike Data'!$C$12*'Bike Data'!$C$7*'Bike Data'!$C$6*'WLTP Calcs'!E565^2</f>
        <v>4.5892129629629634</v>
      </c>
      <c r="I565" s="26">
        <f>0.02 *'Bike Data'!C$4*9.81</f>
        <v>55.524600000000007</v>
      </c>
      <c r="J565" s="22">
        <f t="shared" si="57"/>
        <v>60.113812962962967</v>
      </c>
      <c r="K565" s="25">
        <f t="shared" si="58"/>
        <v>60.113812962962967</v>
      </c>
      <c r="L565" s="20">
        <f t="shared" si="59"/>
        <v>0</v>
      </c>
      <c r="M565" s="30">
        <f>(E565/1000)*(I565+H565+('Bike Data'!C$4*'Bike Data'!C$10*F565))</f>
        <v>0.28387078343621402</v>
      </c>
      <c r="N565" s="25">
        <f t="shared" si="60"/>
        <v>0.28387078343621402</v>
      </c>
      <c r="O565" s="30">
        <f t="shared" si="61"/>
        <v>0</v>
      </c>
      <c r="P565" s="26"/>
      <c r="Q565" s="22">
        <f>((M565+M566)/2) * (B566 - B565)</f>
        <v>9.0487886831275816E-2</v>
      </c>
      <c r="R565" s="25">
        <f t="shared" si="62"/>
        <v>9.0487886831275816E-2</v>
      </c>
      <c r="S565" s="22">
        <f>SUM($R$3:R565)</f>
        <v>363.81765694181132</v>
      </c>
      <c r="T565" s="25">
        <f t="shared" si="56"/>
        <v>0</v>
      </c>
      <c r="U565" s="22">
        <f>SUM($T$3:T565)</f>
        <v>130.59659052306122</v>
      </c>
      <c r="V565" s="25"/>
      <c r="W565" s="20">
        <f>U565*'KERS Calcs'!$F$4</f>
        <v>114.92499966029388</v>
      </c>
      <c r="X565" s="25">
        <f>O565*'KERS Calcs'!$F$30</f>
        <v>0</v>
      </c>
      <c r="Y565" s="73">
        <f>T565*'KERS Calcs'!$F$30</f>
        <v>0</v>
      </c>
      <c r="Z565" s="26">
        <f>SUM($Y$3:Y565)</f>
        <v>70.23490802489313</v>
      </c>
    </row>
    <row r="566" spans="1:26" x14ac:dyDescent="0.2">
      <c r="A566" s="23" t="s">
        <v>18</v>
      </c>
      <c r="B566" s="19">
        <v>563</v>
      </c>
      <c r="C566" s="23">
        <v>563</v>
      </c>
      <c r="D566" s="19">
        <v>17</v>
      </c>
      <c r="E566" s="24">
        <v>4.7222222222222223</v>
      </c>
      <c r="F566" s="20">
        <v>-0.22222222222222215</v>
      </c>
      <c r="G566" s="25">
        <f>'Bike Data'!$C$4*$F566</f>
        <v>-62.888888888888872</v>
      </c>
      <c r="H566" s="22">
        <f>0.5*'Bike Data'!$C$12*'Bike Data'!$C$7*'Bike Data'!$C$6*'WLTP Calcs'!E566^2</f>
        <v>4.5892129629629634</v>
      </c>
      <c r="I566" s="26">
        <f>0.02 *'Bike Data'!C$4*9.81</f>
        <v>55.524600000000007</v>
      </c>
      <c r="J566" s="22">
        <f t="shared" si="57"/>
        <v>-2.7750759259259041</v>
      </c>
      <c r="K566" s="25">
        <f t="shared" si="58"/>
        <v>0</v>
      </c>
      <c r="L566" s="20">
        <f t="shared" si="59"/>
        <v>2.7750759259259041</v>
      </c>
      <c r="M566" s="30">
        <f>(E566/1000)*(I566+H566+('Bike Data'!C$4*'Bike Data'!C$10*F566))</f>
        <v>-0.10289500977366239</v>
      </c>
      <c r="N566" s="25">
        <f t="shared" si="60"/>
        <v>0</v>
      </c>
      <c r="O566" s="30">
        <f t="shared" si="61"/>
        <v>0.10289500977366239</v>
      </c>
      <c r="P566" s="26">
        <f>SUM(O566:O569)</f>
        <v>3.3370410644418729</v>
      </c>
      <c r="Q566" s="22">
        <f>((M566+M567)/2) * (B567 - B566)</f>
        <v>-0.68010450812114209</v>
      </c>
      <c r="R566" s="25">
        <f t="shared" si="62"/>
        <v>0</v>
      </c>
      <c r="S566" s="22">
        <f>SUM($R$3:R566)</f>
        <v>363.81765694181132</v>
      </c>
      <c r="T566" s="25">
        <f t="shared" si="56"/>
        <v>0.68010450812114209</v>
      </c>
      <c r="U566" s="22">
        <f>SUM($T$3:T566)</f>
        <v>131.27669503118236</v>
      </c>
      <c r="V566" s="25">
        <f>SUM(T566:T569)</f>
        <v>3.2855935595550414</v>
      </c>
      <c r="W566" s="20">
        <f>U566*'KERS Calcs'!$F$4</f>
        <v>115.52349162744048</v>
      </c>
      <c r="X566" s="25">
        <f>O566*'KERS Calcs'!$F$30</f>
        <v>5.5336984822720238E-2</v>
      </c>
      <c r="Y566" s="73">
        <f>T566*'KERS Calcs'!$F$30</f>
        <v>0.36576052547687798</v>
      </c>
      <c r="Z566" s="26">
        <f>SUM($Y$3:Y566)</f>
        <v>70.600668550370003</v>
      </c>
    </row>
    <row r="567" spans="1:26" x14ac:dyDescent="0.2">
      <c r="A567" s="23" t="s">
        <v>18</v>
      </c>
      <c r="B567" s="19">
        <v>564</v>
      </c>
      <c r="C567" s="23">
        <v>564</v>
      </c>
      <c r="D567" s="19">
        <v>15.4</v>
      </c>
      <c r="E567" s="24">
        <v>4.2777777777777777</v>
      </c>
      <c r="F567" s="20">
        <v>-0.95833333333333337</v>
      </c>
      <c r="G567" s="25">
        <f>'Bike Data'!$C$4*$F567</f>
        <v>-271.20833333333337</v>
      </c>
      <c r="H567" s="22">
        <f>0.5*'Bike Data'!$C$12*'Bike Data'!$C$7*'Bike Data'!$C$6*'WLTP Calcs'!E567^2</f>
        <v>3.7660129629629631</v>
      </c>
      <c r="I567" s="26">
        <f>0.02 *'Bike Data'!C$4*9.81</f>
        <v>55.524600000000007</v>
      </c>
      <c r="J567" s="22">
        <f t="shared" si="57"/>
        <v>-211.91772037037038</v>
      </c>
      <c r="K567" s="25">
        <f t="shared" si="58"/>
        <v>0</v>
      </c>
      <c r="L567" s="20">
        <f t="shared" si="59"/>
        <v>211.91772037037038</v>
      </c>
      <c r="M567" s="30">
        <f>(E567/1000)*(I567+H567+('Bike Data'!C$4*'Bike Data'!C$10*F567))</f>
        <v>-1.2573140064686217</v>
      </c>
      <c r="N567" s="25">
        <f t="shared" si="60"/>
        <v>0</v>
      </c>
      <c r="O567" s="30">
        <f t="shared" si="61"/>
        <v>1.2573140064686217</v>
      </c>
      <c r="P567" s="26"/>
      <c r="Q567" s="22">
        <f>((M567+M568)/2) * (B568 - B567)</f>
        <v>-1.3096567639081793</v>
      </c>
      <c r="R567" s="25">
        <f t="shared" si="62"/>
        <v>0</v>
      </c>
      <c r="S567" s="22">
        <f>SUM($R$3:R567)</f>
        <v>363.81765694181132</v>
      </c>
      <c r="T567" s="25">
        <f t="shared" si="56"/>
        <v>1.3096567639081793</v>
      </c>
      <c r="U567" s="22">
        <f>SUM($T$3:T567)</f>
        <v>132.58635179509054</v>
      </c>
      <c r="V567" s="25"/>
      <c r="W567" s="20">
        <f>U567*'KERS Calcs'!$F$4</f>
        <v>116.67598957967967</v>
      </c>
      <c r="X567" s="25">
        <f>O567*'KERS Calcs'!$F$30</f>
        <v>0.67618406613103565</v>
      </c>
      <c r="Y567" s="73">
        <f>T567*'KERS Calcs'!$F$30</f>
        <v>0.70433402578781135</v>
      </c>
      <c r="Z567" s="26">
        <f>SUM($Y$3:Y567)</f>
        <v>71.305002576157818</v>
      </c>
    </row>
    <row r="568" spans="1:26" x14ac:dyDescent="0.2">
      <c r="A568" s="23" t="s">
        <v>18</v>
      </c>
      <c r="B568" s="19">
        <v>565</v>
      </c>
      <c r="C568" s="23">
        <v>565</v>
      </c>
      <c r="D568" s="19">
        <v>10.1</v>
      </c>
      <c r="E568" s="24">
        <v>2.8055555555555558</v>
      </c>
      <c r="F568" s="20">
        <v>-1.4722222222222223</v>
      </c>
      <c r="G568" s="25">
        <f>'Bike Data'!$C$4*$F568</f>
        <v>-416.63888888888891</v>
      </c>
      <c r="H568" s="22">
        <f>0.5*'Bike Data'!$C$12*'Bike Data'!$C$7*'Bike Data'!$C$6*'WLTP Calcs'!E568^2</f>
        <v>1.6198810185185188</v>
      </c>
      <c r="I568" s="26">
        <f>0.02 *'Bike Data'!C$4*9.81</f>
        <v>55.524600000000007</v>
      </c>
      <c r="J568" s="22">
        <f t="shared" si="57"/>
        <v>-359.49440787037037</v>
      </c>
      <c r="K568" s="25">
        <f t="shared" si="58"/>
        <v>0</v>
      </c>
      <c r="L568" s="20">
        <f t="shared" si="59"/>
        <v>359.49440787037037</v>
      </c>
      <c r="M568" s="30">
        <f>(E568/1000)*(I568+H568+('Bike Data'!C$4*'Bike Data'!C$10*F568))</f>
        <v>-1.3619995213477369</v>
      </c>
      <c r="N568" s="25">
        <f t="shared" si="60"/>
        <v>0</v>
      </c>
      <c r="O568" s="30">
        <f t="shared" si="61"/>
        <v>1.3619995213477369</v>
      </c>
      <c r="P568" s="26"/>
      <c r="Q568" s="22">
        <f>((M568+M569)/2) * (B569 - B568)</f>
        <v>-0.98841602409979434</v>
      </c>
      <c r="R568" s="25">
        <f t="shared" si="62"/>
        <v>0</v>
      </c>
      <c r="S568" s="22">
        <f>SUM($R$3:R568)</f>
        <v>363.81765694181132</v>
      </c>
      <c r="T568" s="25">
        <f t="shared" si="56"/>
        <v>0.98841602409979434</v>
      </c>
      <c r="U568" s="22">
        <f>SUM($T$3:T568)</f>
        <v>133.57476781919033</v>
      </c>
      <c r="V568" s="25"/>
      <c r="W568" s="20">
        <f>U568*'KERS Calcs'!$F$4</f>
        <v>117.54579568088749</v>
      </c>
      <c r="X568" s="25">
        <f>O568*'KERS Calcs'!$F$30</f>
        <v>0.73248398544458693</v>
      </c>
      <c r="Y568" s="73">
        <f>T568*'KERS Calcs'!$F$30</f>
        <v>0.53157060429323266</v>
      </c>
      <c r="Z568" s="26">
        <f>SUM($Y$3:Y568)</f>
        <v>71.836573180451055</v>
      </c>
    </row>
    <row r="569" spans="1:26" x14ac:dyDescent="0.2">
      <c r="A569" s="23" t="s">
        <v>18</v>
      </c>
      <c r="B569" s="19">
        <v>566</v>
      </c>
      <c r="C569" s="23">
        <v>566</v>
      </c>
      <c r="D569" s="19">
        <v>4.8</v>
      </c>
      <c r="E569" s="24">
        <v>1.3333333333333333</v>
      </c>
      <c r="F569" s="20">
        <v>-1.4027777777777777</v>
      </c>
      <c r="G569" s="25">
        <f>'Bike Data'!$C$4*$F569</f>
        <v>-396.98611111111109</v>
      </c>
      <c r="H569" s="22">
        <f>0.5*'Bike Data'!$C$12*'Bike Data'!$C$7*'Bike Data'!$C$6*'WLTP Calcs'!E569^2</f>
        <v>0.36586666666666667</v>
      </c>
      <c r="I569" s="26">
        <f>0.02 *'Bike Data'!C$4*9.81</f>
        <v>55.524600000000007</v>
      </c>
      <c r="J569" s="22">
        <f t="shared" si="57"/>
        <v>-341.09564444444442</v>
      </c>
      <c r="K569" s="25">
        <f t="shared" si="58"/>
        <v>0</v>
      </c>
      <c r="L569" s="20">
        <f t="shared" si="59"/>
        <v>341.09564444444442</v>
      </c>
      <c r="M569" s="30">
        <f>(E569/1000)*(I569+H569+('Bike Data'!C$4*'Bike Data'!C$10*F569))</f>
        <v>-0.61483252685185175</v>
      </c>
      <c r="N569" s="25">
        <f t="shared" si="60"/>
        <v>0</v>
      </c>
      <c r="O569" s="30">
        <f t="shared" si="61"/>
        <v>0.61483252685185175</v>
      </c>
      <c r="P569" s="26"/>
      <c r="Q569" s="22">
        <f>((M569+M570)/2) * (B570 - B569)</f>
        <v>-0.30741626342592587</v>
      </c>
      <c r="R569" s="25">
        <f t="shared" si="62"/>
        <v>0</v>
      </c>
      <c r="S569" s="22">
        <f>SUM($R$3:R569)</f>
        <v>363.81765694181132</v>
      </c>
      <c r="T569" s="25">
        <f t="shared" si="56"/>
        <v>0.30741626342592587</v>
      </c>
      <c r="U569" s="22">
        <f>SUM($T$3:T569)</f>
        <v>133.88218408261625</v>
      </c>
      <c r="V569" s="25"/>
      <c r="W569" s="20">
        <f>U569*'KERS Calcs'!$F$4</f>
        <v>117.8163219927023</v>
      </c>
      <c r="X569" s="25">
        <f>O569*'KERS Calcs'!$F$30</f>
        <v>0.33065722314187851</v>
      </c>
      <c r="Y569" s="73">
        <f>T569*'KERS Calcs'!$F$30</f>
        <v>0.16532861157093925</v>
      </c>
      <c r="Z569" s="26">
        <f>SUM($Y$3:Y569)</f>
        <v>72.001901792021997</v>
      </c>
    </row>
    <row r="570" spans="1:26" x14ac:dyDescent="0.2">
      <c r="A570" s="23" t="s">
        <v>18</v>
      </c>
      <c r="B570" s="19">
        <v>567</v>
      </c>
      <c r="C570" s="23">
        <v>567</v>
      </c>
      <c r="D570" s="19">
        <v>0</v>
      </c>
      <c r="E570" s="24">
        <v>0</v>
      </c>
      <c r="F570" s="20">
        <v>-0.66666666666666663</v>
      </c>
      <c r="G570" s="25">
        <f>'Bike Data'!$C$4*$F570</f>
        <v>-188.66666666666666</v>
      </c>
      <c r="H570" s="22">
        <f>0.5*'Bike Data'!$C$12*'Bike Data'!$C$7*'Bike Data'!$C$6*'WLTP Calcs'!E570^2</f>
        <v>0</v>
      </c>
      <c r="I570" s="26">
        <f>0.02 *'Bike Data'!C$4*9.81</f>
        <v>55.524600000000007</v>
      </c>
      <c r="J570" s="22">
        <f t="shared" si="57"/>
        <v>-133.14206666666666</v>
      </c>
      <c r="K570" s="25">
        <f t="shared" si="58"/>
        <v>0</v>
      </c>
      <c r="L570" s="20">
        <f t="shared" si="59"/>
        <v>133.14206666666666</v>
      </c>
      <c r="M570" s="30">
        <f>(E570/1000)*(I570+H570+('Bike Data'!C$4*'Bike Data'!C$10*F570))</f>
        <v>0</v>
      </c>
      <c r="N570" s="25">
        <f t="shared" si="60"/>
        <v>0</v>
      </c>
      <c r="O570" s="30">
        <f t="shared" si="61"/>
        <v>0</v>
      </c>
      <c r="P570" s="26"/>
      <c r="Q570" s="22">
        <f>((M570+M571)/2) * (B571 - B570)</f>
        <v>0</v>
      </c>
      <c r="R570" s="25">
        <f t="shared" si="62"/>
        <v>0</v>
      </c>
      <c r="S570" s="22">
        <f>SUM($R$3:R570)</f>
        <v>363.81765694181132</v>
      </c>
      <c r="T570" s="25">
        <f t="shared" si="56"/>
        <v>0</v>
      </c>
      <c r="U570" s="22">
        <f>SUM($T$3:T570)</f>
        <v>133.88218408261625</v>
      </c>
      <c r="V570" s="25"/>
      <c r="W570" s="20">
        <f>U570*'KERS Calcs'!$F$4</f>
        <v>117.8163219927023</v>
      </c>
      <c r="X570" s="25">
        <f>O570*'KERS Calcs'!$F$30</f>
        <v>0</v>
      </c>
      <c r="Y570" s="73">
        <f>T570*'KERS Calcs'!$F$30</f>
        <v>0</v>
      </c>
      <c r="Z570" s="26">
        <f>SUM($Y$3:Y570)</f>
        <v>72.001901792021997</v>
      </c>
    </row>
    <row r="571" spans="1:26" x14ac:dyDescent="0.2">
      <c r="A571" s="23" t="s">
        <v>18</v>
      </c>
      <c r="B571" s="19">
        <v>568</v>
      </c>
      <c r="C571" s="23">
        <v>568</v>
      </c>
      <c r="D571" s="19">
        <v>0</v>
      </c>
      <c r="E571" s="24">
        <v>0</v>
      </c>
      <c r="F571" s="20">
        <v>0</v>
      </c>
      <c r="G571" s="25">
        <f>'Bike Data'!$C$4*$F571</f>
        <v>0</v>
      </c>
      <c r="H571" s="22">
        <f>0.5*'Bike Data'!$C$12*'Bike Data'!$C$7*'Bike Data'!$C$6*'WLTP Calcs'!E571^2</f>
        <v>0</v>
      </c>
      <c r="I571" s="26">
        <f>0.02 *'Bike Data'!C$4*9.81</f>
        <v>55.524600000000007</v>
      </c>
      <c r="J571" s="22">
        <f t="shared" si="57"/>
        <v>55.524600000000007</v>
      </c>
      <c r="K571" s="25">
        <f t="shared" si="58"/>
        <v>55.524600000000007</v>
      </c>
      <c r="L571" s="20">
        <f t="shared" si="59"/>
        <v>0</v>
      </c>
      <c r="M571" s="30">
        <f>(E571/1000)*(I571+H571+('Bike Data'!C$4*'Bike Data'!C$10*F571))</f>
        <v>0</v>
      </c>
      <c r="N571" s="25">
        <f t="shared" si="60"/>
        <v>0</v>
      </c>
      <c r="O571" s="30">
        <f t="shared" si="61"/>
        <v>0</v>
      </c>
      <c r="P571" s="26"/>
      <c r="Q571" s="22">
        <f>((M571+M572)/2) * (B572 - B571)</f>
        <v>0</v>
      </c>
      <c r="R571" s="25">
        <f t="shared" si="62"/>
        <v>0</v>
      </c>
      <c r="S571" s="22">
        <f>SUM($R$3:R571)</f>
        <v>363.81765694181132</v>
      </c>
      <c r="T571" s="25">
        <f t="shared" si="56"/>
        <v>0</v>
      </c>
      <c r="U571" s="22">
        <f>SUM($T$3:T571)</f>
        <v>133.88218408261625</v>
      </c>
      <c r="V571" s="25"/>
      <c r="W571" s="20">
        <f>U571*'KERS Calcs'!$F$4</f>
        <v>117.8163219927023</v>
      </c>
      <c r="X571" s="25">
        <f>O571*'KERS Calcs'!$F$30</f>
        <v>0</v>
      </c>
      <c r="Y571" s="73">
        <f>T571*'KERS Calcs'!$F$30</f>
        <v>0</v>
      </c>
      <c r="Z571" s="26">
        <f>SUM($Y$3:Y571)</f>
        <v>72.001901792021997</v>
      </c>
    </row>
    <row r="572" spans="1:26" x14ac:dyDescent="0.2">
      <c r="A572" s="23" t="s">
        <v>18</v>
      </c>
      <c r="B572" s="19">
        <v>569</v>
      </c>
      <c r="C572" s="23">
        <v>569</v>
      </c>
      <c r="D572" s="19">
        <v>0</v>
      </c>
      <c r="E572" s="24">
        <v>0</v>
      </c>
      <c r="F572" s="20">
        <v>0</v>
      </c>
      <c r="G572" s="25">
        <f>'Bike Data'!$C$4*$F572</f>
        <v>0</v>
      </c>
      <c r="H572" s="22">
        <f>0.5*'Bike Data'!$C$12*'Bike Data'!$C$7*'Bike Data'!$C$6*'WLTP Calcs'!E572^2</f>
        <v>0</v>
      </c>
      <c r="I572" s="26">
        <f>0.02 *'Bike Data'!C$4*9.81</f>
        <v>55.524600000000007</v>
      </c>
      <c r="J572" s="22">
        <f t="shared" si="57"/>
        <v>55.524600000000007</v>
      </c>
      <c r="K572" s="25">
        <f t="shared" si="58"/>
        <v>55.524600000000007</v>
      </c>
      <c r="L572" s="20">
        <f t="shared" si="59"/>
        <v>0</v>
      </c>
      <c r="M572" s="30">
        <f>(E572/1000)*(I572+H572+('Bike Data'!C$4*'Bike Data'!C$10*F572))</f>
        <v>0</v>
      </c>
      <c r="N572" s="25">
        <f t="shared" si="60"/>
        <v>0</v>
      </c>
      <c r="O572" s="30">
        <f t="shared" si="61"/>
        <v>0</v>
      </c>
      <c r="P572" s="26"/>
      <c r="Q572" s="22">
        <f>((M572+M573)/2) * (B573 - B572)</f>
        <v>0</v>
      </c>
      <c r="R572" s="25">
        <f t="shared" si="62"/>
        <v>0</v>
      </c>
      <c r="S572" s="22">
        <f>SUM($R$3:R572)</f>
        <v>363.81765694181132</v>
      </c>
      <c r="T572" s="25">
        <f t="shared" si="56"/>
        <v>0</v>
      </c>
      <c r="U572" s="22">
        <f>SUM($T$3:T572)</f>
        <v>133.88218408261625</v>
      </c>
      <c r="V572" s="25"/>
      <c r="W572" s="20">
        <f>U572*'KERS Calcs'!$F$4</f>
        <v>117.8163219927023</v>
      </c>
      <c r="X572" s="25">
        <f>O572*'KERS Calcs'!$F$30</f>
        <v>0</v>
      </c>
      <c r="Y572" s="73">
        <f>T572*'KERS Calcs'!$F$30</f>
        <v>0</v>
      </c>
      <c r="Z572" s="26">
        <f>SUM($Y$3:Y572)</f>
        <v>72.001901792021997</v>
      </c>
    </row>
    <row r="573" spans="1:26" x14ac:dyDescent="0.2">
      <c r="A573" s="23" t="s">
        <v>18</v>
      </c>
      <c r="B573" s="19">
        <v>570</v>
      </c>
      <c r="C573" s="23">
        <v>570</v>
      </c>
      <c r="D573" s="19">
        <v>0</v>
      </c>
      <c r="E573" s="24">
        <v>0</v>
      </c>
      <c r="F573" s="20">
        <v>0</v>
      </c>
      <c r="G573" s="25">
        <f>'Bike Data'!$C$4*$F573</f>
        <v>0</v>
      </c>
      <c r="H573" s="22">
        <f>0.5*'Bike Data'!$C$12*'Bike Data'!$C$7*'Bike Data'!$C$6*'WLTP Calcs'!E573^2</f>
        <v>0</v>
      </c>
      <c r="I573" s="26">
        <f>0.02 *'Bike Data'!C$4*9.81</f>
        <v>55.524600000000007</v>
      </c>
      <c r="J573" s="22">
        <f t="shared" si="57"/>
        <v>55.524600000000007</v>
      </c>
      <c r="K573" s="25">
        <f t="shared" si="58"/>
        <v>55.524600000000007</v>
      </c>
      <c r="L573" s="20">
        <f t="shared" si="59"/>
        <v>0</v>
      </c>
      <c r="M573" s="30">
        <f>(E573/1000)*(I573+H573+('Bike Data'!C$4*'Bike Data'!C$10*F573))</f>
        <v>0</v>
      </c>
      <c r="N573" s="25">
        <f t="shared" si="60"/>
        <v>0</v>
      </c>
      <c r="O573" s="30">
        <f t="shared" si="61"/>
        <v>0</v>
      </c>
      <c r="P573" s="26"/>
      <c r="Q573" s="22">
        <f>((M573+M574)/2) * (B574 - B573)</f>
        <v>0</v>
      </c>
      <c r="R573" s="25">
        <f t="shared" si="62"/>
        <v>0</v>
      </c>
      <c r="S573" s="22">
        <f>SUM($R$3:R573)</f>
        <v>363.81765694181132</v>
      </c>
      <c r="T573" s="25">
        <f t="shared" si="56"/>
        <v>0</v>
      </c>
      <c r="U573" s="22">
        <f>SUM($T$3:T573)</f>
        <v>133.88218408261625</v>
      </c>
      <c r="V573" s="25"/>
      <c r="W573" s="20">
        <f>U573*'KERS Calcs'!$F$4</f>
        <v>117.8163219927023</v>
      </c>
      <c r="X573" s="25">
        <f>O573*'KERS Calcs'!$F$30</f>
        <v>0</v>
      </c>
      <c r="Y573" s="73">
        <f>T573*'KERS Calcs'!$F$30</f>
        <v>0</v>
      </c>
      <c r="Z573" s="26">
        <f>SUM($Y$3:Y573)</f>
        <v>72.001901792021997</v>
      </c>
    </row>
    <row r="574" spans="1:26" x14ac:dyDescent="0.2">
      <c r="A574" s="23" t="s">
        <v>18</v>
      </c>
      <c r="B574" s="19">
        <v>571</v>
      </c>
      <c r="C574" s="23">
        <v>571</v>
      </c>
      <c r="D574" s="19">
        <v>0</v>
      </c>
      <c r="E574" s="24">
        <v>0</v>
      </c>
      <c r="F574" s="20">
        <v>0</v>
      </c>
      <c r="G574" s="25">
        <f>'Bike Data'!$C$4*$F574</f>
        <v>0</v>
      </c>
      <c r="H574" s="22">
        <f>0.5*'Bike Data'!$C$12*'Bike Data'!$C$7*'Bike Data'!$C$6*'WLTP Calcs'!E574^2</f>
        <v>0</v>
      </c>
      <c r="I574" s="26">
        <f>0.02 *'Bike Data'!C$4*9.81</f>
        <v>55.524600000000007</v>
      </c>
      <c r="J574" s="22">
        <f t="shared" si="57"/>
        <v>55.524600000000007</v>
      </c>
      <c r="K574" s="25">
        <f t="shared" si="58"/>
        <v>55.524600000000007</v>
      </c>
      <c r="L574" s="20">
        <f t="shared" si="59"/>
        <v>0</v>
      </c>
      <c r="M574" s="30">
        <f>(E574/1000)*(I574+H574+('Bike Data'!C$4*'Bike Data'!C$10*F574))</f>
        <v>0</v>
      </c>
      <c r="N574" s="25">
        <f t="shared" si="60"/>
        <v>0</v>
      </c>
      <c r="O574" s="30">
        <f t="shared" si="61"/>
        <v>0</v>
      </c>
      <c r="P574" s="26"/>
      <c r="Q574" s="22">
        <f>((M574+M575)/2) * (B575 - B574)</f>
        <v>0</v>
      </c>
      <c r="R574" s="25">
        <f t="shared" si="62"/>
        <v>0</v>
      </c>
      <c r="S574" s="22">
        <f>SUM($R$3:R574)</f>
        <v>363.81765694181132</v>
      </c>
      <c r="T574" s="25">
        <f t="shared" si="56"/>
        <v>0</v>
      </c>
      <c r="U574" s="22">
        <f>SUM($T$3:T574)</f>
        <v>133.88218408261625</v>
      </c>
      <c r="V574" s="25"/>
      <c r="W574" s="20">
        <f>U574*'KERS Calcs'!$F$4</f>
        <v>117.8163219927023</v>
      </c>
      <c r="X574" s="25">
        <f>O574*'KERS Calcs'!$F$30</f>
        <v>0</v>
      </c>
      <c r="Y574" s="73">
        <f>T574*'KERS Calcs'!$F$30</f>
        <v>0</v>
      </c>
      <c r="Z574" s="26">
        <f>SUM($Y$3:Y574)</f>
        <v>72.001901792021997</v>
      </c>
    </row>
    <row r="575" spans="1:26" x14ac:dyDescent="0.2">
      <c r="A575" s="23" t="s">
        <v>18</v>
      </c>
      <c r="B575" s="19">
        <v>572</v>
      </c>
      <c r="C575" s="23">
        <v>572</v>
      </c>
      <c r="D575" s="19">
        <v>0</v>
      </c>
      <c r="E575" s="24">
        <v>0</v>
      </c>
      <c r="F575" s="20">
        <v>0</v>
      </c>
      <c r="G575" s="25">
        <f>'Bike Data'!$C$4*$F575</f>
        <v>0</v>
      </c>
      <c r="H575" s="22">
        <f>0.5*'Bike Data'!$C$12*'Bike Data'!$C$7*'Bike Data'!$C$6*'WLTP Calcs'!E575^2</f>
        <v>0</v>
      </c>
      <c r="I575" s="26">
        <f>0.02 *'Bike Data'!C$4*9.81</f>
        <v>55.524600000000007</v>
      </c>
      <c r="J575" s="22">
        <f t="shared" si="57"/>
        <v>55.524600000000007</v>
      </c>
      <c r="K575" s="25">
        <f t="shared" si="58"/>
        <v>55.524600000000007</v>
      </c>
      <c r="L575" s="20">
        <f t="shared" si="59"/>
        <v>0</v>
      </c>
      <c r="M575" s="30">
        <f>(E575/1000)*(I575+H575+('Bike Data'!C$4*'Bike Data'!C$10*F575))</f>
        <v>0</v>
      </c>
      <c r="N575" s="25">
        <f t="shared" si="60"/>
        <v>0</v>
      </c>
      <c r="O575" s="30">
        <f t="shared" si="61"/>
        <v>0</v>
      </c>
      <c r="P575" s="26"/>
      <c r="Q575" s="22">
        <f>((M575+M576)/2) * (B576 - B575)</f>
        <v>0</v>
      </c>
      <c r="R575" s="25">
        <f t="shared" si="62"/>
        <v>0</v>
      </c>
      <c r="S575" s="22">
        <f>SUM($R$3:R575)</f>
        <v>363.81765694181132</v>
      </c>
      <c r="T575" s="25">
        <f t="shared" si="56"/>
        <v>0</v>
      </c>
      <c r="U575" s="22">
        <f>SUM($T$3:T575)</f>
        <v>133.88218408261625</v>
      </c>
      <c r="V575" s="25"/>
      <c r="W575" s="20">
        <f>U575*'KERS Calcs'!$F$4</f>
        <v>117.8163219927023</v>
      </c>
      <c r="X575" s="25">
        <f>O575*'KERS Calcs'!$F$30</f>
        <v>0</v>
      </c>
      <c r="Y575" s="73">
        <f>T575*'KERS Calcs'!$F$30</f>
        <v>0</v>
      </c>
      <c r="Z575" s="26">
        <f>SUM($Y$3:Y575)</f>
        <v>72.001901792021997</v>
      </c>
    </row>
    <row r="576" spans="1:26" x14ac:dyDescent="0.2">
      <c r="A576" s="23" t="s">
        <v>18</v>
      </c>
      <c r="B576" s="19">
        <v>573</v>
      </c>
      <c r="C576" s="23">
        <v>573</v>
      </c>
      <c r="D576" s="19">
        <v>0</v>
      </c>
      <c r="E576" s="24">
        <v>0</v>
      </c>
      <c r="F576" s="20">
        <v>0</v>
      </c>
      <c r="G576" s="25">
        <f>'Bike Data'!$C$4*$F576</f>
        <v>0</v>
      </c>
      <c r="H576" s="22">
        <f>0.5*'Bike Data'!$C$12*'Bike Data'!$C$7*'Bike Data'!$C$6*'WLTP Calcs'!E576^2</f>
        <v>0</v>
      </c>
      <c r="I576" s="26">
        <f>0.02 *'Bike Data'!C$4*9.81</f>
        <v>55.524600000000007</v>
      </c>
      <c r="J576" s="22">
        <f t="shared" si="57"/>
        <v>55.524600000000007</v>
      </c>
      <c r="K576" s="25">
        <f t="shared" si="58"/>
        <v>55.524600000000007</v>
      </c>
      <c r="L576" s="20">
        <f t="shared" si="59"/>
        <v>0</v>
      </c>
      <c r="M576" s="30">
        <f>(E576/1000)*(I576+H576+('Bike Data'!C$4*'Bike Data'!C$10*F576))</f>
        <v>0</v>
      </c>
      <c r="N576" s="25">
        <f t="shared" si="60"/>
        <v>0</v>
      </c>
      <c r="O576" s="30">
        <f t="shared" si="61"/>
        <v>0</v>
      </c>
      <c r="P576" s="26"/>
      <c r="Q576" s="22">
        <f>((M576+M577)/2) * (B577 - B576)</f>
        <v>0</v>
      </c>
      <c r="R576" s="25">
        <f t="shared" si="62"/>
        <v>0</v>
      </c>
      <c r="S576" s="22">
        <f>SUM($R$3:R576)</f>
        <v>363.81765694181132</v>
      </c>
      <c r="T576" s="25">
        <f t="shared" si="56"/>
        <v>0</v>
      </c>
      <c r="U576" s="22">
        <f>SUM($T$3:T576)</f>
        <v>133.88218408261625</v>
      </c>
      <c r="V576" s="25"/>
      <c r="W576" s="20">
        <f>U576*'KERS Calcs'!$F$4</f>
        <v>117.8163219927023</v>
      </c>
      <c r="X576" s="25">
        <f>O576*'KERS Calcs'!$F$30</f>
        <v>0</v>
      </c>
      <c r="Y576" s="73">
        <f>T576*'KERS Calcs'!$F$30</f>
        <v>0</v>
      </c>
      <c r="Z576" s="26">
        <f>SUM($Y$3:Y576)</f>
        <v>72.001901792021997</v>
      </c>
    </row>
    <row r="577" spans="1:26" x14ac:dyDescent="0.2">
      <c r="A577" s="23" t="s">
        <v>18</v>
      </c>
      <c r="B577" s="19">
        <v>574</v>
      </c>
      <c r="C577" s="23">
        <v>574</v>
      </c>
      <c r="D577" s="19">
        <v>0</v>
      </c>
      <c r="E577" s="24">
        <v>0</v>
      </c>
      <c r="F577" s="20">
        <v>0</v>
      </c>
      <c r="G577" s="25">
        <f>'Bike Data'!$C$4*$F577</f>
        <v>0</v>
      </c>
      <c r="H577" s="22">
        <f>0.5*'Bike Data'!$C$12*'Bike Data'!$C$7*'Bike Data'!$C$6*'WLTP Calcs'!E577^2</f>
        <v>0</v>
      </c>
      <c r="I577" s="26">
        <f>0.02 *'Bike Data'!C$4*9.81</f>
        <v>55.524600000000007</v>
      </c>
      <c r="J577" s="22">
        <f t="shared" si="57"/>
        <v>55.524600000000007</v>
      </c>
      <c r="K577" s="25">
        <f t="shared" si="58"/>
        <v>55.524600000000007</v>
      </c>
      <c r="L577" s="20">
        <f t="shared" si="59"/>
        <v>0</v>
      </c>
      <c r="M577" s="30">
        <f>(E577/1000)*(I577+H577+('Bike Data'!C$4*'Bike Data'!C$10*F577))</f>
        <v>0</v>
      </c>
      <c r="N577" s="25">
        <f t="shared" si="60"/>
        <v>0</v>
      </c>
      <c r="O577" s="30">
        <f t="shared" si="61"/>
        <v>0</v>
      </c>
      <c r="P577" s="26"/>
      <c r="Q577" s="22">
        <f>((M577+M578)/2) * (B578 - B577)</f>
        <v>0</v>
      </c>
      <c r="R577" s="25">
        <f t="shared" si="62"/>
        <v>0</v>
      </c>
      <c r="S577" s="22">
        <f>SUM($R$3:R577)</f>
        <v>363.81765694181132</v>
      </c>
      <c r="T577" s="25">
        <f t="shared" si="56"/>
        <v>0</v>
      </c>
      <c r="U577" s="22">
        <f>SUM($T$3:T577)</f>
        <v>133.88218408261625</v>
      </c>
      <c r="V577" s="25"/>
      <c r="W577" s="20">
        <f>U577*'KERS Calcs'!$F$4</f>
        <v>117.8163219927023</v>
      </c>
      <c r="X577" s="25">
        <f>O577*'KERS Calcs'!$F$30</f>
        <v>0</v>
      </c>
      <c r="Y577" s="73">
        <f>T577*'KERS Calcs'!$F$30</f>
        <v>0</v>
      </c>
      <c r="Z577" s="26">
        <f>SUM($Y$3:Y577)</f>
        <v>72.001901792021997</v>
      </c>
    </row>
    <row r="578" spans="1:26" x14ac:dyDescent="0.2">
      <c r="A578" s="23" t="s">
        <v>18</v>
      </c>
      <c r="B578" s="19">
        <v>575</v>
      </c>
      <c r="C578" s="23">
        <v>575</v>
      </c>
      <c r="D578" s="19">
        <v>0</v>
      </c>
      <c r="E578" s="24">
        <v>0</v>
      </c>
      <c r="F578" s="20">
        <v>0</v>
      </c>
      <c r="G578" s="25">
        <f>'Bike Data'!$C$4*$F578</f>
        <v>0</v>
      </c>
      <c r="H578" s="22">
        <f>0.5*'Bike Data'!$C$12*'Bike Data'!$C$7*'Bike Data'!$C$6*'WLTP Calcs'!E578^2</f>
        <v>0</v>
      </c>
      <c r="I578" s="26">
        <f>0.02 *'Bike Data'!C$4*9.81</f>
        <v>55.524600000000007</v>
      </c>
      <c r="J578" s="22">
        <f t="shared" si="57"/>
        <v>55.524600000000007</v>
      </c>
      <c r="K578" s="25">
        <f t="shared" si="58"/>
        <v>55.524600000000007</v>
      </c>
      <c r="L578" s="20">
        <f t="shared" si="59"/>
        <v>0</v>
      </c>
      <c r="M578" s="30">
        <f>(E578/1000)*(I578+H578+('Bike Data'!C$4*'Bike Data'!C$10*F578))</f>
        <v>0</v>
      </c>
      <c r="N578" s="25">
        <f t="shared" si="60"/>
        <v>0</v>
      </c>
      <c r="O578" s="30">
        <f t="shared" si="61"/>
        <v>0</v>
      </c>
      <c r="P578" s="26"/>
      <c r="Q578" s="22">
        <f>((M578+M579)/2) * (B579 - B578)</f>
        <v>0</v>
      </c>
      <c r="R578" s="25">
        <f t="shared" si="62"/>
        <v>0</v>
      </c>
      <c r="S578" s="22">
        <f>SUM($R$3:R578)</f>
        <v>363.81765694181132</v>
      </c>
      <c r="T578" s="25">
        <f t="shared" si="56"/>
        <v>0</v>
      </c>
      <c r="U578" s="22">
        <f>SUM($T$3:T578)</f>
        <v>133.88218408261625</v>
      </c>
      <c r="V578" s="25"/>
      <c r="W578" s="20">
        <f>U578*'KERS Calcs'!$F$4</f>
        <v>117.8163219927023</v>
      </c>
      <c r="X578" s="25">
        <f>O578*'KERS Calcs'!$F$30</f>
        <v>0</v>
      </c>
      <c r="Y578" s="73">
        <f>T578*'KERS Calcs'!$F$30</f>
        <v>0</v>
      </c>
      <c r="Z578" s="26">
        <f>SUM($Y$3:Y578)</f>
        <v>72.001901792021997</v>
      </c>
    </row>
    <row r="579" spans="1:26" x14ac:dyDescent="0.2">
      <c r="A579" s="23" t="s">
        <v>18</v>
      </c>
      <c r="B579" s="19">
        <v>576</v>
      </c>
      <c r="C579" s="23">
        <v>576</v>
      </c>
      <c r="D579" s="19">
        <v>0</v>
      </c>
      <c r="E579" s="24">
        <v>0</v>
      </c>
      <c r="F579" s="20">
        <v>0</v>
      </c>
      <c r="G579" s="25">
        <f>'Bike Data'!$C$4*$F579</f>
        <v>0</v>
      </c>
      <c r="H579" s="22">
        <f>0.5*'Bike Data'!$C$12*'Bike Data'!$C$7*'Bike Data'!$C$6*'WLTP Calcs'!E579^2</f>
        <v>0</v>
      </c>
      <c r="I579" s="26">
        <f>0.02 *'Bike Data'!C$4*9.81</f>
        <v>55.524600000000007</v>
      </c>
      <c r="J579" s="22">
        <f t="shared" si="57"/>
        <v>55.524600000000007</v>
      </c>
      <c r="K579" s="25">
        <f t="shared" si="58"/>
        <v>55.524600000000007</v>
      </c>
      <c r="L579" s="20">
        <f t="shared" si="59"/>
        <v>0</v>
      </c>
      <c r="M579" s="30">
        <f>(E579/1000)*(I579+H579+('Bike Data'!C$4*'Bike Data'!C$10*F579))</f>
        <v>0</v>
      </c>
      <c r="N579" s="25">
        <f t="shared" si="60"/>
        <v>0</v>
      </c>
      <c r="O579" s="30">
        <f t="shared" si="61"/>
        <v>0</v>
      </c>
      <c r="P579" s="26"/>
      <c r="Q579" s="22">
        <f>((M579+M580)/2) * (B580 - B579)</f>
        <v>0</v>
      </c>
      <c r="R579" s="25">
        <f t="shared" si="62"/>
        <v>0</v>
      </c>
      <c r="S579" s="22">
        <f>SUM($R$3:R579)</f>
        <v>363.81765694181132</v>
      </c>
      <c r="T579" s="25">
        <f t="shared" ref="T579:T642" si="63">ABS(IF(Q579&lt;0,Q579,))</f>
        <v>0</v>
      </c>
      <c r="U579" s="22">
        <f>SUM($T$3:T579)</f>
        <v>133.88218408261625</v>
      </c>
      <c r="V579" s="25"/>
      <c r="W579" s="20">
        <f>U579*'KERS Calcs'!$F$4</f>
        <v>117.8163219927023</v>
      </c>
      <c r="X579" s="25">
        <f>O579*'KERS Calcs'!$F$30</f>
        <v>0</v>
      </c>
      <c r="Y579" s="73">
        <f>T579*'KERS Calcs'!$F$30</f>
        <v>0</v>
      </c>
      <c r="Z579" s="26">
        <f>SUM($Y$3:Y579)</f>
        <v>72.001901792021997</v>
      </c>
    </row>
    <row r="580" spans="1:26" x14ac:dyDescent="0.2">
      <c r="A580" s="23" t="s">
        <v>18</v>
      </c>
      <c r="B580" s="19">
        <v>577</v>
      </c>
      <c r="C580" s="23">
        <v>577</v>
      </c>
      <c r="D580" s="19">
        <v>0</v>
      </c>
      <c r="E580" s="24">
        <v>0</v>
      </c>
      <c r="F580" s="20">
        <v>0</v>
      </c>
      <c r="G580" s="25">
        <f>'Bike Data'!$C$4*$F580</f>
        <v>0</v>
      </c>
      <c r="H580" s="22">
        <f>0.5*'Bike Data'!$C$12*'Bike Data'!$C$7*'Bike Data'!$C$6*'WLTP Calcs'!E580^2</f>
        <v>0</v>
      </c>
      <c r="I580" s="26">
        <f>0.02 *'Bike Data'!C$4*9.81</f>
        <v>55.524600000000007</v>
      </c>
      <c r="J580" s="22">
        <f t="shared" ref="J580:J643" si="64">SUM(G580:I580)</f>
        <v>55.524600000000007</v>
      </c>
      <c r="K580" s="25">
        <f t="shared" ref="K580:K643" si="65">IF(J580&gt;0,J580,)</f>
        <v>55.524600000000007</v>
      </c>
      <c r="L580" s="20">
        <f t="shared" ref="L580:L643" si="66">IF(J580&lt;0,J580,)*-1</f>
        <v>0</v>
      </c>
      <c r="M580" s="30">
        <f>(E580/1000)*(I580+H580+('Bike Data'!C$4*'Bike Data'!C$10*F580))</f>
        <v>0</v>
      </c>
      <c r="N580" s="25">
        <f t="shared" ref="N580:N643" si="67">IF(M580&gt;0,M580,)</f>
        <v>0</v>
      </c>
      <c r="O580" s="30">
        <f t="shared" ref="O580:O643" si="68">ABS(IF(M580&lt;0,M580,))</f>
        <v>0</v>
      </c>
      <c r="P580" s="26"/>
      <c r="Q580" s="22">
        <f>((M580+M581)/2) * (B581 - B580)</f>
        <v>0</v>
      </c>
      <c r="R580" s="25">
        <f t="shared" ref="R580:R643" si="69">IF(Q580&gt;0,Q580,)</f>
        <v>0</v>
      </c>
      <c r="S580" s="22">
        <f>SUM($R$3:R580)</f>
        <v>363.81765694181132</v>
      </c>
      <c r="T580" s="25">
        <f t="shared" si="63"/>
        <v>0</v>
      </c>
      <c r="U580" s="22">
        <f>SUM($T$3:T580)</f>
        <v>133.88218408261625</v>
      </c>
      <c r="V580" s="25"/>
      <c r="W580" s="20">
        <f>U580*'KERS Calcs'!$F$4</f>
        <v>117.8163219927023</v>
      </c>
      <c r="X580" s="25">
        <f>O580*'KERS Calcs'!$F$30</f>
        <v>0</v>
      </c>
      <c r="Y580" s="73">
        <f>T580*'KERS Calcs'!$F$30</f>
        <v>0</v>
      </c>
      <c r="Z580" s="26">
        <f>SUM($Y$3:Y580)</f>
        <v>72.001901792021997</v>
      </c>
    </row>
    <row r="581" spans="1:26" x14ac:dyDescent="0.2">
      <c r="A581" s="23" t="s">
        <v>18</v>
      </c>
      <c r="B581" s="19">
        <v>578</v>
      </c>
      <c r="C581" s="23">
        <v>578</v>
      </c>
      <c r="D581" s="19">
        <v>0</v>
      </c>
      <c r="E581" s="24">
        <v>0</v>
      </c>
      <c r="F581" s="20">
        <v>0</v>
      </c>
      <c r="G581" s="25">
        <f>'Bike Data'!$C$4*$F581</f>
        <v>0</v>
      </c>
      <c r="H581" s="22">
        <f>0.5*'Bike Data'!$C$12*'Bike Data'!$C$7*'Bike Data'!$C$6*'WLTP Calcs'!E581^2</f>
        <v>0</v>
      </c>
      <c r="I581" s="26">
        <f>0.02 *'Bike Data'!C$4*9.81</f>
        <v>55.524600000000007</v>
      </c>
      <c r="J581" s="22">
        <f t="shared" si="64"/>
        <v>55.524600000000007</v>
      </c>
      <c r="K581" s="25">
        <f t="shared" si="65"/>
        <v>55.524600000000007</v>
      </c>
      <c r="L581" s="20">
        <f t="shared" si="66"/>
        <v>0</v>
      </c>
      <c r="M581" s="30">
        <f>(E581/1000)*(I581+H581+('Bike Data'!C$4*'Bike Data'!C$10*F581))</f>
        <v>0</v>
      </c>
      <c r="N581" s="25">
        <f t="shared" si="67"/>
        <v>0</v>
      </c>
      <c r="O581" s="30">
        <f t="shared" si="68"/>
        <v>0</v>
      </c>
      <c r="P581" s="26"/>
      <c r="Q581" s="22">
        <f>((M581+M582)/2) * (B582 - B581)</f>
        <v>0</v>
      </c>
      <c r="R581" s="25">
        <f t="shared" si="69"/>
        <v>0</v>
      </c>
      <c r="S581" s="22">
        <f>SUM($R$3:R581)</f>
        <v>363.81765694181132</v>
      </c>
      <c r="T581" s="25">
        <f t="shared" si="63"/>
        <v>0</v>
      </c>
      <c r="U581" s="22">
        <f>SUM($T$3:T581)</f>
        <v>133.88218408261625</v>
      </c>
      <c r="V581" s="25"/>
      <c r="W581" s="20">
        <f>U581*'KERS Calcs'!$F$4</f>
        <v>117.8163219927023</v>
      </c>
      <c r="X581" s="25">
        <f>O581*'KERS Calcs'!$F$30</f>
        <v>0</v>
      </c>
      <c r="Y581" s="73">
        <f>T581*'KERS Calcs'!$F$30</f>
        <v>0</v>
      </c>
      <c r="Z581" s="26">
        <f>SUM($Y$3:Y581)</f>
        <v>72.001901792021997</v>
      </c>
    </row>
    <row r="582" spans="1:26" x14ac:dyDescent="0.2">
      <c r="A582" s="23" t="s">
        <v>18</v>
      </c>
      <c r="B582" s="19">
        <v>579</v>
      </c>
      <c r="C582" s="23">
        <v>579</v>
      </c>
      <c r="D582" s="19">
        <v>0</v>
      </c>
      <c r="E582" s="24">
        <v>0</v>
      </c>
      <c r="F582" s="20">
        <v>0</v>
      </c>
      <c r="G582" s="25">
        <f>'Bike Data'!$C$4*$F582</f>
        <v>0</v>
      </c>
      <c r="H582" s="22">
        <f>0.5*'Bike Data'!$C$12*'Bike Data'!$C$7*'Bike Data'!$C$6*'WLTP Calcs'!E582^2</f>
        <v>0</v>
      </c>
      <c r="I582" s="26">
        <f>0.02 *'Bike Data'!C$4*9.81</f>
        <v>55.524600000000007</v>
      </c>
      <c r="J582" s="22">
        <f t="shared" si="64"/>
        <v>55.524600000000007</v>
      </c>
      <c r="K582" s="25">
        <f t="shared" si="65"/>
        <v>55.524600000000007</v>
      </c>
      <c r="L582" s="20">
        <f t="shared" si="66"/>
        <v>0</v>
      </c>
      <c r="M582" s="30">
        <f>(E582/1000)*(I582+H582+('Bike Data'!C$4*'Bike Data'!C$10*F582))</f>
        <v>0</v>
      </c>
      <c r="N582" s="25">
        <f t="shared" si="67"/>
        <v>0</v>
      </c>
      <c r="O582" s="30">
        <f t="shared" si="68"/>
        <v>0</v>
      </c>
      <c r="P582" s="26"/>
      <c r="Q582" s="22">
        <f>((M582+M583)/2) * (B583 - B582)</f>
        <v>0</v>
      </c>
      <c r="R582" s="25">
        <f t="shared" si="69"/>
        <v>0</v>
      </c>
      <c r="S582" s="22">
        <f>SUM($R$3:R582)</f>
        <v>363.81765694181132</v>
      </c>
      <c r="T582" s="25">
        <f t="shared" si="63"/>
        <v>0</v>
      </c>
      <c r="U582" s="22">
        <f>SUM($T$3:T582)</f>
        <v>133.88218408261625</v>
      </c>
      <c r="V582" s="25"/>
      <c r="W582" s="20">
        <f>U582*'KERS Calcs'!$F$4</f>
        <v>117.8163219927023</v>
      </c>
      <c r="X582" s="25">
        <f>O582*'KERS Calcs'!$F$30</f>
        <v>0</v>
      </c>
      <c r="Y582" s="73">
        <f>T582*'KERS Calcs'!$F$30</f>
        <v>0</v>
      </c>
      <c r="Z582" s="26">
        <f>SUM($Y$3:Y582)</f>
        <v>72.001901792021997</v>
      </c>
    </row>
    <row r="583" spans="1:26" x14ac:dyDescent="0.2">
      <c r="A583" s="23" t="s">
        <v>18</v>
      </c>
      <c r="B583" s="19">
        <v>580</v>
      </c>
      <c r="C583" s="23">
        <v>580</v>
      </c>
      <c r="D583" s="19">
        <v>0</v>
      </c>
      <c r="E583" s="24">
        <v>0</v>
      </c>
      <c r="F583" s="20">
        <v>0</v>
      </c>
      <c r="G583" s="25">
        <f>'Bike Data'!$C$4*$F583</f>
        <v>0</v>
      </c>
      <c r="H583" s="22">
        <f>0.5*'Bike Data'!$C$12*'Bike Data'!$C$7*'Bike Data'!$C$6*'WLTP Calcs'!E583^2</f>
        <v>0</v>
      </c>
      <c r="I583" s="26">
        <f>0.02 *'Bike Data'!C$4*9.81</f>
        <v>55.524600000000007</v>
      </c>
      <c r="J583" s="22">
        <f t="shared" si="64"/>
        <v>55.524600000000007</v>
      </c>
      <c r="K583" s="25">
        <f t="shared" si="65"/>
        <v>55.524600000000007</v>
      </c>
      <c r="L583" s="20">
        <f t="shared" si="66"/>
        <v>0</v>
      </c>
      <c r="M583" s="30">
        <f>(E583/1000)*(I583+H583+('Bike Data'!C$4*'Bike Data'!C$10*F583))</f>
        <v>0</v>
      </c>
      <c r="N583" s="25">
        <f t="shared" si="67"/>
        <v>0</v>
      </c>
      <c r="O583" s="30">
        <f t="shared" si="68"/>
        <v>0</v>
      </c>
      <c r="P583" s="26"/>
      <c r="Q583" s="22">
        <f>((M583+M584)/2) * (B584 - B583)</f>
        <v>0</v>
      </c>
      <c r="R583" s="25">
        <f t="shared" si="69"/>
        <v>0</v>
      </c>
      <c r="S583" s="22">
        <f>SUM($R$3:R583)</f>
        <v>363.81765694181132</v>
      </c>
      <c r="T583" s="25">
        <f t="shared" si="63"/>
        <v>0</v>
      </c>
      <c r="U583" s="22">
        <f>SUM($T$3:T583)</f>
        <v>133.88218408261625</v>
      </c>
      <c r="V583" s="25"/>
      <c r="W583" s="20">
        <f>U583*'KERS Calcs'!$F$4</f>
        <v>117.8163219927023</v>
      </c>
      <c r="X583" s="25">
        <f>O583*'KERS Calcs'!$F$30</f>
        <v>0</v>
      </c>
      <c r="Y583" s="73">
        <f>T583*'KERS Calcs'!$F$30</f>
        <v>0</v>
      </c>
      <c r="Z583" s="26">
        <f>SUM($Y$3:Y583)</f>
        <v>72.001901792021997</v>
      </c>
    </row>
    <row r="584" spans="1:26" x14ac:dyDescent="0.2">
      <c r="A584" s="23" t="s">
        <v>18</v>
      </c>
      <c r="B584" s="19">
        <v>581</v>
      </c>
      <c r="C584" s="23">
        <v>581</v>
      </c>
      <c r="D584" s="19">
        <v>0</v>
      </c>
      <c r="E584" s="24">
        <v>0</v>
      </c>
      <c r="F584" s="20">
        <v>0</v>
      </c>
      <c r="G584" s="25">
        <f>'Bike Data'!$C$4*$F584</f>
        <v>0</v>
      </c>
      <c r="H584" s="22">
        <f>0.5*'Bike Data'!$C$12*'Bike Data'!$C$7*'Bike Data'!$C$6*'WLTP Calcs'!E584^2</f>
        <v>0</v>
      </c>
      <c r="I584" s="26">
        <f>0.02 *'Bike Data'!C$4*9.81</f>
        <v>55.524600000000007</v>
      </c>
      <c r="J584" s="22">
        <f t="shared" si="64"/>
        <v>55.524600000000007</v>
      </c>
      <c r="K584" s="25">
        <f t="shared" si="65"/>
        <v>55.524600000000007</v>
      </c>
      <c r="L584" s="20">
        <f t="shared" si="66"/>
        <v>0</v>
      </c>
      <c r="M584" s="30">
        <f>(E584/1000)*(I584+H584+('Bike Data'!C$4*'Bike Data'!C$10*F584))</f>
        <v>0</v>
      </c>
      <c r="N584" s="25">
        <f t="shared" si="67"/>
        <v>0</v>
      </c>
      <c r="O584" s="30">
        <f t="shared" si="68"/>
        <v>0</v>
      </c>
      <c r="P584" s="26"/>
      <c r="Q584" s="22">
        <f>((M584+M585)/2) * (B585 - B584)</f>
        <v>0</v>
      </c>
      <c r="R584" s="25">
        <f t="shared" si="69"/>
        <v>0</v>
      </c>
      <c r="S584" s="22">
        <f>SUM($R$3:R584)</f>
        <v>363.81765694181132</v>
      </c>
      <c r="T584" s="25">
        <f t="shared" si="63"/>
        <v>0</v>
      </c>
      <c r="U584" s="22">
        <f>SUM($T$3:T584)</f>
        <v>133.88218408261625</v>
      </c>
      <c r="V584" s="25"/>
      <c r="W584" s="20">
        <f>U584*'KERS Calcs'!$F$4</f>
        <v>117.8163219927023</v>
      </c>
      <c r="X584" s="25">
        <f>O584*'KERS Calcs'!$F$30</f>
        <v>0</v>
      </c>
      <c r="Y584" s="73">
        <f>T584*'KERS Calcs'!$F$30</f>
        <v>0</v>
      </c>
      <c r="Z584" s="26">
        <f>SUM($Y$3:Y584)</f>
        <v>72.001901792021997</v>
      </c>
    </row>
    <row r="585" spans="1:26" x14ac:dyDescent="0.2">
      <c r="A585" s="23" t="s">
        <v>18</v>
      </c>
      <c r="B585" s="19">
        <v>582</v>
      </c>
      <c r="C585" s="23">
        <v>582</v>
      </c>
      <c r="D585" s="19">
        <v>0</v>
      </c>
      <c r="E585" s="24">
        <v>0</v>
      </c>
      <c r="F585" s="20">
        <v>0</v>
      </c>
      <c r="G585" s="25">
        <f>'Bike Data'!$C$4*$F585</f>
        <v>0</v>
      </c>
      <c r="H585" s="22">
        <f>0.5*'Bike Data'!$C$12*'Bike Data'!$C$7*'Bike Data'!$C$6*'WLTP Calcs'!E585^2</f>
        <v>0</v>
      </c>
      <c r="I585" s="26">
        <f>0.02 *'Bike Data'!C$4*9.81</f>
        <v>55.524600000000007</v>
      </c>
      <c r="J585" s="22">
        <f t="shared" si="64"/>
        <v>55.524600000000007</v>
      </c>
      <c r="K585" s="25">
        <f t="shared" si="65"/>
        <v>55.524600000000007</v>
      </c>
      <c r="L585" s="20">
        <f t="shared" si="66"/>
        <v>0</v>
      </c>
      <c r="M585" s="30">
        <f>(E585/1000)*(I585+H585+('Bike Data'!C$4*'Bike Data'!C$10*F585))</f>
        <v>0</v>
      </c>
      <c r="N585" s="25">
        <f t="shared" si="67"/>
        <v>0</v>
      </c>
      <c r="O585" s="30">
        <f t="shared" si="68"/>
        <v>0</v>
      </c>
      <c r="P585" s="26"/>
      <c r="Q585" s="22">
        <f>((M585+M586)/2) * (B586 - B585)</f>
        <v>0</v>
      </c>
      <c r="R585" s="25">
        <f t="shared" si="69"/>
        <v>0</v>
      </c>
      <c r="S585" s="22">
        <f>SUM($R$3:R585)</f>
        <v>363.81765694181132</v>
      </c>
      <c r="T585" s="25">
        <f t="shared" si="63"/>
        <v>0</v>
      </c>
      <c r="U585" s="22">
        <f>SUM($T$3:T585)</f>
        <v>133.88218408261625</v>
      </c>
      <c r="V585" s="25"/>
      <c r="W585" s="20">
        <f>U585*'KERS Calcs'!$F$4</f>
        <v>117.8163219927023</v>
      </c>
      <c r="X585" s="25">
        <f>O585*'KERS Calcs'!$F$30</f>
        <v>0</v>
      </c>
      <c r="Y585" s="73">
        <f>T585*'KERS Calcs'!$F$30</f>
        <v>0</v>
      </c>
      <c r="Z585" s="26">
        <f>SUM($Y$3:Y585)</f>
        <v>72.001901792021997</v>
      </c>
    </row>
    <row r="586" spans="1:26" x14ac:dyDescent="0.2">
      <c r="A586" s="23" t="s">
        <v>18</v>
      </c>
      <c r="B586" s="19">
        <v>583</v>
      </c>
      <c r="C586" s="23">
        <v>583</v>
      </c>
      <c r="D586" s="19">
        <v>0</v>
      </c>
      <c r="E586" s="24">
        <v>0</v>
      </c>
      <c r="F586" s="20">
        <v>0</v>
      </c>
      <c r="G586" s="25">
        <f>'Bike Data'!$C$4*$F586</f>
        <v>0</v>
      </c>
      <c r="H586" s="22">
        <f>0.5*'Bike Data'!$C$12*'Bike Data'!$C$7*'Bike Data'!$C$6*'WLTP Calcs'!E586^2</f>
        <v>0</v>
      </c>
      <c r="I586" s="26">
        <f>0.02 *'Bike Data'!C$4*9.81</f>
        <v>55.524600000000007</v>
      </c>
      <c r="J586" s="22">
        <f t="shared" si="64"/>
        <v>55.524600000000007</v>
      </c>
      <c r="K586" s="25">
        <f t="shared" si="65"/>
        <v>55.524600000000007</v>
      </c>
      <c r="L586" s="20">
        <f t="shared" si="66"/>
        <v>0</v>
      </c>
      <c r="M586" s="30">
        <f>(E586/1000)*(I586+H586+('Bike Data'!C$4*'Bike Data'!C$10*F586))</f>
        <v>0</v>
      </c>
      <c r="N586" s="25">
        <f t="shared" si="67"/>
        <v>0</v>
      </c>
      <c r="O586" s="30">
        <f t="shared" si="68"/>
        <v>0</v>
      </c>
      <c r="P586" s="26"/>
      <c r="Q586" s="22">
        <f>((M586+M587)/2) * (B587 - B586)</f>
        <v>0</v>
      </c>
      <c r="R586" s="25">
        <f t="shared" si="69"/>
        <v>0</v>
      </c>
      <c r="S586" s="22">
        <f>SUM($R$3:R586)</f>
        <v>363.81765694181132</v>
      </c>
      <c r="T586" s="25">
        <f t="shared" si="63"/>
        <v>0</v>
      </c>
      <c r="U586" s="22">
        <f>SUM($T$3:T586)</f>
        <v>133.88218408261625</v>
      </c>
      <c r="V586" s="25"/>
      <c r="W586" s="20">
        <f>U586*'KERS Calcs'!$F$4</f>
        <v>117.8163219927023</v>
      </c>
      <c r="X586" s="25">
        <f>O586*'KERS Calcs'!$F$30</f>
        <v>0</v>
      </c>
      <c r="Y586" s="73">
        <f>T586*'KERS Calcs'!$F$30</f>
        <v>0</v>
      </c>
      <c r="Z586" s="26">
        <f>SUM($Y$3:Y586)</f>
        <v>72.001901792021997</v>
      </c>
    </row>
    <row r="587" spans="1:26" x14ac:dyDescent="0.2">
      <c r="A587" s="23" t="s">
        <v>18</v>
      </c>
      <c r="B587" s="19">
        <v>584</v>
      </c>
      <c r="C587" s="23">
        <v>584</v>
      </c>
      <c r="D587" s="19">
        <v>0</v>
      </c>
      <c r="E587" s="24">
        <v>0</v>
      </c>
      <c r="F587" s="20">
        <v>0</v>
      </c>
      <c r="G587" s="25">
        <f>'Bike Data'!$C$4*$F587</f>
        <v>0</v>
      </c>
      <c r="H587" s="22">
        <f>0.5*'Bike Data'!$C$12*'Bike Data'!$C$7*'Bike Data'!$C$6*'WLTP Calcs'!E587^2</f>
        <v>0</v>
      </c>
      <c r="I587" s="26">
        <f>0.02 *'Bike Data'!C$4*9.81</f>
        <v>55.524600000000007</v>
      </c>
      <c r="J587" s="22">
        <f t="shared" si="64"/>
        <v>55.524600000000007</v>
      </c>
      <c r="K587" s="25">
        <f t="shared" si="65"/>
        <v>55.524600000000007</v>
      </c>
      <c r="L587" s="20">
        <f t="shared" si="66"/>
        <v>0</v>
      </c>
      <c r="M587" s="30">
        <f>(E587/1000)*(I587+H587+('Bike Data'!C$4*'Bike Data'!C$10*F587))</f>
        <v>0</v>
      </c>
      <c r="N587" s="25">
        <f t="shared" si="67"/>
        <v>0</v>
      </c>
      <c r="O587" s="30">
        <f t="shared" si="68"/>
        <v>0</v>
      </c>
      <c r="P587" s="26"/>
      <c r="Q587" s="22">
        <f>((M587+M588)/2) * (B588 - B587)</f>
        <v>0</v>
      </c>
      <c r="R587" s="25">
        <f t="shared" si="69"/>
        <v>0</v>
      </c>
      <c r="S587" s="22">
        <f>SUM($R$3:R587)</f>
        <v>363.81765694181132</v>
      </c>
      <c r="T587" s="25">
        <f t="shared" si="63"/>
        <v>0</v>
      </c>
      <c r="U587" s="22">
        <f>SUM($T$3:T587)</f>
        <v>133.88218408261625</v>
      </c>
      <c r="V587" s="25"/>
      <c r="W587" s="20">
        <f>U587*'KERS Calcs'!$F$4</f>
        <v>117.8163219927023</v>
      </c>
      <c r="X587" s="25">
        <f>O587*'KERS Calcs'!$F$30</f>
        <v>0</v>
      </c>
      <c r="Y587" s="73">
        <f>T587*'KERS Calcs'!$F$30</f>
        <v>0</v>
      </c>
      <c r="Z587" s="26">
        <f>SUM($Y$3:Y587)</f>
        <v>72.001901792021997</v>
      </c>
    </row>
    <row r="588" spans="1:26" x14ac:dyDescent="0.2">
      <c r="A588" s="23" t="s">
        <v>18</v>
      </c>
      <c r="B588" s="19">
        <v>585</v>
      </c>
      <c r="C588" s="23">
        <v>585</v>
      </c>
      <c r="D588" s="19">
        <v>0</v>
      </c>
      <c r="E588" s="24">
        <v>0</v>
      </c>
      <c r="F588" s="20">
        <v>0</v>
      </c>
      <c r="G588" s="25">
        <f>'Bike Data'!$C$4*$F588</f>
        <v>0</v>
      </c>
      <c r="H588" s="22">
        <f>0.5*'Bike Data'!$C$12*'Bike Data'!$C$7*'Bike Data'!$C$6*'WLTP Calcs'!E588^2</f>
        <v>0</v>
      </c>
      <c r="I588" s="26">
        <f>0.02 *'Bike Data'!C$4*9.81</f>
        <v>55.524600000000007</v>
      </c>
      <c r="J588" s="22">
        <f t="shared" si="64"/>
        <v>55.524600000000007</v>
      </c>
      <c r="K588" s="25">
        <f t="shared" si="65"/>
        <v>55.524600000000007</v>
      </c>
      <c r="L588" s="20">
        <f t="shared" si="66"/>
        <v>0</v>
      </c>
      <c r="M588" s="30">
        <f>(E588/1000)*(I588+H588+('Bike Data'!C$4*'Bike Data'!C$10*F588))</f>
        <v>0</v>
      </c>
      <c r="N588" s="25">
        <f t="shared" si="67"/>
        <v>0</v>
      </c>
      <c r="O588" s="30">
        <f t="shared" si="68"/>
        <v>0</v>
      </c>
      <c r="P588" s="26"/>
      <c r="Q588" s="22">
        <f>((M588+M589)/2) * (B589 - B588)</f>
        <v>0</v>
      </c>
      <c r="R588" s="25">
        <f t="shared" si="69"/>
        <v>0</v>
      </c>
      <c r="S588" s="22">
        <f>SUM($R$3:R588)</f>
        <v>363.81765694181132</v>
      </c>
      <c r="T588" s="25">
        <f t="shared" si="63"/>
        <v>0</v>
      </c>
      <c r="U588" s="22">
        <f>SUM($T$3:T588)</f>
        <v>133.88218408261625</v>
      </c>
      <c r="V588" s="25"/>
      <c r="W588" s="20">
        <f>U588*'KERS Calcs'!$F$4</f>
        <v>117.8163219927023</v>
      </c>
      <c r="X588" s="25">
        <f>O588*'KERS Calcs'!$F$30</f>
        <v>0</v>
      </c>
      <c r="Y588" s="73">
        <f>T588*'KERS Calcs'!$F$30</f>
        <v>0</v>
      </c>
      <c r="Z588" s="26">
        <f>SUM($Y$3:Y588)</f>
        <v>72.001901792021997</v>
      </c>
    </row>
    <row r="589" spans="1:26" x14ac:dyDescent="0.2">
      <c r="A589" s="23" t="s">
        <v>18</v>
      </c>
      <c r="B589" s="19">
        <v>586</v>
      </c>
      <c r="C589" s="23">
        <v>586</v>
      </c>
      <c r="D589" s="19">
        <v>0</v>
      </c>
      <c r="E589" s="24">
        <v>0</v>
      </c>
      <c r="F589" s="20">
        <v>0</v>
      </c>
      <c r="G589" s="25">
        <f>'Bike Data'!$C$4*$F589</f>
        <v>0</v>
      </c>
      <c r="H589" s="22">
        <f>0.5*'Bike Data'!$C$12*'Bike Data'!$C$7*'Bike Data'!$C$6*'WLTP Calcs'!E589^2</f>
        <v>0</v>
      </c>
      <c r="I589" s="26">
        <f>0.02 *'Bike Data'!C$4*9.81</f>
        <v>55.524600000000007</v>
      </c>
      <c r="J589" s="22">
        <f t="shared" si="64"/>
        <v>55.524600000000007</v>
      </c>
      <c r="K589" s="25">
        <f t="shared" si="65"/>
        <v>55.524600000000007</v>
      </c>
      <c r="L589" s="20">
        <f t="shared" si="66"/>
        <v>0</v>
      </c>
      <c r="M589" s="30">
        <f>(E589/1000)*(I589+H589+('Bike Data'!C$4*'Bike Data'!C$10*F589))</f>
        <v>0</v>
      </c>
      <c r="N589" s="25">
        <f t="shared" si="67"/>
        <v>0</v>
      </c>
      <c r="O589" s="30">
        <f t="shared" si="68"/>
        <v>0</v>
      </c>
      <c r="P589" s="26"/>
      <c r="Q589" s="22">
        <f>((M589+M590)/2) * (B590 - B589)</f>
        <v>0</v>
      </c>
      <c r="R589" s="25">
        <f t="shared" si="69"/>
        <v>0</v>
      </c>
      <c r="S589" s="22">
        <f>SUM($R$3:R589)</f>
        <v>363.81765694181132</v>
      </c>
      <c r="T589" s="25">
        <f t="shared" si="63"/>
        <v>0</v>
      </c>
      <c r="U589" s="22">
        <f>SUM($T$3:T589)</f>
        <v>133.88218408261625</v>
      </c>
      <c r="V589" s="25"/>
      <c r="W589" s="20">
        <f>U589*'KERS Calcs'!$F$4</f>
        <v>117.8163219927023</v>
      </c>
      <c r="X589" s="25">
        <f>O589*'KERS Calcs'!$F$30</f>
        <v>0</v>
      </c>
      <c r="Y589" s="73">
        <f>T589*'KERS Calcs'!$F$30</f>
        <v>0</v>
      </c>
      <c r="Z589" s="26">
        <f>SUM($Y$3:Y589)</f>
        <v>72.001901792021997</v>
      </c>
    </row>
    <row r="590" spans="1:26" x14ac:dyDescent="0.2">
      <c r="A590" s="23" t="s">
        <v>18</v>
      </c>
      <c r="B590" s="19">
        <v>587</v>
      </c>
      <c r="C590" s="23">
        <v>587</v>
      </c>
      <c r="D590" s="19">
        <v>0</v>
      </c>
      <c r="E590" s="24">
        <v>0</v>
      </c>
      <c r="F590" s="20">
        <v>0</v>
      </c>
      <c r="G590" s="25">
        <f>'Bike Data'!$C$4*$F590</f>
        <v>0</v>
      </c>
      <c r="H590" s="22">
        <f>0.5*'Bike Data'!$C$12*'Bike Data'!$C$7*'Bike Data'!$C$6*'WLTP Calcs'!E590^2</f>
        <v>0</v>
      </c>
      <c r="I590" s="26">
        <f>0.02 *'Bike Data'!C$4*9.81</f>
        <v>55.524600000000007</v>
      </c>
      <c r="J590" s="22">
        <f t="shared" si="64"/>
        <v>55.524600000000007</v>
      </c>
      <c r="K590" s="25">
        <f t="shared" si="65"/>
        <v>55.524600000000007</v>
      </c>
      <c r="L590" s="20">
        <f t="shared" si="66"/>
        <v>0</v>
      </c>
      <c r="M590" s="30">
        <f>(E590/1000)*(I590+H590+('Bike Data'!C$4*'Bike Data'!C$10*F590))</f>
        <v>0</v>
      </c>
      <c r="N590" s="25">
        <f t="shared" si="67"/>
        <v>0</v>
      </c>
      <c r="O590" s="30">
        <f t="shared" si="68"/>
        <v>0</v>
      </c>
      <c r="P590" s="26"/>
      <c r="Q590" s="22">
        <f>((M590+M591)/2) * (B591 - B590)</f>
        <v>0</v>
      </c>
      <c r="R590" s="25">
        <f t="shared" si="69"/>
        <v>0</v>
      </c>
      <c r="S590" s="22">
        <f>SUM($R$3:R590)</f>
        <v>363.81765694181132</v>
      </c>
      <c r="T590" s="25">
        <f t="shared" si="63"/>
        <v>0</v>
      </c>
      <c r="U590" s="22">
        <f>SUM($T$3:T590)</f>
        <v>133.88218408261625</v>
      </c>
      <c r="V590" s="25"/>
      <c r="W590" s="20">
        <f>U590*'KERS Calcs'!$F$4</f>
        <v>117.8163219927023</v>
      </c>
      <c r="X590" s="25">
        <f>O590*'KERS Calcs'!$F$30</f>
        <v>0</v>
      </c>
      <c r="Y590" s="73">
        <f>T590*'KERS Calcs'!$F$30</f>
        <v>0</v>
      </c>
      <c r="Z590" s="26">
        <f>SUM($Y$3:Y590)</f>
        <v>72.001901792021997</v>
      </c>
    </row>
    <row r="591" spans="1:26" x14ac:dyDescent="0.2">
      <c r="A591" s="23" t="s">
        <v>18</v>
      </c>
      <c r="B591" s="19">
        <v>588</v>
      </c>
      <c r="C591" s="23">
        <v>588</v>
      </c>
      <c r="D591" s="19">
        <v>0</v>
      </c>
      <c r="E591" s="24">
        <v>0</v>
      </c>
      <c r="F591" s="20">
        <v>0</v>
      </c>
      <c r="G591" s="25">
        <f>'Bike Data'!$C$4*$F591</f>
        <v>0</v>
      </c>
      <c r="H591" s="22">
        <f>0.5*'Bike Data'!$C$12*'Bike Data'!$C$7*'Bike Data'!$C$6*'WLTP Calcs'!E591^2</f>
        <v>0</v>
      </c>
      <c r="I591" s="26">
        <f>0.02 *'Bike Data'!C$4*9.81</f>
        <v>55.524600000000007</v>
      </c>
      <c r="J591" s="22">
        <f t="shared" si="64"/>
        <v>55.524600000000007</v>
      </c>
      <c r="K591" s="25">
        <f t="shared" si="65"/>
        <v>55.524600000000007</v>
      </c>
      <c r="L591" s="20">
        <f t="shared" si="66"/>
        <v>0</v>
      </c>
      <c r="M591" s="30">
        <f>(E591/1000)*(I591+H591+('Bike Data'!C$4*'Bike Data'!C$10*F591))</f>
        <v>0</v>
      </c>
      <c r="N591" s="25">
        <f t="shared" si="67"/>
        <v>0</v>
      </c>
      <c r="O591" s="30">
        <f t="shared" si="68"/>
        <v>0</v>
      </c>
      <c r="P591" s="26"/>
      <c r="Q591" s="22">
        <f>((M591+M592)/2) * (B592 - B591)</f>
        <v>0</v>
      </c>
      <c r="R591" s="25">
        <f t="shared" si="69"/>
        <v>0</v>
      </c>
      <c r="S591" s="22">
        <f>SUM($R$3:R591)</f>
        <v>363.81765694181132</v>
      </c>
      <c r="T591" s="25">
        <f t="shared" si="63"/>
        <v>0</v>
      </c>
      <c r="U591" s="22">
        <f>SUM($T$3:T591)</f>
        <v>133.88218408261625</v>
      </c>
      <c r="V591" s="25"/>
      <c r="W591" s="20">
        <f>U591*'KERS Calcs'!$F$4</f>
        <v>117.8163219927023</v>
      </c>
      <c r="X591" s="25">
        <f>O591*'KERS Calcs'!$F$30</f>
        <v>0</v>
      </c>
      <c r="Y591" s="73">
        <f>T591*'KERS Calcs'!$F$30</f>
        <v>0</v>
      </c>
      <c r="Z591" s="26">
        <f>SUM($Y$3:Y591)</f>
        <v>72.001901792021997</v>
      </c>
    </row>
    <row r="592" spans="1:26" x14ac:dyDescent="0.2">
      <c r="A592" s="23" t="s">
        <v>18</v>
      </c>
      <c r="B592" s="19">
        <v>589</v>
      </c>
      <c r="C592" s="23">
        <v>589</v>
      </c>
      <c r="D592" s="19">
        <v>0</v>
      </c>
      <c r="E592" s="24">
        <v>0</v>
      </c>
      <c r="F592" s="20">
        <v>0</v>
      </c>
      <c r="G592" s="25">
        <f>'Bike Data'!$C$4*$F592</f>
        <v>0</v>
      </c>
      <c r="H592" s="22">
        <f>0.5*'Bike Data'!$C$12*'Bike Data'!$C$7*'Bike Data'!$C$6*'WLTP Calcs'!E592^2</f>
        <v>0</v>
      </c>
      <c r="I592" s="26">
        <f>0.02 *'Bike Data'!C$4*9.81</f>
        <v>55.524600000000007</v>
      </c>
      <c r="J592" s="22">
        <f t="shared" si="64"/>
        <v>55.524600000000007</v>
      </c>
      <c r="K592" s="25">
        <f t="shared" si="65"/>
        <v>55.524600000000007</v>
      </c>
      <c r="L592" s="20">
        <f t="shared" si="66"/>
        <v>0</v>
      </c>
      <c r="M592" s="30">
        <f>(E592/1000)*(I592+H592+('Bike Data'!C$4*'Bike Data'!C$10*F592))</f>
        <v>0</v>
      </c>
      <c r="N592" s="25">
        <f t="shared" si="67"/>
        <v>0</v>
      </c>
      <c r="O592" s="30">
        <f t="shared" si="68"/>
        <v>0</v>
      </c>
      <c r="P592" s="26"/>
      <c r="Q592" s="22">
        <f>((M592+M593)/2) * (B593 - B592)</f>
        <v>0</v>
      </c>
      <c r="R592" s="25">
        <f t="shared" si="69"/>
        <v>0</v>
      </c>
      <c r="S592" s="22">
        <f>SUM($R$3:R592)</f>
        <v>363.81765694181132</v>
      </c>
      <c r="T592" s="25">
        <f t="shared" si="63"/>
        <v>0</v>
      </c>
      <c r="U592" s="22">
        <f>SUM($T$3:T592)</f>
        <v>133.88218408261625</v>
      </c>
      <c r="V592" s="25"/>
      <c r="W592" s="20">
        <f>U592*'KERS Calcs'!$F$4</f>
        <v>117.8163219927023</v>
      </c>
      <c r="X592" s="25">
        <f>O592*'KERS Calcs'!$F$30</f>
        <v>0</v>
      </c>
      <c r="Y592" s="73">
        <f>T592*'KERS Calcs'!$F$30</f>
        <v>0</v>
      </c>
      <c r="Z592" s="26">
        <f>SUM($Y$3:Y592)</f>
        <v>72.001901792021997</v>
      </c>
    </row>
    <row r="593" spans="1:26" x14ac:dyDescent="0.2">
      <c r="A593" s="23" t="s">
        <v>19</v>
      </c>
      <c r="B593" s="19">
        <v>590</v>
      </c>
      <c r="C593" s="23">
        <v>1</v>
      </c>
      <c r="D593" s="19">
        <v>0</v>
      </c>
      <c r="E593" s="24">
        <v>0</v>
      </c>
      <c r="F593" s="20">
        <v>0</v>
      </c>
      <c r="G593" s="25">
        <f>'Bike Data'!$C$4*$F593</f>
        <v>0</v>
      </c>
      <c r="H593" s="22">
        <f>0.5*'Bike Data'!$C$12*'Bike Data'!$C$7*'Bike Data'!$C$6*'WLTP Calcs'!E593^2</f>
        <v>0</v>
      </c>
      <c r="I593" s="26">
        <f>0.02 *'Bike Data'!C$4*9.81</f>
        <v>55.524600000000007</v>
      </c>
      <c r="J593" s="22">
        <f t="shared" si="64"/>
        <v>55.524600000000007</v>
      </c>
      <c r="K593" s="25">
        <f t="shared" si="65"/>
        <v>55.524600000000007</v>
      </c>
      <c r="L593" s="20">
        <f t="shared" si="66"/>
        <v>0</v>
      </c>
      <c r="M593" s="30">
        <f>(E593/1000)*(I593+H593+('Bike Data'!C$4*'Bike Data'!C$10*F593))</f>
        <v>0</v>
      </c>
      <c r="N593" s="25">
        <f t="shared" si="67"/>
        <v>0</v>
      </c>
      <c r="O593" s="30">
        <f t="shared" si="68"/>
        <v>0</v>
      </c>
      <c r="P593" s="26"/>
      <c r="Q593" s="22">
        <f>((M593+M594)/2) * (B594 - B593)</f>
        <v>0</v>
      </c>
      <c r="R593" s="25">
        <f t="shared" si="69"/>
        <v>0</v>
      </c>
      <c r="S593" s="22">
        <f>SUM($R$3:R593)</f>
        <v>363.81765694181132</v>
      </c>
      <c r="T593" s="25">
        <f t="shared" si="63"/>
        <v>0</v>
      </c>
      <c r="U593" s="22">
        <f>SUM($T$3:T593)</f>
        <v>133.88218408261625</v>
      </c>
      <c r="V593" s="25"/>
      <c r="W593" s="20">
        <f>U593*'KERS Calcs'!$F$4</f>
        <v>117.8163219927023</v>
      </c>
      <c r="X593" s="25">
        <f>O593*'KERS Calcs'!$F$30</f>
        <v>0</v>
      </c>
      <c r="Y593" s="73">
        <f>T593*'KERS Calcs'!$F$30</f>
        <v>0</v>
      </c>
      <c r="Z593" s="26">
        <f>SUM($Y$3:Y593)</f>
        <v>72.001901792021997</v>
      </c>
    </row>
    <row r="594" spans="1:26" x14ac:dyDescent="0.2">
      <c r="A594" s="23" t="s">
        <v>19</v>
      </c>
      <c r="B594" s="19">
        <v>591</v>
      </c>
      <c r="C594" s="23">
        <v>2</v>
      </c>
      <c r="D594" s="19">
        <v>0</v>
      </c>
      <c r="E594" s="24">
        <v>0</v>
      </c>
      <c r="F594" s="20">
        <v>0</v>
      </c>
      <c r="G594" s="25">
        <f>'Bike Data'!$C$4*$F594</f>
        <v>0</v>
      </c>
      <c r="H594" s="22">
        <f>0.5*'Bike Data'!$C$12*'Bike Data'!$C$7*'Bike Data'!$C$6*'WLTP Calcs'!E594^2</f>
        <v>0</v>
      </c>
      <c r="I594" s="26">
        <f>0.02 *'Bike Data'!C$4*9.81</f>
        <v>55.524600000000007</v>
      </c>
      <c r="J594" s="22">
        <f t="shared" si="64"/>
        <v>55.524600000000007</v>
      </c>
      <c r="K594" s="25">
        <f t="shared" si="65"/>
        <v>55.524600000000007</v>
      </c>
      <c r="L594" s="20">
        <f t="shared" si="66"/>
        <v>0</v>
      </c>
      <c r="M594" s="30">
        <f>(E594/1000)*(I594+H594+('Bike Data'!C$4*'Bike Data'!C$10*F594))</f>
        <v>0</v>
      </c>
      <c r="N594" s="25">
        <f t="shared" si="67"/>
        <v>0</v>
      </c>
      <c r="O594" s="30">
        <f t="shared" si="68"/>
        <v>0</v>
      </c>
      <c r="P594" s="26"/>
      <c r="Q594" s="22">
        <f>((M594+M595)/2) * (B595 - B594)</f>
        <v>0</v>
      </c>
      <c r="R594" s="25">
        <f t="shared" si="69"/>
        <v>0</v>
      </c>
      <c r="S594" s="22">
        <f>SUM($R$3:R594)</f>
        <v>363.81765694181132</v>
      </c>
      <c r="T594" s="25">
        <f t="shared" si="63"/>
        <v>0</v>
      </c>
      <c r="U594" s="22">
        <f>SUM($T$3:T594)</f>
        <v>133.88218408261625</v>
      </c>
      <c r="V594" s="25"/>
      <c r="W594" s="20">
        <f>U594*'KERS Calcs'!$F$4</f>
        <v>117.8163219927023</v>
      </c>
      <c r="X594" s="25">
        <f>O594*'KERS Calcs'!$F$30</f>
        <v>0</v>
      </c>
      <c r="Y594" s="73">
        <f>T594*'KERS Calcs'!$F$30</f>
        <v>0</v>
      </c>
      <c r="Z594" s="26">
        <f>SUM($Y$3:Y594)</f>
        <v>72.001901792021997</v>
      </c>
    </row>
    <row r="595" spans="1:26" x14ac:dyDescent="0.2">
      <c r="A595" s="23" t="s">
        <v>19</v>
      </c>
      <c r="B595" s="19">
        <v>592</v>
      </c>
      <c r="C595" s="23">
        <v>3</v>
      </c>
      <c r="D595" s="19">
        <v>0</v>
      </c>
      <c r="E595" s="24">
        <v>0</v>
      </c>
      <c r="F595" s="20">
        <v>0</v>
      </c>
      <c r="G595" s="25">
        <f>'Bike Data'!$C$4*$F595</f>
        <v>0</v>
      </c>
      <c r="H595" s="22">
        <f>0.5*'Bike Data'!$C$12*'Bike Data'!$C$7*'Bike Data'!$C$6*'WLTP Calcs'!E595^2</f>
        <v>0</v>
      </c>
      <c r="I595" s="26">
        <f>0.02 *'Bike Data'!C$4*9.81</f>
        <v>55.524600000000007</v>
      </c>
      <c r="J595" s="22">
        <f t="shared" si="64"/>
        <v>55.524600000000007</v>
      </c>
      <c r="K595" s="25">
        <f t="shared" si="65"/>
        <v>55.524600000000007</v>
      </c>
      <c r="L595" s="20">
        <f t="shared" si="66"/>
        <v>0</v>
      </c>
      <c r="M595" s="30">
        <f>(E595/1000)*(I595+H595+('Bike Data'!C$4*'Bike Data'!C$10*F595))</f>
        <v>0</v>
      </c>
      <c r="N595" s="25">
        <f t="shared" si="67"/>
        <v>0</v>
      </c>
      <c r="O595" s="30">
        <f t="shared" si="68"/>
        <v>0</v>
      </c>
      <c r="P595" s="26"/>
      <c r="Q595" s="22">
        <f>((M595+M596)/2) * (B596 - B595)</f>
        <v>0</v>
      </c>
      <c r="R595" s="25">
        <f t="shared" si="69"/>
        <v>0</v>
      </c>
      <c r="S595" s="22">
        <f>SUM($R$3:R595)</f>
        <v>363.81765694181132</v>
      </c>
      <c r="T595" s="25">
        <f t="shared" si="63"/>
        <v>0</v>
      </c>
      <c r="U595" s="22">
        <f>SUM($T$3:T595)</f>
        <v>133.88218408261625</v>
      </c>
      <c r="V595" s="25"/>
      <c r="W595" s="20">
        <f>U595*'KERS Calcs'!$F$4</f>
        <v>117.8163219927023</v>
      </c>
      <c r="X595" s="25">
        <f>O595*'KERS Calcs'!$F$30</f>
        <v>0</v>
      </c>
      <c r="Y595" s="73">
        <f>T595*'KERS Calcs'!$F$30</f>
        <v>0</v>
      </c>
      <c r="Z595" s="26">
        <f>SUM($Y$3:Y595)</f>
        <v>72.001901792021997</v>
      </c>
    </row>
    <row r="596" spans="1:26" x14ac:dyDescent="0.2">
      <c r="A596" s="23" t="s">
        <v>19</v>
      </c>
      <c r="B596" s="19">
        <v>593</v>
      </c>
      <c r="C596" s="23">
        <v>4</v>
      </c>
      <c r="D596" s="19">
        <v>0</v>
      </c>
      <c r="E596" s="24">
        <v>0</v>
      </c>
      <c r="F596" s="20">
        <v>0</v>
      </c>
      <c r="G596" s="25">
        <f>'Bike Data'!$C$4*$F596</f>
        <v>0</v>
      </c>
      <c r="H596" s="22">
        <f>0.5*'Bike Data'!$C$12*'Bike Data'!$C$7*'Bike Data'!$C$6*'WLTP Calcs'!E596^2</f>
        <v>0</v>
      </c>
      <c r="I596" s="26">
        <f>0.02 *'Bike Data'!C$4*9.81</f>
        <v>55.524600000000007</v>
      </c>
      <c r="J596" s="22">
        <f t="shared" si="64"/>
        <v>55.524600000000007</v>
      </c>
      <c r="K596" s="25">
        <f t="shared" si="65"/>
        <v>55.524600000000007</v>
      </c>
      <c r="L596" s="20">
        <f t="shared" si="66"/>
        <v>0</v>
      </c>
      <c r="M596" s="30">
        <f>(E596/1000)*(I596+H596+('Bike Data'!C$4*'Bike Data'!C$10*F596))</f>
        <v>0</v>
      </c>
      <c r="N596" s="25">
        <f t="shared" si="67"/>
        <v>0</v>
      </c>
      <c r="O596" s="30">
        <f t="shared" si="68"/>
        <v>0</v>
      </c>
      <c r="P596" s="26"/>
      <c r="Q596" s="22">
        <f>((M596+M597)/2) * (B597 - B596)</f>
        <v>0</v>
      </c>
      <c r="R596" s="25">
        <f t="shared" si="69"/>
        <v>0</v>
      </c>
      <c r="S596" s="22">
        <f>SUM($R$3:R596)</f>
        <v>363.81765694181132</v>
      </c>
      <c r="T596" s="25">
        <f t="shared" si="63"/>
        <v>0</v>
      </c>
      <c r="U596" s="22">
        <f>SUM($T$3:T596)</f>
        <v>133.88218408261625</v>
      </c>
      <c r="V596" s="25"/>
      <c r="W596" s="20">
        <f>U596*'KERS Calcs'!$F$4</f>
        <v>117.8163219927023</v>
      </c>
      <c r="X596" s="25">
        <f>O596*'KERS Calcs'!$F$30</f>
        <v>0</v>
      </c>
      <c r="Y596" s="73">
        <f>T596*'KERS Calcs'!$F$30</f>
        <v>0</v>
      </c>
      <c r="Z596" s="26">
        <f>SUM($Y$3:Y596)</f>
        <v>72.001901792021997</v>
      </c>
    </row>
    <row r="597" spans="1:26" x14ac:dyDescent="0.2">
      <c r="A597" s="23" t="s">
        <v>19</v>
      </c>
      <c r="B597" s="19">
        <v>594</v>
      </c>
      <c r="C597" s="23">
        <v>5</v>
      </c>
      <c r="D597" s="19">
        <v>0</v>
      </c>
      <c r="E597" s="24">
        <v>0</v>
      </c>
      <c r="F597" s="20">
        <v>0</v>
      </c>
      <c r="G597" s="25">
        <f>'Bike Data'!$C$4*$F597</f>
        <v>0</v>
      </c>
      <c r="H597" s="22">
        <f>0.5*'Bike Data'!$C$12*'Bike Data'!$C$7*'Bike Data'!$C$6*'WLTP Calcs'!E597^2</f>
        <v>0</v>
      </c>
      <c r="I597" s="26">
        <f>0.02 *'Bike Data'!C$4*9.81</f>
        <v>55.524600000000007</v>
      </c>
      <c r="J597" s="22">
        <f t="shared" si="64"/>
        <v>55.524600000000007</v>
      </c>
      <c r="K597" s="25">
        <f t="shared" si="65"/>
        <v>55.524600000000007</v>
      </c>
      <c r="L597" s="20">
        <f t="shared" si="66"/>
        <v>0</v>
      </c>
      <c r="M597" s="30">
        <f>(E597/1000)*(I597+H597+('Bike Data'!C$4*'Bike Data'!C$10*F597))</f>
        <v>0</v>
      </c>
      <c r="N597" s="25">
        <f t="shared" si="67"/>
        <v>0</v>
      </c>
      <c r="O597" s="30">
        <f t="shared" si="68"/>
        <v>0</v>
      </c>
      <c r="P597" s="26"/>
      <c r="Q597" s="22">
        <f>((M597+M598)/2) * (B598 - B597)</f>
        <v>0</v>
      </c>
      <c r="R597" s="25">
        <f t="shared" si="69"/>
        <v>0</v>
      </c>
      <c r="S597" s="22">
        <f>SUM($R$3:R597)</f>
        <v>363.81765694181132</v>
      </c>
      <c r="T597" s="25">
        <f t="shared" si="63"/>
        <v>0</v>
      </c>
      <c r="U597" s="22">
        <f>SUM($T$3:T597)</f>
        <v>133.88218408261625</v>
      </c>
      <c r="V597" s="25"/>
      <c r="W597" s="20">
        <f>U597*'KERS Calcs'!$F$4</f>
        <v>117.8163219927023</v>
      </c>
      <c r="X597" s="25">
        <f>O597*'KERS Calcs'!$F$30</f>
        <v>0</v>
      </c>
      <c r="Y597" s="73">
        <f>T597*'KERS Calcs'!$F$30</f>
        <v>0</v>
      </c>
      <c r="Z597" s="26">
        <f>SUM($Y$3:Y597)</f>
        <v>72.001901792021997</v>
      </c>
    </row>
    <row r="598" spans="1:26" x14ac:dyDescent="0.2">
      <c r="A598" s="23" t="s">
        <v>19</v>
      </c>
      <c r="B598" s="19">
        <v>595</v>
      </c>
      <c r="C598" s="23">
        <v>6</v>
      </c>
      <c r="D598" s="19">
        <v>0</v>
      </c>
      <c r="E598" s="24">
        <v>0</v>
      </c>
      <c r="F598" s="20">
        <v>0</v>
      </c>
      <c r="G598" s="25">
        <f>'Bike Data'!$C$4*$F598</f>
        <v>0</v>
      </c>
      <c r="H598" s="22">
        <f>0.5*'Bike Data'!$C$12*'Bike Data'!$C$7*'Bike Data'!$C$6*'WLTP Calcs'!E598^2</f>
        <v>0</v>
      </c>
      <c r="I598" s="26">
        <f>0.02 *'Bike Data'!C$4*9.81</f>
        <v>55.524600000000007</v>
      </c>
      <c r="J598" s="22">
        <f t="shared" si="64"/>
        <v>55.524600000000007</v>
      </c>
      <c r="K598" s="25">
        <f t="shared" si="65"/>
        <v>55.524600000000007</v>
      </c>
      <c r="L598" s="20">
        <f t="shared" si="66"/>
        <v>0</v>
      </c>
      <c r="M598" s="30">
        <f>(E598/1000)*(I598+H598+('Bike Data'!C$4*'Bike Data'!C$10*F598))</f>
        <v>0</v>
      </c>
      <c r="N598" s="25">
        <f t="shared" si="67"/>
        <v>0</v>
      </c>
      <c r="O598" s="30">
        <f t="shared" si="68"/>
        <v>0</v>
      </c>
      <c r="P598" s="26"/>
      <c r="Q598" s="22">
        <f>((M598+M599)/2) * (B599 - B598)</f>
        <v>0</v>
      </c>
      <c r="R598" s="25">
        <f t="shared" si="69"/>
        <v>0</v>
      </c>
      <c r="S598" s="22">
        <f>SUM($R$3:R598)</f>
        <v>363.81765694181132</v>
      </c>
      <c r="T598" s="25">
        <f t="shared" si="63"/>
        <v>0</v>
      </c>
      <c r="U598" s="22">
        <f>SUM($T$3:T598)</f>
        <v>133.88218408261625</v>
      </c>
      <c r="V598" s="25"/>
      <c r="W598" s="20">
        <f>U598*'KERS Calcs'!$F$4</f>
        <v>117.8163219927023</v>
      </c>
      <c r="X598" s="25">
        <f>O598*'KERS Calcs'!$F$30</f>
        <v>0</v>
      </c>
      <c r="Y598" s="73">
        <f>T598*'KERS Calcs'!$F$30</f>
        <v>0</v>
      </c>
      <c r="Z598" s="26">
        <f>SUM($Y$3:Y598)</f>
        <v>72.001901792021997</v>
      </c>
    </row>
    <row r="599" spans="1:26" x14ac:dyDescent="0.2">
      <c r="A599" s="23" t="s">
        <v>19</v>
      </c>
      <c r="B599" s="19">
        <v>596</v>
      </c>
      <c r="C599" s="23">
        <v>7</v>
      </c>
      <c r="D599" s="19">
        <v>0</v>
      </c>
      <c r="E599" s="24">
        <v>0</v>
      </c>
      <c r="F599" s="20">
        <v>0</v>
      </c>
      <c r="G599" s="25">
        <f>'Bike Data'!$C$4*$F599</f>
        <v>0</v>
      </c>
      <c r="H599" s="22">
        <f>0.5*'Bike Data'!$C$12*'Bike Data'!$C$7*'Bike Data'!$C$6*'WLTP Calcs'!E599^2</f>
        <v>0</v>
      </c>
      <c r="I599" s="26">
        <f>0.02 *'Bike Data'!C$4*9.81</f>
        <v>55.524600000000007</v>
      </c>
      <c r="J599" s="22">
        <f t="shared" si="64"/>
        <v>55.524600000000007</v>
      </c>
      <c r="K599" s="25">
        <f t="shared" si="65"/>
        <v>55.524600000000007</v>
      </c>
      <c r="L599" s="20">
        <f t="shared" si="66"/>
        <v>0</v>
      </c>
      <c r="M599" s="30">
        <f>(E599/1000)*(I599+H599+('Bike Data'!C$4*'Bike Data'!C$10*F599))</f>
        <v>0</v>
      </c>
      <c r="N599" s="25">
        <f t="shared" si="67"/>
        <v>0</v>
      </c>
      <c r="O599" s="30">
        <f t="shared" si="68"/>
        <v>0</v>
      </c>
      <c r="P599" s="26"/>
      <c r="Q599" s="22">
        <f>((M599+M600)/2) * (B600 - B599)</f>
        <v>0</v>
      </c>
      <c r="R599" s="25">
        <f t="shared" si="69"/>
        <v>0</v>
      </c>
      <c r="S599" s="22">
        <f>SUM($R$3:R599)</f>
        <v>363.81765694181132</v>
      </c>
      <c r="T599" s="25">
        <f t="shared" si="63"/>
        <v>0</v>
      </c>
      <c r="U599" s="22">
        <f>SUM($T$3:T599)</f>
        <v>133.88218408261625</v>
      </c>
      <c r="V599" s="25"/>
      <c r="W599" s="20">
        <f>U599*'KERS Calcs'!$F$4</f>
        <v>117.8163219927023</v>
      </c>
      <c r="X599" s="25">
        <f>O599*'KERS Calcs'!$F$30</f>
        <v>0</v>
      </c>
      <c r="Y599" s="73">
        <f>T599*'KERS Calcs'!$F$30</f>
        <v>0</v>
      </c>
      <c r="Z599" s="26">
        <f>SUM($Y$3:Y599)</f>
        <v>72.001901792021997</v>
      </c>
    </row>
    <row r="600" spans="1:26" x14ac:dyDescent="0.2">
      <c r="A600" s="23" t="s">
        <v>19</v>
      </c>
      <c r="B600" s="19">
        <v>597</v>
      </c>
      <c r="C600" s="23">
        <v>8</v>
      </c>
      <c r="D600" s="19">
        <v>0</v>
      </c>
      <c r="E600" s="24">
        <v>0</v>
      </c>
      <c r="F600" s="20">
        <v>0</v>
      </c>
      <c r="G600" s="25">
        <f>'Bike Data'!$C$4*$F600</f>
        <v>0</v>
      </c>
      <c r="H600" s="22">
        <f>0.5*'Bike Data'!$C$12*'Bike Data'!$C$7*'Bike Data'!$C$6*'WLTP Calcs'!E600^2</f>
        <v>0</v>
      </c>
      <c r="I600" s="26">
        <f>0.02 *'Bike Data'!C$4*9.81</f>
        <v>55.524600000000007</v>
      </c>
      <c r="J600" s="22">
        <f t="shared" si="64"/>
        <v>55.524600000000007</v>
      </c>
      <c r="K600" s="25">
        <f t="shared" si="65"/>
        <v>55.524600000000007</v>
      </c>
      <c r="L600" s="20">
        <f t="shared" si="66"/>
        <v>0</v>
      </c>
      <c r="M600" s="30">
        <f>(E600/1000)*(I600+H600+('Bike Data'!C$4*'Bike Data'!C$10*F600))</f>
        <v>0</v>
      </c>
      <c r="N600" s="25">
        <f t="shared" si="67"/>
        <v>0</v>
      </c>
      <c r="O600" s="30">
        <f t="shared" si="68"/>
        <v>0</v>
      </c>
      <c r="P600" s="26"/>
      <c r="Q600" s="22">
        <f>((M600+M601)/2) * (B601 - B600)</f>
        <v>0</v>
      </c>
      <c r="R600" s="25">
        <f t="shared" si="69"/>
        <v>0</v>
      </c>
      <c r="S600" s="22">
        <f>SUM($R$3:R600)</f>
        <v>363.81765694181132</v>
      </c>
      <c r="T600" s="25">
        <f t="shared" si="63"/>
        <v>0</v>
      </c>
      <c r="U600" s="22">
        <f>SUM($T$3:T600)</f>
        <v>133.88218408261625</v>
      </c>
      <c r="V600" s="25"/>
      <c r="W600" s="20">
        <f>U600*'KERS Calcs'!$F$4</f>
        <v>117.8163219927023</v>
      </c>
      <c r="X600" s="25">
        <f>O600*'KERS Calcs'!$F$30</f>
        <v>0</v>
      </c>
      <c r="Y600" s="73">
        <f>T600*'KERS Calcs'!$F$30</f>
        <v>0</v>
      </c>
      <c r="Z600" s="26">
        <f>SUM($Y$3:Y600)</f>
        <v>72.001901792021997</v>
      </c>
    </row>
    <row r="601" spans="1:26" x14ac:dyDescent="0.2">
      <c r="A601" s="23" t="s">
        <v>19</v>
      </c>
      <c r="B601" s="19">
        <v>598</v>
      </c>
      <c r="C601" s="23">
        <v>9</v>
      </c>
      <c r="D601" s="19">
        <v>0</v>
      </c>
      <c r="E601" s="24">
        <v>0</v>
      </c>
      <c r="F601" s="20">
        <v>0</v>
      </c>
      <c r="G601" s="25">
        <f>'Bike Data'!$C$4*$F601</f>
        <v>0</v>
      </c>
      <c r="H601" s="22">
        <f>0.5*'Bike Data'!$C$12*'Bike Data'!$C$7*'Bike Data'!$C$6*'WLTP Calcs'!E601^2</f>
        <v>0</v>
      </c>
      <c r="I601" s="26">
        <f>0.02 *'Bike Data'!C$4*9.81</f>
        <v>55.524600000000007</v>
      </c>
      <c r="J601" s="22">
        <f t="shared" si="64"/>
        <v>55.524600000000007</v>
      </c>
      <c r="K601" s="25">
        <f t="shared" si="65"/>
        <v>55.524600000000007</v>
      </c>
      <c r="L601" s="20">
        <f t="shared" si="66"/>
        <v>0</v>
      </c>
      <c r="M601" s="30">
        <f>(E601/1000)*(I601+H601+('Bike Data'!C$4*'Bike Data'!C$10*F601))</f>
        <v>0</v>
      </c>
      <c r="N601" s="25">
        <f t="shared" si="67"/>
        <v>0</v>
      </c>
      <c r="O601" s="30">
        <f t="shared" si="68"/>
        <v>0</v>
      </c>
      <c r="P601" s="26"/>
      <c r="Q601" s="22">
        <f>((M601+M602)/2) * (B602 - B601)</f>
        <v>0</v>
      </c>
      <c r="R601" s="25">
        <f t="shared" si="69"/>
        <v>0</v>
      </c>
      <c r="S601" s="22">
        <f>SUM($R$3:R601)</f>
        <v>363.81765694181132</v>
      </c>
      <c r="T601" s="25">
        <f t="shared" si="63"/>
        <v>0</v>
      </c>
      <c r="U601" s="22">
        <f>SUM($T$3:T601)</f>
        <v>133.88218408261625</v>
      </c>
      <c r="V601" s="25"/>
      <c r="W601" s="20">
        <f>U601*'KERS Calcs'!$F$4</f>
        <v>117.8163219927023</v>
      </c>
      <c r="X601" s="25">
        <f>O601*'KERS Calcs'!$F$30</f>
        <v>0</v>
      </c>
      <c r="Y601" s="73">
        <f>T601*'KERS Calcs'!$F$30</f>
        <v>0</v>
      </c>
      <c r="Z601" s="26">
        <f>SUM($Y$3:Y601)</f>
        <v>72.001901792021997</v>
      </c>
    </row>
    <row r="602" spans="1:26" x14ac:dyDescent="0.2">
      <c r="A602" s="23" t="s">
        <v>19</v>
      </c>
      <c r="B602" s="19">
        <v>599</v>
      </c>
      <c r="C602" s="23">
        <v>10</v>
      </c>
      <c r="D602" s="19">
        <v>0</v>
      </c>
      <c r="E602" s="24">
        <v>0</v>
      </c>
      <c r="F602" s="20">
        <v>0</v>
      </c>
      <c r="G602" s="25">
        <f>'Bike Data'!$C$4*$F602</f>
        <v>0</v>
      </c>
      <c r="H602" s="22">
        <f>0.5*'Bike Data'!$C$12*'Bike Data'!$C$7*'Bike Data'!$C$6*'WLTP Calcs'!E602^2</f>
        <v>0</v>
      </c>
      <c r="I602" s="26">
        <f>0.02 *'Bike Data'!C$4*9.81</f>
        <v>55.524600000000007</v>
      </c>
      <c r="J602" s="22">
        <f t="shared" si="64"/>
        <v>55.524600000000007</v>
      </c>
      <c r="K602" s="25">
        <f t="shared" si="65"/>
        <v>55.524600000000007</v>
      </c>
      <c r="L602" s="20">
        <f t="shared" si="66"/>
        <v>0</v>
      </c>
      <c r="M602" s="30">
        <f>(E602/1000)*(I602+H602+('Bike Data'!C$4*'Bike Data'!C$10*F602))</f>
        <v>0</v>
      </c>
      <c r="N602" s="25">
        <f t="shared" si="67"/>
        <v>0</v>
      </c>
      <c r="O602" s="30">
        <f t="shared" si="68"/>
        <v>0</v>
      </c>
      <c r="P602" s="26"/>
      <c r="Q602" s="22">
        <f>((M602+M603)/2) * (B603 - B602)</f>
        <v>0</v>
      </c>
      <c r="R602" s="25">
        <f t="shared" si="69"/>
        <v>0</v>
      </c>
      <c r="S602" s="22">
        <f>SUM($R$3:R602)</f>
        <v>363.81765694181132</v>
      </c>
      <c r="T602" s="25">
        <f t="shared" si="63"/>
        <v>0</v>
      </c>
      <c r="U602" s="22">
        <f>SUM($T$3:T602)</f>
        <v>133.88218408261625</v>
      </c>
      <c r="V602" s="25"/>
      <c r="W602" s="20">
        <f>U602*'KERS Calcs'!$F$4</f>
        <v>117.8163219927023</v>
      </c>
      <c r="X602" s="25">
        <f>O602*'KERS Calcs'!$F$30</f>
        <v>0</v>
      </c>
      <c r="Y602" s="73">
        <f>T602*'KERS Calcs'!$F$30</f>
        <v>0</v>
      </c>
      <c r="Z602" s="26">
        <f>SUM($Y$3:Y602)</f>
        <v>72.001901792021997</v>
      </c>
    </row>
    <row r="603" spans="1:26" x14ac:dyDescent="0.2">
      <c r="A603" s="23" t="s">
        <v>19</v>
      </c>
      <c r="B603" s="19">
        <v>600</v>
      </c>
      <c r="C603" s="23">
        <v>11</v>
      </c>
      <c r="D603" s="19">
        <v>0</v>
      </c>
      <c r="E603" s="24">
        <v>0</v>
      </c>
      <c r="F603" s="20">
        <v>0.1388888888888889</v>
      </c>
      <c r="G603" s="25">
        <f>'Bike Data'!$C$4*$F603</f>
        <v>39.305555555555557</v>
      </c>
      <c r="H603" s="22">
        <f>0.5*'Bike Data'!$C$12*'Bike Data'!$C$7*'Bike Data'!$C$6*'WLTP Calcs'!E603^2</f>
        <v>0</v>
      </c>
      <c r="I603" s="26">
        <f>0.02 *'Bike Data'!C$4*9.81</f>
        <v>55.524600000000007</v>
      </c>
      <c r="J603" s="22">
        <f t="shared" si="64"/>
        <v>94.830155555555564</v>
      </c>
      <c r="K603" s="25">
        <f t="shared" si="65"/>
        <v>94.830155555555564</v>
      </c>
      <c r="L603" s="20">
        <f t="shared" si="66"/>
        <v>0</v>
      </c>
      <c r="M603" s="30">
        <f>(E603/1000)*(I603+H603+('Bike Data'!C$4*'Bike Data'!C$10*F603))</f>
        <v>0</v>
      </c>
      <c r="N603" s="25">
        <f t="shared" si="67"/>
        <v>0</v>
      </c>
      <c r="O603" s="30">
        <f t="shared" si="68"/>
        <v>0</v>
      </c>
      <c r="P603" s="26"/>
      <c r="Q603" s="22">
        <f>((M603+M604)/2) * (B604 - B603)</f>
        <v>2.264425266846708E-2</v>
      </c>
      <c r="R603" s="25">
        <f t="shared" si="69"/>
        <v>2.264425266846708E-2</v>
      </c>
      <c r="S603" s="22">
        <f>SUM($R$3:R603)</f>
        <v>363.84030119447976</v>
      </c>
      <c r="T603" s="25">
        <f t="shared" si="63"/>
        <v>0</v>
      </c>
      <c r="U603" s="22">
        <f>SUM($T$3:T603)</f>
        <v>133.88218408261625</v>
      </c>
      <c r="V603" s="25"/>
      <c r="W603" s="20">
        <f>U603*'KERS Calcs'!$F$4</f>
        <v>117.8163219927023</v>
      </c>
      <c r="X603" s="25">
        <f>O603*'KERS Calcs'!$F$30</f>
        <v>0</v>
      </c>
      <c r="Y603" s="73">
        <f>T603*'KERS Calcs'!$F$30</f>
        <v>0</v>
      </c>
      <c r="Z603" s="26">
        <f>SUM($Y$3:Y603)</f>
        <v>72.001901792021997</v>
      </c>
    </row>
    <row r="604" spans="1:26" x14ac:dyDescent="0.2">
      <c r="A604" s="23" t="s">
        <v>19</v>
      </c>
      <c r="B604" s="19">
        <v>601</v>
      </c>
      <c r="C604" s="23">
        <v>12</v>
      </c>
      <c r="D604" s="19">
        <v>1</v>
      </c>
      <c r="E604" s="24">
        <v>0.27777777777777779</v>
      </c>
      <c r="F604" s="20">
        <v>0.29166666666666669</v>
      </c>
      <c r="G604" s="25">
        <f>'Bike Data'!$C$4*$F604</f>
        <v>82.541666666666671</v>
      </c>
      <c r="H604" s="22">
        <f>0.5*'Bike Data'!$C$12*'Bike Data'!$C$7*'Bike Data'!$C$6*'WLTP Calcs'!E604^2</f>
        <v>1.5879629629629632E-2</v>
      </c>
      <c r="I604" s="26">
        <f>0.02 *'Bike Data'!C$4*9.81</f>
        <v>55.524600000000007</v>
      </c>
      <c r="J604" s="22">
        <f t="shared" si="64"/>
        <v>138.08214629629629</v>
      </c>
      <c r="K604" s="25">
        <f t="shared" si="65"/>
        <v>138.08214629629629</v>
      </c>
      <c r="L604" s="20">
        <f t="shared" si="66"/>
        <v>0</v>
      </c>
      <c r="M604" s="30">
        <f>(E604/1000)*(I604+H604+('Bike Data'!C$4*'Bike Data'!C$10*F604))</f>
        <v>4.5288505336934161E-2</v>
      </c>
      <c r="N604" s="25">
        <f t="shared" si="67"/>
        <v>4.5288505336934161E-2</v>
      </c>
      <c r="O604" s="30">
        <f t="shared" si="68"/>
        <v>0</v>
      </c>
      <c r="P604" s="26"/>
      <c r="Q604" s="22">
        <f>((M604+M605)/2) * (B605 - B604)</f>
        <v>9.5594482066615222E-2</v>
      </c>
      <c r="R604" s="25">
        <f t="shared" si="69"/>
        <v>9.5594482066615222E-2</v>
      </c>
      <c r="S604" s="22">
        <f>SUM($R$3:R604)</f>
        <v>363.93589567654635</v>
      </c>
      <c r="T604" s="25">
        <f t="shared" si="63"/>
        <v>0</v>
      </c>
      <c r="U604" s="22">
        <f>SUM($T$3:T604)</f>
        <v>133.88218408261625</v>
      </c>
      <c r="V604" s="25"/>
      <c r="W604" s="20">
        <f>U604*'KERS Calcs'!$F$4</f>
        <v>117.8163219927023</v>
      </c>
      <c r="X604" s="25">
        <f>O604*'KERS Calcs'!$F$30</f>
        <v>0</v>
      </c>
      <c r="Y604" s="73">
        <f>T604*'KERS Calcs'!$F$30</f>
        <v>0</v>
      </c>
      <c r="Z604" s="26">
        <f>SUM($Y$3:Y604)</f>
        <v>72.001901792021997</v>
      </c>
    </row>
    <row r="605" spans="1:26" x14ac:dyDescent="0.2">
      <c r="A605" s="23" t="s">
        <v>19</v>
      </c>
      <c r="B605" s="19">
        <v>602</v>
      </c>
      <c r="C605" s="23">
        <v>13</v>
      </c>
      <c r="D605" s="19">
        <v>2.1</v>
      </c>
      <c r="E605" s="24">
        <v>0.58333333333333337</v>
      </c>
      <c r="F605" s="20">
        <v>0.52777777777777779</v>
      </c>
      <c r="G605" s="25">
        <f>'Bike Data'!$C$4*$F605</f>
        <v>149.36111111111111</v>
      </c>
      <c r="H605" s="22">
        <f>0.5*'Bike Data'!$C$12*'Bike Data'!$C$7*'Bike Data'!$C$6*'WLTP Calcs'!E605^2</f>
        <v>7.0029166666666684E-2</v>
      </c>
      <c r="I605" s="26">
        <f>0.02 *'Bike Data'!C$4*9.81</f>
        <v>55.524600000000007</v>
      </c>
      <c r="J605" s="22">
        <f t="shared" si="64"/>
        <v>204.95574027777781</v>
      </c>
      <c r="K605" s="25">
        <f t="shared" si="65"/>
        <v>204.95574027777781</v>
      </c>
      <c r="L605" s="20">
        <f t="shared" si="66"/>
        <v>0</v>
      </c>
      <c r="M605" s="30">
        <f>(E605/1000)*(I605+H605+('Bike Data'!C$4*'Bike Data'!C$10*F605))</f>
        <v>0.14590045879629629</v>
      </c>
      <c r="N605" s="25">
        <f t="shared" si="67"/>
        <v>0.14590045879629629</v>
      </c>
      <c r="O605" s="30">
        <f t="shared" si="68"/>
        <v>0</v>
      </c>
      <c r="P605" s="26"/>
      <c r="Q605" s="22">
        <f>((M605+M606)/2) * (B606 - B605)</f>
        <v>0.34909529513888887</v>
      </c>
      <c r="R605" s="25">
        <f t="shared" si="69"/>
        <v>0.34909529513888887</v>
      </c>
      <c r="S605" s="22">
        <f>SUM($R$3:R605)</f>
        <v>364.28499097168526</v>
      </c>
      <c r="T605" s="25">
        <f t="shared" si="63"/>
        <v>0</v>
      </c>
      <c r="U605" s="22">
        <f>SUM($T$3:T605)</f>
        <v>133.88218408261625</v>
      </c>
      <c r="V605" s="25"/>
      <c r="W605" s="20">
        <f>U605*'KERS Calcs'!$F$4</f>
        <v>117.8163219927023</v>
      </c>
      <c r="X605" s="25">
        <f>O605*'KERS Calcs'!$F$30</f>
        <v>0</v>
      </c>
      <c r="Y605" s="73">
        <f>T605*'KERS Calcs'!$F$30</f>
        <v>0</v>
      </c>
      <c r="Z605" s="26">
        <f>SUM($Y$3:Y605)</f>
        <v>72.001901792021997</v>
      </c>
    </row>
    <row r="606" spans="1:26" x14ac:dyDescent="0.2">
      <c r="A606" s="23" t="s">
        <v>19</v>
      </c>
      <c r="B606" s="19">
        <v>603</v>
      </c>
      <c r="C606" s="23">
        <v>14</v>
      </c>
      <c r="D606" s="19">
        <v>4.8</v>
      </c>
      <c r="E606" s="24">
        <v>1.3333333333333333</v>
      </c>
      <c r="F606" s="20">
        <v>0.97222222222222221</v>
      </c>
      <c r="G606" s="25">
        <f>'Bike Data'!$C$4*$F606</f>
        <v>275.13888888888886</v>
      </c>
      <c r="H606" s="22">
        <f>0.5*'Bike Data'!$C$12*'Bike Data'!$C$7*'Bike Data'!$C$6*'WLTP Calcs'!E606^2</f>
        <v>0.36586666666666667</v>
      </c>
      <c r="I606" s="26">
        <f>0.02 *'Bike Data'!C$4*9.81</f>
        <v>55.524600000000007</v>
      </c>
      <c r="J606" s="22">
        <f t="shared" si="64"/>
        <v>331.02935555555553</v>
      </c>
      <c r="K606" s="25">
        <f t="shared" si="65"/>
        <v>331.02935555555553</v>
      </c>
      <c r="L606" s="20">
        <f t="shared" si="66"/>
        <v>0</v>
      </c>
      <c r="M606" s="30">
        <f>(E606/1000)*(I606+H606+('Bike Data'!C$4*'Bike Data'!C$10*F606))</f>
        <v>0.55229013148148143</v>
      </c>
      <c r="N606" s="25">
        <f t="shared" si="67"/>
        <v>0.55229013148148143</v>
      </c>
      <c r="O606" s="30">
        <f t="shared" si="68"/>
        <v>0</v>
      </c>
      <c r="P606" s="26"/>
      <c r="Q606" s="22">
        <f>((M606+M607)/2) * (B607 - B606)</f>
        <v>0.95614476584362118</v>
      </c>
      <c r="R606" s="25">
        <f t="shared" si="69"/>
        <v>0.95614476584362118</v>
      </c>
      <c r="S606" s="22">
        <f>SUM($R$3:R606)</f>
        <v>365.24113573752891</v>
      </c>
      <c r="T606" s="25">
        <f t="shared" si="63"/>
        <v>0</v>
      </c>
      <c r="U606" s="22">
        <f>SUM($T$3:T606)</f>
        <v>133.88218408261625</v>
      </c>
      <c r="V606" s="25"/>
      <c r="W606" s="20">
        <f>U606*'KERS Calcs'!$F$4</f>
        <v>117.8163219927023</v>
      </c>
      <c r="X606" s="25">
        <f>O606*'KERS Calcs'!$F$30</f>
        <v>0</v>
      </c>
      <c r="Y606" s="73">
        <f>T606*'KERS Calcs'!$F$30</f>
        <v>0</v>
      </c>
      <c r="Z606" s="26">
        <f>SUM($Y$3:Y606)</f>
        <v>72.001901792021997</v>
      </c>
    </row>
    <row r="607" spans="1:26" x14ac:dyDescent="0.2">
      <c r="A607" s="23" t="s">
        <v>19</v>
      </c>
      <c r="B607" s="19">
        <v>604</v>
      </c>
      <c r="C607" s="23">
        <v>15</v>
      </c>
      <c r="D607" s="19">
        <v>9.1</v>
      </c>
      <c r="E607" s="24">
        <v>2.5277777777777777</v>
      </c>
      <c r="F607" s="20">
        <v>1.3055555555555554</v>
      </c>
      <c r="G607" s="25">
        <f>'Bike Data'!$C$4*$F607</f>
        <v>369.47222222222217</v>
      </c>
      <c r="H607" s="22">
        <f>0.5*'Bike Data'!$C$12*'Bike Data'!$C$7*'Bike Data'!$C$6*'WLTP Calcs'!E607^2</f>
        <v>1.3149921296296296</v>
      </c>
      <c r="I607" s="26">
        <f>0.02 *'Bike Data'!C$4*9.81</f>
        <v>55.524600000000007</v>
      </c>
      <c r="J607" s="22">
        <f t="shared" si="64"/>
        <v>426.31181435185181</v>
      </c>
      <c r="K607" s="25">
        <f t="shared" si="65"/>
        <v>426.31181435185181</v>
      </c>
      <c r="L607" s="20">
        <f t="shared" si="66"/>
        <v>0</v>
      </c>
      <c r="M607" s="30">
        <f>(E607/1000)*(I607+H607+('Bike Data'!C$4*'Bike Data'!C$10*F607))</f>
        <v>1.3599994002057609</v>
      </c>
      <c r="N607" s="25">
        <f t="shared" si="67"/>
        <v>1.3599994002057609</v>
      </c>
      <c r="O607" s="30">
        <f t="shared" si="68"/>
        <v>0</v>
      </c>
      <c r="P607" s="26"/>
      <c r="Q607" s="22">
        <f>((M607+M608)/2) * (B608 - B607)</f>
        <v>1.8760640917373972</v>
      </c>
      <c r="R607" s="25">
        <f t="shared" si="69"/>
        <v>1.8760640917373972</v>
      </c>
      <c r="S607" s="22">
        <f>SUM($R$3:R607)</f>
        <v>367.11719982926633</v>
      </c>
      <c r="T607" s="25">
        <f t="shared" si="63"/>
        <v>0</v>
      </c>
      <c r="U607" s="22">
        <f>SUM($T$3:T607)</f>
        <v>133.88218408261625</v>
      </c>
      <c r="V607" s="25"/>
      <c r="W607" s="20">
        <f>U607*'KERS Calcs'!$F$4</f>
        <v>117.8163219927023</v>
      </c>
      <c r="X607" s="25">
        <f>O607*'KERS Calcs'!$F$30</f>
        <v>0</v>
      </c>
      <c r="Y607" s="73">
        <f>T607*'KERS Calcs'!$F$30</f>
        <v>0</v>
      </c>
      <c r="Z607" s="26">
        <f>SUM($Y$3:Y607)</f>
        <v>72.001901792021997</v>
      </c>
    </row>
    <row r="608" spans="1:26" x14ac:dyDescent="0.2">
      <c r="A608" s="23" t="s">
        <v>19</v>
      </c>
      <c r="B608" s="19">
        <v>605</v>
      </c>
      <c r="C608" s="23">
        <v>16</v>
      </c>
      <c r="D608" s="19">
        <v>14.2</v>
      </c>
      <c r="E608" s="24">
        <v>3.9444444444444446</v>
      </c>
      <c r="F608" s="20">
        <v>1.4861111111111112</v>
      </c>
      <c r="G608" s="25">
        <f>'Bike Data'!$C$4*$F608</f>
        <v>420.56944444444446</v>
      </c>
      <c r="H608" s="22">
        <f>0.5*'Bike Data'!$C$12*'Bike Data'!$C$7*'Bike Data'!$C$6*'WLTP Calcs'!E608^2</f>
        <v>3.2019685185185192</v>
      </c>
      <c r="I608" s="26">
        <f>0.02 *'Bike Data'!C$4*9.81</f>
        <v>55.524600000000007</v>
      </c>
      <c r="J608" s="22">
        <f t="shared" si="64"/>
        <v>479.296012962963</v>
      </c>
      <c r="K608" s="25">
        <f t="shared" si="65"/>
        <v>479.296012962963</v>
      </c>
      <c r="L608" s="20">
        <f t="shared" si="66"/>
        <v>0</v>
      </c>
      <c r="M608" s="30">
        <f>(E608/1000)*(I608+H608+('Bike Data'!C$4*'Bike Data'!C$10*F608))</f>
        <v>2.3921287832690332</v>
      </c>
      <c r="N608" s="25">
        <f t="shared" si="67"/>
        <v>2.3921287832690332</v>
      </c>
      <c r="O608" s="30">
        <f t="shared" si="68"/>
        <v>0</v>
      </c>
      <c r="P608" s="26"/>
      <c r="Q608" s="22">
        <f>((M608+M609)/2) * (B609 - B608)</f>
        <v>2.9565935470164604</v>
      </c>
      <c r="R608" s="25">
        <f t="shared" si="69"/>
        <v>2.9565935470164604</v>
      </c>
      <c r="S608" s="22">
        <f>SUM($R$3:R608)</f>
        <v>370.07379337628277</v>
      </c>
      <c r="T608" s="25">
        <f t="shared" si="63"/>
        <v>0</v>
      </c>
      <c r="U608" s="22">
        <f>SUM($T$3:T608)</f>
        <v>133.88218408261625</v>
      </c>
      <c r="V608" s="25"/>
      <c r="W608" s="20">
        <f>U608*'KERS Calcs'!$F$4</f>
        <v>117.8163219927023</v>
      </c>
      <c r="X608" s="25">
        <f>O608*'KERS Calcs'!$F$30</f>
        <v>0</v>
      </c>
      <c r="Y608" s="73">
        <f>T608*'KERS Calcs'!$F$30</f>
        <v>0</v>
      </c>
      <c r="Z608" s="26">
        <f>SUM($Y$3:Y608)</f>
        <v>72.001901792021997</v>
      </c>
    </row>
    <row r="609" spans="1:26" x14ac:dyDescent="0.2">
      <c r="A609" s="23" t="s">
        <v>19</v>
      </c>
      <c r="B609" s="19">
        <v>606</v>
      </c>
      <c r="C609" s="23">
        <v>17</v>
      </c>
      <c r="D609" s="19">
        <v>19.8</v>
      </c>
      <c r="E609" s="24">
        <v>5.5</v>
      </c>
      <c r="F609" s="20">
        <v>1.5694444444444444</v>
      </c>
      <c r="G609" s="25">
        <f>'Bike Data'!$C$4*$F609</f>
        <v>444.15277777777777</v>
      </c>
      <c r="H609" s="22">
        <f>0.5*'Bike Data'!$C$12*'Bike Data'!$C$7*'Bike Data'!$C$6*'WLTP Calcs'!E609^2</f>
        <v>6.2254500000000004</v>
      </c>
      <c r="I609" s="26">
        <f>0.02 *'Bike Data'!C$4*9.81</f>
        <v>55.524600000000007</v>
      </c>
      <c r="J609" s="22">
        <f t="shared" si="64"/>
        <v>505.90282777777782</v>
      </c>
      <c r="K609" s="25">
        <f t="shared" si="65"/>
        <v>505.90282777777782</v>
      </c>
      <c r="L609" s="20">
        <f t="shared" si="66"/>
        <v>0</v>
      </c>
      <c r="M609" s="30">
        <f>(E609/1000)*(I609+H609+('Bike Data'!C$4*'Bike Data'!C$10*F609))</f>
        <v>3.521058310763888</v>
      </c>
      <c r="N609" s="25">
        <f t="shared" si="67"/>
        <v>3.521058310763888</v>
      </c>
      <c r="O609" s="30">
        <f t="shared" si="68"/>
        <v>0</v>
      </c>
      <c r="P609" s="26"/>
      <c r="Q609" s="22">
        <f>((M609+M610)/2) * (B610 - B609)</f>
        <v>3.9336212527488419</v>
      </c>
      <c r="R609" s="25">
        <f t="shared" si="69"/>
        <v>3.9336212527488419</v>
      </c>
      <c r="S609" s="22">
        <f>SUM($R$3:R609)</f>
        <v>374.00741462903159</v>
      </c>
      <c r="T609" s="25">
        <f t="shared" si="63"/>
        <v>0</v>
      </c>
      <c r="U609" s="22">
        <f>SUM($T$3:T609)</f>
        <v>133.88218408261625</v>
      </c>
      <c r="V609" s="25"/>
      <c r="W609" s="20">
        <f>U609*'KERS Calcs'!$F$4</f>
        <v>117.8163219927023</v>
      </c>
      <c r="X609" s="25">
        <f>O609*'KERS Calcs'!$F$30</f>
        <v>0</v>
      </c>
      <c r="Y609" s="73">
        <f>T609*'KERS Calcs'!$F$30</f>
        <v>0</v>
      </c>
      <c r="Z609" s="26">
        <f>SUM($Y$3:Y609)</f>
        <v>72.001901792021997</v>
      </c>
    </row>
    <row r="610" spans="1:26" x14ac:dyDescent="0.2">
      <c r="A610" s="23" t="s">
        <v>19</v>
      </c>
      <c r="B610" s="19">
        <v>607</v>
      </c>
      <c r="C610" s="23">
        <v>18</v>
      </c>
      <c r="D610" s="19">
        <v>25.5</v>
      </c>
      <c r="E610" s="24">
        <v>7.0833333333333339</v>
      </c>
      <c r="F610" s="20">
        <v>1.4861111111111109</v>
      </c>
      <c r="G610" s="25">
        <f>'Bike Data'!$C$4*$F610</f>
        <v>420.5694444444444</v>
      </c>
      <c r="H610" s="22">
        <f>0.5*'Bike Data'!$C$12*'Bike Data'!$C$7*'Bike Data'!$C$6*'WLTP Calcs'!E610^2</f>
        <v>10.325729166666669</v>
      </c>
      <c r="I610" s="26">
        <f>0.02 *'Bike Data'!C$4*9.81</f>
        <v>55.524600000000007</v>
      </c>
      <c r="J610" s="22">
        <f t="shared" si="64"/>
        <v>486.41977361111111</v>
      </c>
      <c r="K610" s="25">
        <f t="shared" si="65"/>
        <v>486.41977361111111</v>
      </c>
      <c r="L610" s="20">
        <f t="shared" si="66"/>
        <v>0</v>
      </c>
      <c r="M610" s="30">
        <f>(E610/1000)*(I610+H610+('Bike Data'!C$4*'Bike Data'!C$10*F610))</f>
        <v>4.3461841947337962</v>
      </c>
      <c r="N610" s="25">
        <f t="shared" si="67"/>
        <v>4.3461841947337962</v>
      </c>
      <c r="O610" s="30">
        <f t="shared" si="68"/>
        <v>0</v>
      </c>
      <c r="P610" s="26"/>
      <c r="Q610" s="22">
        <f>((M610+M611)/2) * (B611 - B610)</f>
        <v>4.4875329805491244</v>
      </c>
      <c r="R610" s="25">
        <f t="shared" si="69"/>
        <v>4.4875329805491244</v>
      </c>
      <c r="S610" s="22">
        <f>SUM($R$3:R610)</f>
        <v>378.49494760958072</v>
      </c>
      <c r="T610" s="25">
        <f t="shared" si="63"/>
        <v>0</v>
      </c>
      <c r="U610" s="22">
        <f>SUM($T$3:T610)</f>
        <v>133.88218408261625</v>
      </c>
      <c r="V610" s="25"/>
      <c r="W610" s="20">
        <f>U610*'KERS Calcs'!$F$4</f>
        <v>117.8163219927023</v>
      </c>
      <c r="X610" s="25">
        <f>O610*'KERS Calcs'!$F$30</f>
        <v>0</v>
      </c>
      <c r="Y610" s="73">
        <f>T610*'KERS Calcs'!$F$30</f>
        <v>0</v>
      </c>
      <c r="Z610" s="26">
        <f>SUM($Y$3:Y610)</f>
        <v>72.001901792021997</v>
      </c>
    </row>
    <row r="611" spans="1:26" x14ac:dyDescent="0.2">
      <c r="A611" s="23" t="s">
        <v>19</v>
      </c>
      <c r="B611" s="19">
        <v>608</v>
      </c>
      <c r="C611" s="23">
        <v>19</v>
      </c>
      <c r="D611" s="19">
        <v>30.5</v>
      </c>
      <c r="E611" s="24">
        <v>8.4722222222222232</v>
      </c>
      <c r="F611" s="20">
        <v>1.2916666666666663</v>
      </c>
      <c r="G611" s="25">
        <f>'Bike Data'!$C$4*$F611</f>
        <v>365.54166666666657</v>
      </c>
      <c r="H611" s="22">
        <f>0.5*'Bike Data'!$C$12*'Bike Data'!$C$7*'Bike Data'!$C$6*'WLTP Calcs'!E611^2</f>
        <v>14.772025462962967</v>
      </c>
      <c r="I611" s="26">
        <f>0.02 *'Bike Data'!C$4*9.81</f>
        <v>55.524600000000007</v>
      </c>
      <c r="J611" s="22">
        <f t="shared" si="64"/>
        <v>435.83829212962956</v>
      </c>
      <c r="K611" s="25">
        <f t="shared" si="65"/>
        <v>435.83829212962956</v>
      </c>
      <c r="L611" s="20">
        <f t="shared" si="66"/>
        <v>0</v>
      </c>
      <c r="M611" s="30">
        <f>(E611/1000)*(I611+H611+('Bike Data'!C$4*'Bike Data'!C$10*F611))</f>
        <v>4.6288817663644535</v>
      </c>
      <c r="N611" s="25">
        <f t="shared" si="67"/>
        <v>4.6288817663644535</v>
      </c>
      <c r="O611" s="30">
        <f t="shared" si="68"/>
        <v>0</v>
      </c>
      <c r="P611" s="26"/>
      <c r="Q611" s="22">
        <f>((M611+M612)/2) * (B612 - B611)</f>
        <v>4.7293147020479669</v>
      </c>
      <c r="R611" s="25">
        <f t="shared" si="69"/>
        <v>4.7293147020479669</v>
      </c>
      <c r="S611" s="22">
        <f>SUM($R$3:R611)</f>
        <v>383.22426231162871</v>
      </c>
      <c r="T611" s="25">
        <f t="shared" si="63"/>
        <v>0</v>
      </c>
      <c r="U611" s="22">
        <f>SUM($T$3:T611)</f>
        <v>133.88218408261625</v>
      </c>
      <c r="V611" s="25"/>
      <c r="W611" s="20">
        <f>U611*'KERS Calcs'!$F$4</f>
        <v>117.8163219927023</v>
      </c>
      <c r="X611" s="25">
        <f>O611*'KERS Calcs'!$F$30</f>
        <v>0</v>
      </c>
      <c r="Y611" s="73">
        <f>T611*'KERS Calcs'!$F$30</f>
        <v>0</v>
      </c>
      <c r="Z611" s="26">
        <f>SUM($Y$3:Y611)</f>
        <v>72.001901792021997</v>
      </c>
    </row>
    <row r="612" spans="1:26" x14ac:dyDescent="0.2">
      <c r="A612" s="23" t="s">
        <v>19</v>
      </c>
      <c r="B612" s="19">
        <v>609</v>
      </c>
      <c r="C612" s="23">
        <v>20</v>
      </c>
      <c r="D612" s="19">
        <v>34.799999999999997</v>
      </c>
      <c r="E612" s="24">
        <v>9.6666666666666661</v>
      </c>
      <c r="F612" s="20">
        <v>1.1527777777777775</v>
      </c>
      <c r="G612" s="25">
        <f>'Bike Data'!$C$4*$F612</f>
        <v>326.23611111111103</v>
      </c>
      <c r="H612" s="22">
        <f>0.5*'Bike Data'!$C$12*'Bike Data'!$C$7*'Bike Data'!$C$6*'WLTP Calcs'!E612^2</f>
        <v>19.230866666666664</v>
      </c>
      <c r="I612" s="26">
        <f>0.02 *'Bike Data'!C$4*9.81</f>
        <v>55.524600000000007</v>
      </c>
      <c r="J612" s="22">
        <f t="shared" si="64"/>
        <v>400.99157777777771</v>
      </c>
      <c r="K612" s="25">
        <f t="shared" si="65"/>
        <v>400.99157777777771</v>
      </c>
      <c r="L612" s="20">
        <f t="shared" si="66"/>
        <v>0</v>
      </c>
      <c r="M612" s="30">
        <f>(E612/1000)*(I612+H612+('Bike Data'!C$4*'Bike Data'!C$10*F612))</f>
        <v>4.8297476377314803</v>
      </c>
      <c r="N612" s="25">
        <f t="shared" si="67"/>
        <v>4.8297476377314803</v>
      </c>
      <c r="O612" s="30">
        <f t="shared" si="68"/>
        <v>0</v>
      </c>
      <c r="P612" s="26"/>
      <c r="Q612" s="22">
        <f>((M612+M613)/2) * (B613 - B612)</f>
        <v>5.0773411941615221</v>
      </c>
      <c r="R612" s="25">
        <f t="shared" si="69"/>
        <v>5.0773411941615221</v>
      </c>
      <c r="S612" s="22">
        <f>SUM($R$3:R612)</f>
        <v>388.30160350579024</v>
      </c>
      <c r="T612" s="25">
        <f t="shared" si="63"/>
        <v>0</v>
      </c>
      <c r="U612" s="22">
        <f>SUM($T$3:T612)</f>
        <v>133.88218408261625</v>
      </c>
      <c r="V612" s="25"/>
      <c r="W612" s="20">
        <f>U612*'KERS Calcs'!$F$4</f>
        <v>117.8163219927023</v>
      </c>
      <c r="X612" s="25">
        <f>O612*'KERS Calcs'!$F$30</f>
        <v>0</v>
      </c>
      <c r="Y612" s="73">
        <f>T612*'KERS Calcs'!$F$30</f>
        <v>0</v>
      </c>
      <c r="Z612" s="26">
        <f>SUM($Y$3:Y612)</f>
        <v>72.001901792021997</v>
      </c>
    </row>
    <row r="613" spans="1:26" x14ac:dyDescent="0.2">
      <c r="A613" s="23" t="s">
        <v>19</v>
      </c>
      <c r="B613" s="19">
        <v>610</v>
      </c>
      <c r="C613" s="23">
        <v>21</v>
      </c>
      <c r="D613" s="19">
        <v>38.799999999999997</v>
      </c>
      <c r="E613" s="24">
        <v>10.777777777777777</v>
      </c>
      <c r="F613" s="20">
        <v>1.1250000000000002</v>
      </c>
      <c r="G613" s="25">
        <f>'Bike Data'!$C$4*$F613</f>
        <v>318.37500000000006</v>
      </c>
      <c r="H613" s="22">
        <f>0.5*'Bike Data'!$C$12*'Bike Data'!$C$7*'Bike Data'!$C$6*'WLTP Calcs'!E613^2</f>
        <v>23.905829629629629</v>
      </c>
      <c r="I613" s="26">
        <f>0.02 *'Bike Data'!C$4*9.81</f>
        <v>55.524600000000007</v>
      </c>
      <c r="J613" s="22">
        <f t="shared" si="64"/>
        <v>397.80542962962971</v>
      </c>
      <c r="K613" s="25">
        <f t="shared" si="65"/>
        <v>397.80542962962971</v>
      </c>
      <c r="L613" s="20">
        <f t="shared" si="66"/>
        <v>0</v>
      </c>
      <c r="M613" s="30">
        <f>(E613/1000)*(I613+H613+('Bike Data'!C$4*'Bike Data'!C$10*F613))</f>
        <v>5.3249347505915638</v>
      </c>
      <c r="N613" s="25">
        <f t="shared" si="67"/>
        <v>5.3249347505915638</v>
      </c>
      <c r="O613" s="30">
        <f t="shared" si="68"/>
        <v>0</v>
      </c>
      <c r="P613" s="26"/>
      <c r="Q613" s="22">
        <f>((M613+M614)/2) * (B614 - B613)</f>
        <v>5.4854691954925414</v>
      </c>
      <c r="R613" s="25">
        <f t="shared" si="69"/>
        <v>5.4854691954925414</v>
      </c>
      <c r="S613" s="22">
        <f>SUM($R$3:R613)</f>
        <v>393.7870727012828</v>
      </c>
      <c r="T613" s="25">
        <f t="shared" si="63"/>
        <v>0</v>
      </c>
      <c r="U613" s="22">
        <f>SUM($T$3:T613)</f>
        <v>133.88218408261625</v>
      </c>
      <c r="V613" s="25"/>
      <c r="W613" s="20">
        <f>U613*'KERS Calcs'!$F$4</f>
        <v>117.8163219927023</v>
      </c>
      <c r="X613" s="25">
        <f>O613*'KERS Calcs'!$F$30</f>
        <v>0</v>
      </c>
      <c r="Y613" s="73">
        <f>T613*'KERS Calcs'!$F$30</f>
        <v>0</v>
      </c>
      <c r="Z613" s="26">
        <f>SUM($Y$3:Y613)</f>
        <v>72.001901792021997</v>
      </c>
    </row>
    <row r="614" spans="1:26" x14ac:dyDescent="0.2">
      <c r="A614" s="23" t="s">
        <v>19</v>
      </c>
      <c r="B614" s="19">
        <v>611</v>
      </c>
      <c r="C614" s="23">
        <v>22</v>
      </c>
      <c r="D614" s="19">
        <v>42.9</v>
      </c>
      <c r="E614" s="24">
        <v>11.916666666666666</v>
      </c>
      <c r="F614" s="20">
        <v>1.0555555555555558</v>
      </c>
      <c r="G614" s="25">
        <f>'Bike Data'!$C$4*$F614</f>
        <v>298.72222222222229</v>
      </c>
      <c r="H614" s="22">
        <f>0.5*'Bike Data'!$C$12*'Bike Data'!$C$7*'Bike Data'!$C$6*'WLTP Calcs'!E614^2</f>
        <v>29.225029166666666</v>
      </c>
      <c r="I614" s="26">
        <f>0.02 *'Bike Data'!C$4*9.81</f>
        <v>55.524600000000007</v>
      </c>
      <c r="J614" s="22">
        <f t="shared" si="64"/>
        <v>383.47185138888898</v>
      </c>
      <c r="K614" s="25">
        <f t="shared" si="65"/>
        <v>383.47185138888898</v>
      </c>
      <c r="L614" s="20">
        <f t="shared" si="66"/>
        <v>0</v>
      </c>
      <c r="M614" s="30">
        <f>(E614/1000)*(I614+H614+('Bike Data'!C$4*'Bike Data'!C$10*F614))</f>
        <v>5.6460036403935199</v>
      </c>
      <c r="N614" s="25">
        <f t="shared" si="67"/>
        <v>5.6460036403935199</v>
      </c>
      <c r="O614" s="30">
        <f t="shared" si="68"/>
        <v>0</v>
      </c>
      <c r="P614" s="26"/>
      <c r="Q614" s="22">
        <f>((M614+M615)/2) * (B615 - B614)</f>
        <v>5.182548765155607</v>
      </c>
      <c r="R614" s="25">
        <f t="shared" si="69"/>
        <v>5.182548765155607</v>
      </c>
      <c r="S614" s="22">
        <f>SUM($R$3:R614)</f>
        <v>398.96962146643841</v>
      </c>
      <c r="T614" s="25">
        <f t="shared" si="63"/>
        <v>0</v>
      </c>
      <c r="U614" s="22">
        <f>SUM($T$3:T614)</f>
        <v>133.88218408261625</v>
      </c>
      <c r="V614" s="25"/>
      <c r="W614" s="20">
        <f>U614*'KERS Calcs'!$F$4</f>
        <v>117.8163219927023</v>
      </c>
      <c r="X614" s="25">
        <f>O614*'KERS Calcs'!$F$30</f>
        <v>0</v>
      </c>
      <c r="Y614" s="73">
        <f>T614*'KERS Calcs'!$F$30</f>
        <v>0</v>
      </c>
      <c r="Z614" s="26">
        <f>SUM($Y$3:Y614)</f>
        <v>72.001901792021997</v>
      </c>
    </row>
    <row r="615" spans="1:26" x14ac:dyDescent="0.2">
      <c r="A615" s="23" t="s">
        <v>19</v>
      </c>
      <c r="B615" s="19">
        <v>612</v>
      </c>
      <c r="C615" s="23">
        <v>23</v>
      </c>
      <c r="D615" s="19">
        <v>46.4</v>
      </c>
      <c r="E615" s="24">
        <v>12.888888888888889</v>
      </c>
      <c r="F615" s="20">
        <v>0.74999999999999978</v>
      </c>
      <c r="G615" s="25">
        <f>'Bike Data'!$C$4*$F615</f>
        <v>212.24999999999994</v>
      </c>
      <c r="H615" s="22">
        <f>0.5*'Bike Data'!$C$12*'Bike Data'!$C$7*'Bike Data'!$C$6*'WLTP Calcs'!E615^2</f>
        <v>34.188207407407411</v>
      </c>
      <c r="I615" s="26">
        <f>0.02 *'Bike Data'!C$4*9.81</f>
        <v>55.524600000000007</v>
      </c>
      <c r="J615" s="22">
        <f t="shared" si="64"/>
        <v>301.96280740740735</v>
      </c>
      <c r="K615" s="25">
        <f t="shared" si="65"/>
        <v>301.96280740740735</v>
      </c>
      <c r="L615" s="20">
        <f t="shared" si="66"/>
        <v>0</v>
      </c>
      <c r="M615" s="30">
        <f>(E615/1000)*(I615+H615+('Bike Data'!C$4*'Bike Data'!C$10*F615))</f>
        <v>4.7190938899176942</v>
      </c>
      <c r="N615" s="25">
        <f t="shared" si="67"/>
        <v>4.7190938899176942</v>
      </c>
      <c r="O615" s="30">
        <f t="shared" si="68"/>
        <v>0</v>
      </c>
      <c r="P615" s="26"/>
      <c r="Q615" s="22">
        <f>((M615+M616)/2) * (B616 - B615)</f>
        <v>3.7703502772794502</v>
      </c>
      <c r="R615" s="25">
        <f t="shared" si="69"/>
        <v>3.7703502772794502</v>
      </c>
      <c r="S615" s="22">
        <f>SUM($R$3:R615)</f>
        <v>402.73997174371789</v>
      </c>
      <c r="T615" s="25">
        <f t="shared" si="63"/>
        <v>0</v>
      </c>
      <c r="U615" s="22">
        <f>SUM($T$3:T615)</f>
        <v>133.88218408261625</v>
      </c>
      <c r="V615" s="25"/>
      <c r="W615" s="20">
        <f>U615*'KERS Calcs'!$F$4</f>
        <v>117.8163219927023</v>
      </c>
      <c r="X615" s="25">
        <f>O615*'KERS Calcs'!$F$30</f>
        <v>0</v>
      </c>
      <c r="Y615" s="73">
        <f>T615*'KERS Calcs'!$F$30</f>
        <v>0</v>
      </c>
      <c r="Z615" s="26">
        <f>SUM($Y$3:Y615)</f>
        <v>72.001901792021997</v>
      </c>
    </row>
    <row r="616" spans="1:26" x14ac:dyDescent="0.2">
      <c r="A616" s="23" t="s">
        <v>19</v>
      </c>
      <c r="B616" s="19">
        <v>613</v>
      </c>
      <c r="C616" s="23">
        <v>24</v>
      </c>
      <c r="D616" s="19">
        <v>48.3</v>
      </c>
      <c r="E616" s="24">
        <v>13.416666666666666</v>
      </c>
      <c r="F616" s="20">
        <v>0.31944444444444503</v>
      </c>
      <c r="G616" s="25">
        <f>'Bike Data'!$C$4*$F616</f>
        <v>90.402777777777942</v>
      </c>
      <c r="H616" s="22">
        <f>0.5*'Bike Data'!$C$12*'Bike Data'!$C$7*'Bike Data'!$C$6*'WLTP Calcs'!E616^2</f>
        <v>37.045429166666665</v>
      </c>
      <c r="I616" s="26">
        <f>0.02 *'Bike Data'!C$4*9.81</f>
        <v>55.524600000000007</v>
      </c>
      <c r="J616" s="22">
        <f t="shared" si="64"/>
        <v>182.97280694444461</v>
      </c>
      <c r="K616" s="25">
        <f t="shared" si="65"/>
        <v>182.97280694444461</v>
      </c>
      <c r="L616" s="20">
        <f t="shared" si="66"/>
        <v>0</v>
      </c>
      <c r="M616" s="30">
        <f>(E616/1000)*(I616+H616+('Bike Data'!C$4*'Bike Data'!C$10*F616))</f>
        <v>2.8216066646412061</v>
      </c>
      <c r="N616" s="25">
        <f t="shared" si="67"/>
        <v>2.8216066646412061</v>
      </c>
      <c r="O616" s="30">
        <f t="shared" si="68"/>
        <v>0</v>
      </c>
      <c r="P616" s="26"/>
      <c r="Q616" s="22">
        <f>((M616+M617)/2) * (B617 - B616)</f>
        <v>2.1103522965824353</v>
      </c>
      <c r="R616" s="25">
        <f t="shared" si="69"/>
        <v>2.1103522965824353</v>
      </c>
      <c r="S616" s="22">
        <f>SUM($R$3:R616)</f>
        <v>404.85032404030034</v>
      </c>
      <c r="T616" s="25">
        <f t="shared" si="63"/>
        <v>0</v>
      </c>
      <c r="U616" s="22">
        <f>SUM($T$3:T616)</f>
        <v>133.88218408261625</v>
      </c>
      <c r="V616" s="25"/>
      <c r="W616" s="20">
        <f>U616*'KERS Calcs'!$F$4</f>
        <v>117.8163219927023</v>
      </c>
      <c r="X616" s="25">
        <f>O616*'KERS Calcs'!$F$30</f>
        <v>0</v>
      </c>
      <c r="Y616" s="73">
        <f>T616*'KERS Calcs'!$F$30</f>
        <v>0</v>
      </c>
      <c r="Z616" s="26">
        <f>SUM($Y$3:Y616)</f>
        <v>72.001901792021997</v>
      </c>
    </row>
    <row r="617" spans="1:26" x14ac:dyDescent="0.2">
      <c r="A617" s="23" t="s">
        <v>19</v>
      </c>
      <c r="B617" s="19">
        <v>614</v>
      </c>
      <c r="C617" s="23">
        <v>25</v>
      </c>
      <c r="D617" s="19">
        <v>48.7</v>
      </c>
      <c r="E617" s="24">
        <v>13.527777777777779</v>
      </c>
      <c r="F617" s="20">
        <v>2.7777777777778172E-2</v>
      </c>
      <c r="G617" s="25">
        <f>'Bike Data'!$C$4*$F617</f>
        <v>7.8611111111112226</v>
      </c>
      <c r="H617" s="22">
        <f>0.5*'Bike Data'!$C$12*'Bike Data'!$C$7*'Bike Data'!$C$6*'WLTP Calcs'!E617^2</f>
        <v>37.661558796296298</v>
      </c>
      <c r="I617" s="26">
        <f>0.02 *'Bike Data'!C$4*9.81</f>
        <v>55.524600000000007</v>
      </c>
      <c r="J617" s="22">
        <f t="shared" si="64"/>
        <v>101.04726990740753</v>
      </c>
      <c r="K617" s="25">
        <f t="shared" si="65"/>
        <v>101.04726990740753</v>
      </c>
      <c r="L617" s="20">
        <f t="shared" si="66"/>
        <v>0</v>
      </c>
      <c r="M617" s="30">
        <f>(E617/1000)*(I617+H617+('Bike Data'!C$4*'Bike Data'!C$10*F617))</f>
        <v>1.3990979285236647</v>
      </c>
      <c r="N617" s="25">
        <f t="shared" si="67"/>
        <v>1.3990979285236647</v>
      </c>
      <c r="O617" s="30">
        <f t="shared" si="68"/>
        <v>0</v>
      </c>
      <c r="P617" s="26"/>
      <c r="Q617" s="22">
        <f>((M617+M618)/2) * (B618 - B617)</f>
        <v>1.2217362160783176</v>
      </c>
      <c r="R617" s="25">
        <f t="shared" si="69"/>
        <v>1.2217362160783176</v>
      </c>
      <c r="S617" s="22">
        <f>SUM($R$3:R617)</f>
        <v>406.07206025637868</v>
      </c>
      <c r="T617" s="25">
        <f t="shared" si="63"/>
        <v>0</v>
      </c>
      <c r="U617" s="22">
        <f>SUM($T$3:T617)</f>
        <v>133.88218408261625</v>
      </c>
      <c r="V617" s="25"/>
      <c r="W617" s="20">
        <f>U617*'KERS Calcs'!$F$4</f>
        <v>117.8163219927023</v>
      </c>
      <c r="X617" s="25">
        <f>O617*'KERS Calcs'!$F$30</f>
        <v>0</v>
      </c>
      <c r="Y617" s="73">
        <f>T617*'KERS Calcs'!$F$30</f>
        <v>0</v>
      </c>
      <c r="Z617" s="26">
        <f>SUM($Y$3:Y617)</f>
        <v>72.001901792021997</v>
      </c>
    </row>
    <row r="618" spans="1:26" x14ac:dyDescent="0.2">
      <c r="A618" s="23" t="s">
        <v>19</v>
      </c>
      <c r="B618" s="19">
        <v>615</v>
      </c>
      <c r="C618" s="23">
        <v>26</v>
      </c>
      <c r="D618" s="19">
        <v>48.5</v>
      </c>
      <c r="E618" s="24">
        <v>13.472222222222223</v>
      </c>
      <c r="F618" s="20">
        <v>-4.1666666666667261E-2</v>
      </c>
      <c r="G618" s="25">
        <f>'Bike Data'!$C$4*$F618</f>
        <v>-11.791666666666835</v>
      </c>
      <c r="H618" s="22">
        <f>0.5*'Bike Data'!$C$12*'Bike Data'!$C$7*'Bike Data'!$C$6*'WLTP Calcs'!E618^2</f>
        <v>37.352858796296303</v>
      </c>
      <c r="I618" s="26">
        <f>0.02 *'Bike Data'!C$4*9.81</f>
        <v>55.524600000000007</v>
      </c>
      <c r="J618" s="22">
        <f t="shared" si="64"/>
        <v>81.085792129629482</v>
      </c>
      <c r="K618" s="25">
        <f t="shared" si="65"/>
        <v>81.085792129629482</v>
      </c>
      <c r="L618" s="20">
        <f t="shared" si="66"/>
        <v>0</v>
      </c>
      <c r="M618" s="30">
        <f>(E618/1000)*(I618+H618+('Bike Data'!C$4*'Bike Data'!C$10*F618))</f>
        <v>1.0443745036329706</v>
      </c>
      <c r="N618" s="25">
        <f t="shared" si="67"/>
        <v>1.0443745036329706</v>
      </c>
      <c r="O618" s="30">
        <f t="shared" si="68"/>
        <v>0</v>
      </c>
      <c r="P618" s="26"/>
      <c r="Q618" s="22">
        <f>((M618+M619)/2) * (B619 - B618)</f>
        <v>1.0422634562789348</v>
      </c>
      <c r="R618" s="25">
        <f t="shared" si="69"/>
        <v>1.0422634562789348</v>
      </c>
      <c r="S618" s="22">
        <f>SUM($R$3:R618)</f>
        <v>407.11432371265761</v>
      </c>
      <c r="T618" s="25">
        <f t="shared" si="63"/>
        <v>0</v>
      </c>
      <c r="U618" s="22">
        <f>SUM($T$3:T618)</f>
        <v>133.88218408261625</v>
      </c>
      <c r="V618" s="25"/>
      <c r="W618" s="20">
        <f>U618*'KERS Calcs'!$F$4</f>
        <v>117.8163219927023</v>
      </c>
      <c r="X618" s="25">
        <f>O618*'KERS Calcs'!$F$30</f>
        <v>0</v>
      </c>
      <c r="Y618" s="73">
        <f>T618*'KERS Calcs'!$F$30</f>
        <v>0</v>
      </c>
      <c r="Z618" s="26">
        <f>SUM($Y$3:Y618)</f>
        <v>72.001901792021997</v>
      </c>
    </row>
    <row r="619" spans="1:26" x14ac:dyDescent="0.2">
      <c r="A619" s="23" t="s">
        <v>19</v>
      </c>
      <c r="B619" s="19">
        <v>616</v>
      </c>
      <c r="C619" s="23">
        <v>27</v>
      </c>
      <c r="D619" s="19">
        <v>48.4</v>
      </c>
      <c r="E619" s="24">
        <v>13.444444444444445</v>
      </c>
      <c r="F619" s="20">
        <v>-4.1666666666666269E-2</v>
      </c>
      <c r="G619" s="25">
        <f>'Bike Data'!$C$4*$F619</f>
        <v>-11.791666666666554</v>
      </c>
      <c r="H619" s="22">
        <f>0.5*'Bike Data'!$C$12*'Bike Data'!$C$7*'Bike Data'!$C$6*'WLTP Calcs'!E619^2</f>
        <v>37.198985185185187</v>
      </c>
      <c r="I619" s="26">
        <f>0.02 *'Bike Data'!C$4*9.81</f>
        <v>55.524600000000007</v>
      </c>
      <c r="J619" s="22">
        <f t="shared" si="64"/>
        <v>80.931918518518643</v>
      </c>
      <c r="K619" s="25">
        <f t="shared" si="65"/>
        <v>80.931918518518643</v>
      </c>
      <c r="L619" s="20">
        <f t="shared" si="66"/>
        <v>0</v>
      </c>
      <c r="M619" s="30">
        <f>(E619/1000)*(I619+H619+('Bike Data'!C$4*'Bike Data'!C$10*F619))</f>
        <v>1.040152408924899</v>
      </c>
      <c r="N619" s="25">
        <f t="shared" si="67"/>
        <v>1.040152408924899</v>
      </c>
      <c r="O619" s="30">
        <f t="shared" si="68"/>
        <v>0</v>
      </c>
      <c r="P619" s="26"/>
      <c r="Q619" s="22">
        <f>((M619+M620)/2) * (B620 - B619)</f>
        <v>0.9331437548611119</v>
      </c>
      <c r="R619" s="25">
        <f t="shared" si="69"/>
        <v>0.9331437548611119</v>
      </c>
      <c r="S619" s="22">
        <f>SUM($R$3:R619)</f>
        <v>408.04746746751874</v>
      </c>
      <c r="T619" s="25">
        <f t="shared" si="63"/>
        <v>0</v>
      </c>
      <c r="U619" s="22">
        <f>SUM($T$3:T619)</f>
        <v>133.88218408261625</v>
      </c>
      <c r="V619" s="25"/>
      <c r="W619" s="20">
        <f>U619*'KERS Calcs'!$F$4</f>
        <v>117.8163219927023</v>
      </c>
      <c r="X619" s="25">
        <f>O619*'KERS Calcs'!$F$30</f>
        <v>0</v>
      </c>
      <c r="Y619" s="73">
        <f>T619*'KERS Calcs'!$F$30</f>
        <v>0</v>
      </c>
      <c r="Z619" s="26">
        <f>SUM($Y$3:Y619)</f>
        <v>72.001901792021997</v>
      </c>
    </row>
    <row r="620" spans="1:26" x14ac:dyDescent="0.2">
      <c r="A620" s="23" t="s">
        <v>19</v>
      </c>
      <c r="B620" s="19">
        <v>617</v>
      </c>
      <c r="C620" s="23">
        <v>28</v>
      </c>
      <c r="D620" s="19">
        <v>48.2</v>
      </c>
      <c r="E620" s="24">
        <v>13.388888888888891</v>
      </c>
      <c r="F620" s="20">
        <v>-8.3333333333333523E-2</v>
      </c>
      <c r="G620" s="25">
        <f>'Bike Data'!$C$4*$F620</f>
        <v>-23.583333333333385</v>
      </c>
      <c r="H620" s="22">
        <f>0.5*'Bike Data'!$C$12*'Bike Data'!$C$7*'Bike Data'!$C$6*'WLTP Calcs'!E620^2</f>
        <v>36.892190740740759</v>
      </c>
      <c r="I620" s="26">
        <f>0.02 *'Bike Data'!C$4*9.81</f>
        <v>55.524600000000007</v>
      </c>
      <c r="J620" s="22">
        <f t="shared" si="64"/>
        <v>68.83345740740738</v>
      </c>
      <c r="K620" s="25">
        <f t="shared" si="65"/>
        <v>68.83345740740738</v>
      </c>
      <c r="L620" s="20">
        <f t="shared" si="66"/>
        <v>0</v>
      </c>
      <c r="M620" s="30">
        <f>(E620/1000)*(I620+H620+('Bike Data'!C$4*'Bike Data'!C$10*F620))</f>
        <v>0.82613510079732466</v>
      </c>
      <c r="N620" s="25">
        <f t="shared" si="67"/>
        <v>0.82613510079732466</v>
      </c>
      <c r="O620" s="30">
        <f t="shared" si="68"/>
        <v>0</v>
      </c>
      <c r="P620" s="26"/>
      <c r="Q620" s="22">
        <f>((M620+M621)/2) * (B621 - B620)</f>
        <v>0.61475370613425817</v>
      </c>
      <c r="R620" s="25">
        <f t="shared" si="69"/>
        <v>0.61475370613425817</v>
      </c>
      <c r="S620" s="22">
        <f>SUM($R$3:R620)</f>
        <v>408.66222117365299</v>
      </c>
      <c r="T620" s="25">
        <f t="shared" si="63"/>
        <v>0</v>
      </c>
      <c r="U620" s="22">
        <f>SUM($T$3:T620)</f>
        <v>133.88218408261625</v>
      </c>
      <c r="V620" s="25"/>
      <c r="W620" s="20">
        <f>U620*'KERS Calcs'!$F$4</f>
        <v>117.8163219927023</v>
      </c>
      <c r="X620" s="25">
        <f>O620*'KERS Calcs'!$F$30</f>
        <v>0</v>
      </c>
      <c r="Y620" s="73">
        <f>T620*'KERS Calcs'!$F$30</f>
        <v>0</v>
      </c>
      <c r="Z620" s="26">
        <f>SUM($Y$3:Y620)</f>
        <v>72.001901792021997</v>
      </c>
    </row>
    <row r="621" spans="1:26" x14ac:dyDescent="0.2">
      <c r="A621" s="23" t="s">
        <v>19</v>
      </c>
      <c r="B621" s="19">
        <v>618</v>
      </c>
      <c r="C621" s="23">
        <v>29</v>
      </c>
      <c r="D621" s="19">
        <v>47.8</v>
      </c>
      <c r="E621" s="24">
        <v>13.277777777777777</v>
      </c>
      <c r="F621" s="20">
        <v>-0.16666666666666705</v>
      </c>
      <c r="G621" s="25">
        <f>'Bike Data'!$C$4*$F621</f>
        <v>-47.166666666666771</v>
      </c>
      <c r="H621" s="22">
        <f>0.5*'Bike Data'!$C$12*'Bike Data'!$C$7*'Bike Data'!$C$6*'WLTP Calcs'!E621^2</f>
        <v>36.282412962962958</v>
      </c>
      <c r="I621" s="26">
        <f>0.02 *'Bike Data'!C$4*9.81</f>
        <v>55.524600000000007</v>
      </c>
      <c r="J621" s="22">
        <f t="shared" si="64"/>
        <v>44.640346296296194</v>
      </c>
      <c r="K621" s="25">
        <f t="shared" si="65"/>
        <v>44.640346296296194</v>
      </c>
      <c r="L621" s="20">
        <f t="shared" si="66"/>
        <v>0</v>
      </c>
      <c r="M621" s="30">
        <f>(E621/1000)*(I621+H621+('Bike Data'!C$4*'Bike Data'!C$10*F621))</f>
        <v>0.40337231147119168</v>
      </c>
      <c r="N621" s="25">
        <f t="shared" si="67"/>
        <v>0.40337231147119168</v>
      </c>
      <c r="O621" s="30">
        <f t="shared" si="68"/>
        <v>0</v>
      </c>
      <c r="P621" s="26"/>
      <c r="Q621" s="22">
        <f>((M621+M622)/2) * (B622 - B621)</f>
        <v>0.15822734673996891</v>
      </c>
      <c r="R621" s="25">
        <f t="shared" si="69"/>
        <v>0.15822734673996891</v>
      </c>
      <c r="S621" s="22">
        <f>SUM($R$3:R621)</f>
        <v>408.82044852039297</v>
      </c>
      <c r="T621" s="25">
        <f t="shared" si="63"/>
        <v>0</v>
      </c>
      <c r="U621" s="22">
        <f>SUM($T$3:T621)</f>
        <v>133.88218408261625</v>
      </c>
      <c r="V621" s="25"/>
      <c r="W621" s="20">
        <f>U621*'KERS Calcs'!$F$4</f>
        <v>117.8163219927023</v>
      </c>
      <c r="X621" s="25">
        <f>O621*'KERS Calcs'!$F$30</f>
        <v>0</v>
      </c>
      <c r="Y621" s="73">
        <f>T621*'KERS Calcs'!$F$30</f>
        <v>0</v>
      </c>
      <c r="Z621" s="26">
        <f>SUM($Y$3:Y621)</f>
        <v>72.001901792021997</v>
      </c>
    </row>
    <row r="622" spans="1:26" x14ac:dyDescent="0.2">
      <c r="A622" s="23" t="s">
        <v>19</v>
      </c>
      <c r="B622" s="19">
        <v>619</v>
      </c>
      <c r="C622" s="23">
        <v>30</v>
      </c>
      <c r="D622" s="19">
        <v>47</v>
      </c>
      <c r="E622" s="24">
        <v>13.055555555555555</v>
      </c>
      <c r="F622" s="20">
        <v>-0.26388888888888867</v>
      </c>
      <c r="G622" s="25">
        <f>'Bike Data'!$C$4*$F622</f>
        <v>-74.6805555555555</v>
      </c>
      <c r="H622" s="22">
        <f>0.5*'Bike Data'!$C$12*'Bike Data'!$C$7*'Bike Data'!$C$6*'WLTP Calcs'!E622^2</f>
        <v>35.078101851851848</v>
      </c>
      <c r="I622" s="26">
        <f>0.02 *'Bike Data'!C$4*9.81</f>
        <v>55.524600000000007</v>
      </c>
      <c r="J622" s="22">
        <f t="shared" si="64"/>
        <v>15.922146296296354</v>
      </c>
      <c r="K622" s="25">
        <f t="shared" si="65"/>
        <v>15.922146296296354</v>
      </c>
      <c r="L622" s="20">
        <f t="shared" si="66"/>
        <v>0</v>
      </c>
      <c r="M622" s="30">
        <f>(E622/1000)*(I622+H622+('Bike Data'!C$4*'Bike Data'!C$10*F622))</f>
        <v>-8.6917617991253832E-2</v>
      </c>
      <c r="N622" s="25">
        <f t="shared" si="67"/>
        <v>0</v>
      </c>
      <c r="O622" s="30">
        <f t="shared" si="68"/>
        <v>8.6917617991253832E-2</v>
      </c>
      <c r="P622" s="26"/>
      <c r="Q622" s="22">
        <f>((M622+M623)/2) * (B623 - B622)</f>
        <v>-0.16151218790187732</v>
      </c>
      <c r="R622" s="25">
        <f t="shared" si="69"/>
        <v>0</v>
      </c>
      <c r="S622" s="22">
        <f>SUM($R$3:R622)</f>
        <v>408.82044852039297</v>
      </c>
      <c r="T622" s="25">
        <f t="shared" si="63"/>
        <v>0.16151218790187732</v>
      </c>
      <c r="U622" s="22">
        <f>SUM($T$3:T622)</f>
        <v>134.04369627051813</v>
      </c>
      <c r="V622" s="25">
        <f>SUM(T622:T623)</f>
        <v>0.21250425688978913</v>
      </c>
      <c r="W622" s="20">
        <f>U622*'KERS Calcs'!$F$4</f>
        <v>117.95845271805595</v>
      </c>
      <c r="X622" s="25">
        <f>O622*'KERS Calcs'!$F$30</f>
        <v>4.6744335980811992E-2</v>
      </c>
      <c r="Y622" s="73">
        <f>T622*'KERS Calcs'!$F$30</f>
        <v>8.6861330887382307E-2</v>
      </c>
      <c r="Z622" s="26">
        <f>SUM($Y$3:Y622)</f>
        <v>72.088763122909384</v>
      </c>
    </row>
    <row r="623" spans="1:26" x14ac:dyDescent="0.2">
      <c r="A623" s="23" t="s">
        <v>19</v>
      </c>
      <c r="B623" s="19">
        <v>620</v>
      </c>
      <c r="C623" s="23">
        <v>31</v>
      </c>
      <c r="D623" s="19">
        <v>45.9</v>
      </c>
      <c r="E623" s="24">
        <v>12.75</v>
      </c>
      <c r="F623" s="20">
        <v>-0.29166666666666685</v>
      </c>
      <c r="G623" s="25">
        <f>'Bike Data'!$C$4*$F623</f>
        <v>-82.541666666666714</v>
      </c>
      <c r="H623" s="22">
        <f>0.5*'Bike Data'!$C$12*'Bike Data'!$C$7*'Bike Data'!$C$6*'WLTP Calcs'!E623^2</f>
        <v>33.4553625</v>
      </c>
      <c r="I623" s="26">
        <f>0.02 *'Bike Data'!C$4*9.81</f>
        <v>55.524600000000007</v>
      </c>
      <c r="J623" s="22">
        <f t="shared" si="64"/>
        <v>6.4382958333332923</v>
      </c>
      <c r="K623" s="25">
        <f t="shared" si="65"/>
        <v>6.4382958333332923</v>
      </c>
      <c r="L623" s="20">
        <f t="shared" si="66"/>
        <v>0</v>
      </c>
      <c r="M623" s="30">
        <f>(E623/1000)*(I623+H623+('Bike Data'!C$4*'Bike Data'!C$10*F623))</f>
        <v>-0.23610675781250082</v>
      </c>
      <c r="N623" s="25">
        <f t="shared" si="67"/>
        <v>0</v>
      </c>
      <c r="O623" s="30">
        <f t="shared" si="68"/>
        <v>0.23610675781250082</v>
      </c>
      <c r="P623" s="26">
        <f>O623</f>
        <v>0.23610675781250082</v>
      </c>
      <c r="Q623" s="22">
        <f>((M623+M624)/2) * (B624 - B623)</f>
        <v>-5.0992068987911823E-2</v>
      </c>
      <c r="R623" s="25">
        <f t="shared" si="69"/>
        <v>0</v>
      </c>
      <c r="S623" s="22">
        <f>SUM($R$3:R623)</f>
        <v>408.82044852039297</v>
      </c>
      <c r="T623" s="25">
        <f t="shared" si="63"/>
        <v>5.0992068987911823E-2</v>
      </c>
      <c r="U623" s="22">
        <f>SUM($T$3:T623)</f>
        <v>134.09468833950604</v>
      </c>
      <c r="V623" s="25"/>
      <c r="W623" s="20">
        <f>U623*'KERS Calcs'!$F$4</f>
        <v>118.00332573876531</v>
      </c>
      <c r="X623" s="25">
        <f>O623*'KERS Calcs'!$F$30</f>
        <v>0.1269783257939526</v>
      </c>
      <c r="Y623" s="73">
        <f>T623*'KERS Calcs'!$F$30</f>
        <v>2.7423558769955537E-2</v>
      </c>
      <c r="Z623" s="26">
        <f>SUM($Y$3:Y623)</f>
        <v>72.116186681679338</v>
      </c>
    </row>
    <row r="624" spans="1:26" x14ac:dyDescent="0.2">
      <c r="A624" s="23" t="s">
        <v>19</v>
      </c>
      <c r="B624" s="19">
        <v>621</v>
      </c>
      <c r="C624" s="23">
        <v>32</v>
      </c>
      <c r="D624" s="19">
        <v>44.9</v>
      </c>
      <c r="E624" s="24">
        <v>12.472222222222223</v>
      </c>
      <c r="F624" s="20">
        <v>-0.20833333333333331</v>
      </c>
      <c r="G624" s="25">
        <f>'Bike Data'!$C$4*$F624</f>
        <v>-58.958333333333329</v>
      </c>
      <c r="H624" s="22">
        <f>0.5*'Bike Data'!$C$12*'Bike Data'!$C$7*'Bike Data'!$C$6*'WLTP Calcs'!E624^2</f>
        <v>32.013492129629633</v>
      </c>
      <c r="I624" s="26">
        <f>0.02 *'Bike Data'!C$4*9.81</f>
        <v>55.524600000000007</v>
      </c>
      <c r="J624" s="22">
        <f t="shared" si="64"/>
        <v>28.579758796296311</v>
      </c>
      <c r="K624" s="25">
        <f t="shared" si="65"/>
        <v>28.579758796296311</v>
      </c>
      <c r="L624" s="20">
        <f t="shared" si="66"/>
        <v>0</v>
      </c>
      <c r="M624" s="30">
        <f>(E624/1000)*(I624+H624+('Bike Data'!C$4*'Bike Data'!C$10*F624))</f>
        <v>0.13412261983667717</v>
      </c>
      <c r="N624" s="25">
        <f t="shared" si="67"/>
        <v>0.13412261983667717</v>
      </c>
      <c r="O624" s="30">
        <f t="shared" si="68"/>
        <v>0</v>
      </c>
      <c r="P624" s="26"/>
      <c r="Q624" s="22">
        <f>((M624+M625)/2) * (B625 - B624)</f>
        <v>0.41310573700167158</v>
      </c>
      <c r="R624" s="25">
        <f t="shared" si="69"/>
        <v>0.41310573700167158</v>
      </c>
      <c r="S624" s="22">
        <f>SUM($R$3:R624)</f>
        <v>409.23355425739464</v>
      </c>
      <c r="T624" s="25">
        <f t="shared" si="63"/>
        <v>0</v>
      </c>
      <c r="U624" s="22">
        <f>SUM($T$3:T624)</f>
        <v>134.09468833950604</v>
      </c>
      <c r="V624" s="25"/>
      <c r="W624" s="20">
        <f>U624*'KERS Calcs'!$F$4</f>
        <v>118.00332573876531</v>
      </c>
      <c r="X624" s="25">
        <f>O624*'KERS Calcs'!$F$30</f>
        <v>0</v>
      </c>
      <c r="Y624" s="73">
        <f>T624*'KERS Calcs'!$F$30</f>
        <v>0</v>
      </c>
      <c r="Z624" s="26">
        <f>SUM($Y$3:Y624)</f>
        <v>72.116186681679338</v>
      </c>
    </row>
    <row r="625" spans="1:26" x14ac:dyDescent="0.2">
      <c r="A625" s="23" t="s">
        <v>19</v>
      </c>
      <c r="B625" s="19">
        <v>622</v>
      </c>
      <c r="C625" s="23">
        <v>33</v>
      </c>
      <c r="D625" s="19">
        <v>44.4</v>
      </c>
      <c r="E625" s="24">
        <v>12.333333333333334</v>
      </c>
      <c r="F625" s="20">
        <v>-8.3333333333333523E-2</v>
      </c>
      <c r="G625" s="25">
        <f>'Bike Data'!$C$4*$F625</f>
        <v>-23.583333333333385</v>
      </c>
      <c r="H625" s="22">
        <f>0.5*'Bike Data'!$C$12*'Bike Data'!$C$7*'Bike Data'!$C$6*'WLTP Calcs'!E625^2</f>
        <v>31.30446666666667</v>
      </c>
      <c r="I625" s="26">
        <f>0.02 *'Bike Data'!C$4*9.81</f>
        <v>55.524600000000007</v>
      </c>
      <c r="J625" s="22">
        <f t="shared" si="64"/>
        <v>63.245733333333291</v>
      </c>
      <c r="K625" s="25">
        <f t="shared" si="65"/>
        <v>63.245733333333291</v>
      </c>
      <c r="L625" s="20">
        <f t="shared" si="66"/>
        <v>0</v>
      </c>
      <c r="M625" s="30">
        <f>(E625/1000)*(I625+H625+('Bike Data'!C$4*'Bike Data'!C$10*F625))</f>
        <v>0.69208885416666599</v>
      </c>
      <c r="N625" s="25">
        <f t="shared" si="67"/>
        <v>0.69208885416666599</v>
      </c>
      <c r="O625" s="30">
        <f t="shared" si="68"/>
        <v>0</v>
      </c>
      <c r="P625" s="26"/>
      <c r="Q625" s="22">
        <f>((M625+M626)/2) * (B626 - B625)</f>
        <v>0.91091356329411011</v>
      </c>
      <c r="R625" s="25">
        <f t="shared" si="69"/>
        <v>0.91091356329411011</v>
      </c>
      <c r="S625" s="22">
        <f>SUM($R$3:R625)</f>
        <v>410.14446782068876</v>
      </c>
      <c r="T625" s="25">
        <f t="shared" si="63"/>
        <v>0</v>
      </c>
      <c r="U625" s="22">
        <f>SUM($T$3:T625)</f>
        <v>134.09468833950604</v>
      </c>
      <c r="V625" s="25"/>
      <c r="W625" s="20">
        <f>U625*'KERS Calcs'!$F$4</f>
        <v>118.00332573876531</v>
      </c>
      <c r="X625" s="25">
        <f>O625*'KERS Calcs'!$F$30</f>
        <v>0</v>
      </c>
      <c r="Y625" s="73">
        <f>T625*'KERS Calcs'!$F$30</f>
        <v>0</v>
      </c>
      <c r="Z625" s="26">
        <f>SUM($Y$3:Y625)</f>
        <v>72.116186681679338</v>
      </c>
    </row>
    <row r="626" spans="1:26" x14ac:dyDescent="0.2">
      <c r="A626" s="23" t="s">
        <v>19</v>
      </c>
      <c r="B626" s="19">
        <v>623</v>
      </c>
      <c r="C626" s="23">
        <v>34</v>
      </c>
      <c r="D626" s="19">
        <v>44.3</v>
      </c>
      <c r="E626" s="24">
        <v>12.305555555555555</v>
      </c>
      <c r="F626" s="20">
        <v>1.3888888888889086E-2</v>
      </c>
      <c r="G626" s="25">
        <f>'Bike Data'!$C$4*$F626</f>
        <v>3.9305555555556113</v>
      </c>
      <c r="H626" s="22">
        <f>0.5*'Bike Data'!$C$12*'Bike Data'!$C$7*'Bike Data'!$C$6*'WLTP Calcs'!E626^2</f>
        <v>31.163614351851855</v>
      </c>
      <c r="I626" s="26">
        <f>0.02 *'Bike Data'!C$4*9.81</f>
        <v>55.524600000000007</v>
      </c>
      <c r="J626" s="22">
        <f t="shared" si="64"/>
        <v>90.618769907407483</v>
      </c>
      <c r="K626" s="25">
        <f t="shared" si="65"/>
        <v>90.618769907407483</v>
      </c>
      <c r="L626" s="20">
        <f t="shared" si="66"/>
        <v>0</v>
      </c>
      <c r="M626" s="30">
        <f>(E626/1000)*(I626+H626+('Bike Data'!C$4*'Bike Data'!C$10*F626))</f>
        <v>1.1297382724215543</v>
      </c>
      <c r="N626" s="25">
        <f t="shared" si="67"/>
        <v>1.1297382724215543</v>
      </c>
      <c r="O626" s="30">
        <f t="shared" si="68"/>
        <v>0</v>
      </c>
      <c r="P626" s="26"/>
      <c r="Q626" s="22">
        <f>((M626+M627)/2) * (B627 - B626)</f>
        <v>1.3554976002989989</v>
      </c>
      <c r="R626" s="25">
        <f t="shared" si="69"/>
        <v>1.3554976002989989</v>
      </c>
      <c r="S626" s="22">
        <f>SUM($R$3:R626)</f>
        <v>411.49996542098773</v>
      </c>
      <c r="T626" s="25">
        <f t="shared" si="63"/>
        <v>0</v>
      </c>
      <c r="U626" s="22">
        <f>SUM($T$3:T626)</f>
        <v>134.09468833950604</v>
      </c>
      <c r="V626" s="25"/>
      <c r="W626" s="20">
        <f>U626*'KERS Calcs'!$F$4</f>
        <v>118.00332573876531</v>
      </c>
      <c r="X626" s="25">
        <f>O626*'KERS Calcs'!$F$30</f>
        <v>0</v>
      </c>
      <c r="Y626" s="73">
        <f>T626*'KERS Calcs'!$F$30</f>
        <v>0</v>
      </c>
      <c r="Z626" s="26">
        <f>SUM($Y$3:Y626)</f>
        <v>72.116186681679338</v>
      </c>
    </row>
    <row r="627" spans="1:26" x14ac:dyDescent="0.2">
      <c r="A627" s="23" t="s">
        <v>19</v>
      </c>
      <c r="B627" s="19">
        <v>624</v>
      </c>
      <c r="C627" s="23">
        <v>35</v>
      </c>
      <c r="D627" s="19">
        <v>44.5</v>
      </c>
      <c r="E627" s="24">
        <v>12.361111111111112</v>
      </c>
      <c r="F627" s="20">
        <v>0.1111111111111117</v>
      </c>
      <c r="G627" s="25">
        <f>'Bike Data'!$C$4*$F627</f>
        <v>31.44444444444461</v>
      </c>
      <c r="H627" s="22">
        <f>0.5*'Bike Data'!$C$12*'Bike Data'!$C$7*'Bike Data'!$C$6*'WLTP Calcs'!E627^2</f>
        <v>31.445636574074086</v>
      </c>
      <c r="I627" s="26">
        <f>0.02 *'Bike Data'!C$4*9.81</f>
        <v>55.524600000000007</v>
      </c>
      <c r="J627" s="22">
        <f t="shared" si="64"/>
        <v>118.41468101851871</v>
      </c>
      <c r="K627" s="25">
        <f t="shared" si="65"/>
        <v>118.41468101851871</v>
      </c>
      <c r="L627" s="20">
        <f t="shared" si="66"/>
        <v>0</v>
      </c>
      <c r="M627" s="30">
        <f>(E627/1000)*(I627+H627+('Bike Data'!C$4*'Bike Data'!C$10*F627))</f>
        <v>1.5812569281764435</v>
      </c>
      <c r="N627" s="25">
        <f t="shared" si="67"/>
        <v>1.5812569281764435</v>
      </c>
      <c r="O627" s="30">
        <f t="shared" si="68"/>
        <v>0</v>
      </c>
      <c r="P627" s="26"/>
      <c r="Q627" s="22">
        <f>((M627+M628)/2) * (B628 - B627)</f>
        <v>1.7255228618955787</v>
      </c>
      <c r="R627" s="25">
        <f t="shared" si="69"/>
        <v>1.7255228618955787</v>
      </c>
      <c r="S627" s="22">
        <f>SUM($R$3:R627)</f>
        <v>413.2254882828833</v>
      </c>
      <c r="T627" s="25">
        <f t="shared" si="63"/>
        <v>0</v>
      </c>
      <c r="U627" s="22">
        <f>SUM($T$3:T627)</f>
        <v>134.09468833950604</v>
      </c>
      <c r="V627" s="25"/>
      <c r="W627" s="20">
        <f>U627*'KERS Calcs'!$F$4</f>
        <v>118.00332573876531</v>
      </c>
      <c r="X627" s="25">
        <f>O627*'KERS Calcs'!$F$30</f>
        <v>0</v>
      </c>
      <c r="Y627" s="73">
        <f>T627*'KERS Calcs'!$F$30</f>
        <v>0</v>
      </c>
      <c r="Z627" s="26">
        <f>SUM($Y$3:Y627)</f>
        <v>72.116186681679338</v>
      </c>
    </row>
    <row r="628" spans="1:26" x14ac:dyDescent="0.2">
      <c r="A628" s="23" t="s">
        <v>19</v>
      </c>
      <c r="B628" s="19">
        <v>625</v>
      </c>
      <c r="C628" s="23">
        <v>36</v>
      </c>
      <c r="D628" s="19">
        <v>45.1</v>
      </c>
      <c r="E628" s="24">
        <v>12.527777777777779</v>
      </c>
      <c r="F628" s="20">
        <v>0.16666666666666705</v>
      </c>
      <c r="G628" s="25">
        <f>'Bike Data'!$C$4*$F628</f>
        <v>47.166666666666771</v>
      </c>
      <c r="H628" s="22">
        <f>0.5*'Bike Data'!$C$12*'Bike Data'!$C$7*'Bike Data'!$C$6*'WLTP Calcs'!E628^2</f>
        <v>32.299325462962969</v>
      </c>
      <c r="I628" s="26">
        <f>0.02 *'Bike Data'!C$4*9.81</f>
        <v>55.524600000000007</v>
      </c>
      <c r="J628" s="22">
        <f t="shared" si="64"/>
        <v>134.99059212962976</v>
      </c>
      <c r="K628" s="25">
        <f t="shared" si="65"/>
        <v>134.99059212962976</v>
      </c>
      <c r="L628" s="20">
        <f t="shared" si="66"/>
        <v>0</v>
      </c>
      <c r="M628" s="30">
        <f>(E628/1000)*(I628+H628+('Bike Data'!C$4*'Bike Data'!C$10*F628))</f>
        <v>1.8697887956147139</v>
      </c>
      <c r="N628" s="25">
        <f t="shared" si="67"/>
        <v>1.8697887956147139</v>
      </c>
      <c r="O628" s="30">
        <f t="shared" si="68"/>
        <v>0</v>
      </c>
      <c r="P628" s="26"/>
      <c r="Q628" s="22">
        <f>((M628+M629)/2) * (B629 - B628)</f>
        <v>1.790244026604296</v>
      </c>
      <c r="R628" s="25">
        <f t="shared" si="69"/>
        <v>1.790244026604296</v>
      </c>
      <c r="S628" s="22">
        <f>SUM($R$3:R628)</f>
        <v>415.01573230948759</v>
      </c>
      <c r="T628" s="25">
        <f t="shared" si="63"/>
        <v>0</v>
      </c>
      <c r="U628" s="22">
        <f>SUM($T$3:T628)</f>
        <v>134.09468833950604</v>
      </c>
      <c r="V628" s="25"/>
      <c r="W628" s="20">
        <f>U628*'KERS Calcs'!$F$4</f>
        <v>118.00332573876531</v>
      </c>
      <c r="X628" s="25">
        <f>O628*'KERS Calcs'!$F$30</f>
        <v>0</v>
      </c>
      <c r="Y628" s="73">
        <f>T628*'KERS Calcs'!$F$30</f>
        <v>0</v>
      </c>
      <c r="Z628" s="26">
        <f>SUM($Y$3:Y628)</f>
        <v>72.116186681679338</v>
      </c>
    </row>
    <row r="629" spans="1:26" x14ac:dyDescent="0.2">
      <c r="A629" s="23" t="s">
        <v>19</v>
      </c>
      <c r="B629" s="19">
        <v>626</v>
      </c>
      <c r="C629" s="23">
        <v>37</v>
      </c>
      <c r="D629" s="19">
        <v>45.7</v>
      </c>
      <c r="E629" s="24">
        <v>12.694444444444446</v>
      </c>
      <c r="F629" s="20">
        <v>0.12499999999999981</v>
      </c>
      <c r="G629" s="25">
        <f>'Bike Data'!$C$4*$F629</f>
        <v>35.374999999999943</v>
      </c>
      <c r="H629" s="22">
        <f>0.5*'Bike Data'!$C$12*'Bike Data'!$C$7*'Bike Data'!$C$6*'WLTP Calcs'!E629^2</f>
        <v>33.164447685185195</v>
      </c>
      <c r="I629" s="26">
        <f>0.02 *'Bike Data'!C$4*9.81</f>
        <v>55.524600000000007</v>
      </c>
      <c r="J629" s="22">
        <f t="shared" si="64"/>
        <v>124.06404768518514</v>
      </c>
      <c r="K629" s="25">
        <f t="shared" si="65"/>
        <v>124.06404768518514</v>
      </c>
      <c r="L629" s="20">
        <f t="shared" si="66"/>
        <v>0</v>
      </c>
      <c r="M629" s="30">
        <f>(E629/1000)*(I629+H629+('Bike Data'!C$4*'Bike Data'!C$10*F629))</f>
        <v>1.710699257593878</v>
      </c>
      <c r="N629" s="25">
        <f t="shared" si="67"/>
        <v>1.710699257593878</v>
      </c>
      <c r="O629" s="30">
        <f t="shared" si="68"/>
        <v>0</v>
      </c>
      <c r="P629" s="26"/>
      <c r="Q629" s="22">
        <f>((M629+M630)/2) * (B630 - B629)</f>
        <v>1.5228784587223498</v>
      </c>
      <c r="R629" s="25">
        <f t="shared" si="69"/>
        <v>1.5228784587223498</v>
      </c>
      <c r="S629" s="22">
        <f>SUM($R$3:R629)</f>
        <v>416.53861076820994</v>
      </c>
      <c r="T629" s="25">
        <f t="shared" si="63"/>
        <v>0</v>
      </c>
      <c r="U629" s="22">
        <f>SUM($T$3:T629)</f>
        <v>134.09468833950604</v>
      </c>
      <c r="V629" s="25"/>
      <c r="W629" s="20">
        <f>U629*'KERS Calcs'!$F$4</f>
        <v>118.00332573876531</v>
      </c>
      <c r="X629" s="25">
        <f>O629*'KERS Calcs'!$F$30</f>
        <v>0</v>
      </c>
      <c r="Y629" s="73">
        <f>T629*'KERS Calcs'!$F$30</f>
        <v>0</v>
      </c>
      <c r="Z629" s="26">
        <f>SUM($Y$3:Y629)</f>
        <v>72.116186681679338</v>
      </c>
    </row>
    <row r="630" spans="1:26" x14ac:dyDescent="0.2">
      <c r="A630" s="23" t="s">
        <v>19</v>
      </c>
      <c r="B630" s="19">
        <v>627</v>
      </c>
      <c r="C630" s="23">
        <v>38</v>
      </c>
      <c r="D630" s="19">
        <v>46</v>
      </c>
      <c r="E630" s="24">
        <v>12.777777777777779</v>
      </c>
      <c r="F630" s="20">
        <v>4.1666666666666269E-2</v>
      </c>
      <c r="G630" s="25">
        <f>'Bike Data'!$C$4*$F630</f>
        <v>11.791666666666554</v>
      </c>
      <c r="H630" s="22">
        <f>0.5*'Bike Data'!$C$12*'Bike Data'!$C$7*'Bike Data'!$C$6*'WLTP Calcs'!E630^2</f>
        <v>33.601296296296304</v>
      </c>
      <c r="I630" s="26">
        <f>0.02 *'Bike Data'!C$4*9.81</f>
        <v>55.524600000000007</v>
      </c>
      <c r="J630" s="22">
        <f t="shared" si="64"/>
        <v>100.91756296296286</v>
      </c>
      <c r="K630" s="25">
        <f t="shared" si="65"/>
        <v>100.91756296296286</v>
      </c>
      <c r="L630" s="20">
        <f t="shared" si="66"/>
        <v>0</v>
      </c>
      <c r="M630" s="30">
        <f>(E630/1000)*(I630+H630+('Bike Data'!C$4*'Bike Data'!C$10*F630))</f>
        <v>1.3350576598508215</v>
      </c>
      <c r="N630" s="25">
        <f t="shared" si="67"/>
        <v>1.3350576598508215</v>
      </c>
      <c r="O630" s="30">
        <f t="shared" si="68"/>
        <v>0</v>
      </c>
      <c r="P630" s="26"/>
      <c r="Q630" s="22">
        <f>((M630+M631)/2) * (B631 - B630)</f>
        <v>1.2369442784850815</v>
      </c>
      <c r="R630" s="25">
        <f t="shared" si="69"/>
        <v>1.2369442784850815</v>
      </c>
      <c r="S630" s="22">
        <f>SUM($R$3:R630)</f>
        <v>417.77555504669499</v>
      </c>
      <c r="T630" s="25">
        <f t="shared" si="63"/>
        <v>0</v>
      </c>
      <c r="U630" s="22">
        <f>SUM($T$3:T630)</f>
        <v>134.09468833950604</v>
      </c>
      <c r="V630" s="25"/>
      <c r="W630" s="20">
        <f>U630*'KERS Calcs'!$F$4</f>
        <v>118.00332573876531</v>
      </c>
      <c r="X630" s="25">
        <f>O630*'KERS Calcs'!$F$30</f>
        <v>0</v>
      </c>
      <c r="Y630" s="73">
        <f>T630*'KERS Calcs'!$F$30</f>
        <v>0</v>
      </c>
      <c r="Z630" s="26">
        <f>SUM($Y$3:Y630)</f>
        <v>72.116186681679338</v>
      </c>
    </row>
    <row r="631" spans="1:26" x14ac:dyDescent="0.2">
      <c r="A631" s="23" t="s">
        <v>19</v>
      </c>
      <c r="B631" s="19">
        <v>628</v>
      </c>
      <c r="C631" s="23">
        <v>39</v>
      </c>
      <c r="D631" s="19">
        <v>46</v>
      </c>
      <c r="E631" s="24">
        <v>12.777777777777779</v>
      </c>
      <c r="F631" s="20">
        <v>0</v>
      </c>
      <c r="G631" s="25">
        <f>'Bike Data'!$C$4*$F631</f>
        <v>0</v>
      </c>
      <c r="H631" s="22">
        <f>0.5*'Bike Data'!$C$12*'Bike Data'!$C$7*'Bike Data'!$C$6*'WLTP Calcs'!E631^2</f>
        <v>33.601296296296304</v>
      </c>
      <c r="I631" s="26">
        <f>0.02 *'Bike Data'!C$4*9.81</f>
        <v>55.524600000000007</v>
      </c>
      <c r="J631" s="22">
        <f t="shared" si="64"/>
        <v>89.125896296296304</v>
      </c>
      <c r="K631" s="25">
        <f t="shared" si="65"/>
        <v>89.125896296296304</v>
      </c>
      <c r="L631" s="20">
        <f t="shared" si="66"/>
        <v>0</v>
      </c>
      <c r="M631" s="30">
        <f>(E631/1000)*(I631+H631+('Bike Data'!C$4*'Bike Data'!C$10*F631))</f>
        <v>1.1388308971193417</v>
      </c>
      <c r="N631" s="25">
        <f t="shared" si="67"/>
        <v>1.1388308971193417</v>
      </c>
      <c r="O631" s="30">
        <f t="shared" si="68"/>
        <v>0</v>
      </c>
      <c r="P631" s="26"/>
      <c r="Q631" s="22">
        <f>((M631+M632)/2) * (B632 - B631)</f>
        <v>1.171535357574589</v>
      </c>
      <c r="R631" s="25">
        <f t="shared" si="69"/>
        <v>1.171535357574589</v>
      </c>
      <c r="S631" s="22">
        <f>SUM($R$3:R631)</f>
        <v>418.9470904042696</v>
      </c>
      <c r="T631" s="25">
        <f t="shared" si="63"/>
        <v>0</v>
      </c>
      <c r="U631" s="22">
        <f>SUM($T$3:T631)</f>
        <v>134.09468833950604</v>
      </c>
      <c r="V631" s="25"/>
      <c r="W631" s="20">
        <f>U631*'KERS Calcs'!$F$4</f>
        <v>118.00332573876531</v>
      </c>
      <c r="X631" s="25">
        <f>O631*'KERS Calcs'!$F$30</f>
        <v>0</v>
      </c>
      <c r="Y631" s="73">
        <f>T631*'KERS Calcs'!$F$30</f>
        <v>0</v>
      </c>
      <c r="Z631" s="26">
        <f>SUM($Y$3:Y631)</f>
        <v>72.116186681679338</v>
      </c>
    </row>
    <row r="632" spans="1:26" x14ac:dyDescent="0.2">
      <c r="A632" s="23" t="s">
        <v>19</v>
      </c>
      <c r="B632" s="19">
        <v>629</v>
      </c>
      <c r="C632" s="23">
        <v>40</v>
      </c>
      <c r="D632" s="19">
        <v>46</v>
      </c>
      <c r="E632" s="24">
        <v>12.777777777777779</v>
      </c>
      <c r="F632" s="20">
        <v>1.3888888888889086E-2</v>
      </c>
      <c r="G632" s="25">
        <f>'Bike Data'!$C$4*$F632</f>
        <v>3.9305555555556113</v>
      </c>
      <c r="H632" s="22">
        <f>0.5*'Bike Data'!$C$12*'Bike Data'!$C$7*'Bike Data'!$C$6*'WLTP Calcs'!E632^2</f>
        <v>33.601296296296304</v>
      </c>
      <c r="I632" s="26">
        <f>0.02 *'Bike Data'!C$4*9.81</f>
        <v>55.524600000000007</v>
      </c>
      <c r="J632" s="22">
        <f t="shared" si="64"/>
        <v>93.056451851851932</v>
      </c>
      <c r="K632" s="25">
        <f t="shared" si="65"/>
        <v>93.056451851851932</v>
      </c>
      <c r="L632" s="20">
        <f t="shared" si="66"/>
        <v>0</v>
      </c>
      <c r="M632" s="30">
        <f>(E632/1000)*(I632+H632+('Bike Data'!C$4*'Bike Data'!C$10*F632))</f>
        <v>1.2042398180298364</v>
      </c>
      <c r="N632" s="25">
        <f t="shared" si="67"/>
        <v>1.2042398180298364</v>
      </c>
      <c r="O632" s="30">
        <f t="shared" si="68"/>
        <v>0</v>
      </c>
      <c r="P632" s="26"/>
      <c r="Q632" s="22">
        <f>((M632+M633)/2) * (B633 - B632)</f>
        <v>1.4031385321469925</v>
      </c>
      <c r="R632" s="25">
        <f t="shared" si="69"/>
        <v>1.4031385321469925</v>
      </c>
      <c r="S632" s="22">
        <f>SUM($R$3:R632)</f>
        <v>420.35022893641661</v>
      </c>
      <c r="T632" s="25">
        <f t="shared" si="63"/>
        <v>0</v>
      </c>
      <c r="U632" s="22">
        <f>SUM($T$3:T632)</f>
        <v>134.09468833950604</v>
      </c>
      <c r="V632" s="25"/>
      <c r="W632" s="20">
        <f>U632*'KERS Calcs'!$F$4</f>
        <v>118.00332573876531</v>
      </c>
      <c r="X632" s="25">
        <f>O632*'KERS Calcs'!$F$30</f>
        <v>0</v>
      </c>
      <c r="Y632" s="73">
        <f>T632*'KERS Calcs'!$F$30</f>
        <v>0</v>
      </c>
      <c r="Z632" s="26">
        <f>SUM($Y$3:Y632)</f>
        <v>72.116186681679338</v>
      </c>
    </row>
    <row r="633" spans="1:26" x14ac:dyDescent="0.2">
      <c r="A633" s="23" t="s">
        <v>19</v>
      </c>
      <c r="B633" s="19">
        <v>630</v>
      </c>
      <c r="C633" s="23">
        <v>41</v>
      </c>
      <c r="D633" s="19">
        <v>46.1</v>
      </c>
      <c r="E633" s="24">
        <v>12.805555555555557</v>
      </c>
      <c r="F633" s="20">
        <v>9.7222222222222612E-2</v>
      </c>
      <c r="G633" s="25">
        <f>'Bike Data'!$C$4*$F633</f>
        <v>27.513888888888999</v>
      </c>
      <c r="H633" s="22">
        <f>0.5*'Bike Data'!$C$12*'Bike Data'!$C$7*'Bike Data'!$C$6*'WLTP Calcs'!E633^2</f>
        <v>33.747547685185197</v>
      </c>
      <c r="I633" s="26">
        <f>0.02 *'Bike Data'!C$4*9.81</f>
        <v>55.524600000000007</v>
      </c>
      <c r="J633" s="22">
        <f t="shared" si="64"/>
        <v>116.7860365740742</v>
      </c>
      <c r="K633" s="25">
        <f t="shared" si="65"/>
        <v>116.7860365740742</v>
      </c>
      <c r="L633" s="20">
        <f t="shared" si="66"/>
        <v>0</v>
      </c>
      <c r="M633" s="30">
        <f>(E633/1000)*(I633+H633+('Bike Data'!C$4*'Bike Data'!C$10*F633))</f>
        <v>1.6020372462641486</v>
      </c>
      <c r="N633" s="25">
        <f t="shared" si="67"/>
        <v>1.6020372462641486</v>
      </c>
      <c r="O633" s="30">
        <f t="shared" si="68"/>
        <v>0</v>
      </c>
      <c r="P633" s="26"/>
      <c r="Q633" s="22">
        <f>((M633+M634)/2) * (B634 - B633)</f>
        <v>1.9170167598926202</v>
      </c>
      <c r="R633" s="25">
        <f t="shared" si="69"/>
        <v>1.9170167598926202</v>
      </c>
      <c r="S633" s="22">
        <f>SUM($R$3:R633)</f>
        <v>422.26724569630926</v>
      </c>
      <c r="T633" s="25">
        <f t="shared" si="63"/>
        <v>0</v>
      </c>
      <c r="U633" s="22">
        <f>SUM($T$3:T633)</f>
        <v>134.09468833950604</v>
      </c>
      <c r="V633" s="25"/>
      <c r="W633" s="20">
        <f>U633*'KERS Calcs'!$F$4</f>
        <v>118.00332573876531</v>
      </c>
      <c r="X633" s="25">
        <f>O633*'KERS Calcs'!$F$30</f>
        <v>0</v>
      </c>
      <c r="Y633" s="73">
        <f>T633*'KERS Calcs'!$F$30</f>
        <v>0</v>
      </c>
      <c r="Z633" s="26">
        <f>SUM($Y$3:Y633)</f>
        <v>72.116186681679338</v>
      </c>
    </row>
    <row r="634" spans="1:26" x14ac:dyDescent="0.2">
      <c r="A634" s="23" t="s">
        <v>19</v>
      </c>
      <c r="B634" s="19">
        <v>631</v>
      </c>
      <c r="C634" s="23">
        <v>42</v>
      </c>
      <c r="D634" s="19">
        <v>46.7</v>
      </c>
      <c r="E634" s="24">
        <v>12.972222222222223</v>
      </c>
      <c r="F634" s="20">
        <v>0.2222222222222224</v>
      </c>
      <c r="G634" s="25">
        <f>'Bike Data'!$C$4*$F634</f>
        <v>62.888888888888943</v>
      </c>
      <c r="H634" s="22">
        <f>0.5*'Bike Data'!$C$12*'Bike Data'!$C$7*'Bike Data'!$C$6*'WLTP Calcs'!E634^2</f>
        <v>34.631725462962969</v>
      </c>
      <c r="I634" s="26">
        <f>0.02 *'Bike Data'!C$4*9.81</f>
        <v>55.524600000000007</v>
      </c>
      <c r="J634" s="22">
        <f t="shared" si="64"/>
        <v>153.04521435185194</v>
      </c>
      <c r="K634" s="25">
        <f t="shared" si="65"/>
        <v>153.04521435185194</v>
      </c>
      <c r="L634" s="20">
        <f t="shared" si="66"/>
        <v>0</v>
      </c>
      <c r="M634" s="30">
        <f>(E634/1000)*(I634+H634+('Bike Data'!C$4*'Bike Data'!C$10*F634))</f>
        <v>2.2319962735210916</v>
      </c>
      <c r="N634" s="25">
        <f t="shared" si="67"/>
        <v>2.2319962735210916</v>
      </c>
      <c r="O634" s="30">
        <f t="shared" si="68"/>
        <v>0</v>
      </c>
      <c r="P634" s="26"/>
      <c r="Q634" s="22">
        <f>((M634+M635)/2) * (B635 - B634)</f>
        <v>2.4693031916216555</v>
      </c>
      <c r="R634" s="25">
        <f t="shared" si="69"/>
        <v>2.4693031916216555</v>
      </c>
      <c r="S634" s="22">
        <f>SUM($R$3:R634)</f>
        <v>424.73654888793089</v>
      </c>
      <c r="T634" s="25">
        <f t="shared" si="63"/>
        <v>0</v>
      </c>
      <c r="U634" s="22">
        <f>SUM($T$3:T634)</f>
        <v>134.09468833950604</v>
      </c>
      <c r="V634" s="25"/>
      <c r="W634" s="20">
        <f>U634*'KERS Calcs'!$F$4</f>
        <v>118.00332573876531</v>
      </c>
      <c r="X634" s="25">
        <f>O634*'KERS Calcs'!$F$30</f>
        <v>0</v>
      </c>
      <c r="Y634" s="73">
        <f>T634*'KERS Calcs'!$F$30</f>
        <v>0</v>
      </c>
      <c r="Z634" s="26">
        <f>SUM($Y$3:Y634)</f>
        <v>72.116186681679338</v>
      </c>
    </row>
    <row r="635" spans="1:26" x14ac:dyDescent="0.2">
      <c r="A635" s="23" t="s">
        <v>19</v>
      </c>
      <c r="B635" s="19">
        <v>632</v>
      </c>
      <c r="C635" s="23">
        <v>43</v>
      </c>
      <c r="D635" s="19">
        <v>47.7</v>
      </c>
      <c r="E635" s="24">
        <v>13.250000000000002</v>
      </c>
      <c r="F635" s="20">
        <v>0.30555555555555497</v>
      </c>
      <c r="G635" s="25">
        <f>'Bike Data'!$C$4*$F635</f>
        <v>86.472222222222058</v>
      </c>
      <c r="H635" s="22">
        <f>0.5*'Bike Data'!$C$12*'Bike Data'!$C$7*'Bike Data'!$C$6*'WLTP Calcs'!E635^2</f>
        <v>36.13076250000001</v>
      </c>
      <c r="I635" s="26">
        <f>0.02 *'Bike Data'!C$4*9.81</f>
        <v>55.524600000000007</v>
      </c>
      <c r="J635" s="22">
        <f t="shared" si="64"/>
        <v>178.12758472222208</v>
      </c>
      <c r="K635" s="25">
        <f t="shared" si="65"/>
        <v>178.12758472222208</v>
      </c>
      <c r="L635" s="20">
        <f t="shared" si="66"/>
        <v>0</v>
      </c>
      <c r="M635" s="30">
        <f>(E635/1000)*(I635+H635+('Bike Data'!C$4*'Bike Data'!C$10*F635))</f>
        <v>2.7066101097222197</v>
      </c>
      <c r="N635" s="25">
        <f t="shared" si="67"/>
        <v>2.7066101097222197</v>
      </c>
      <c r="O635" s="30">
        <f t="shared" si="68"/>
        <v>0</v>
      </c>
      <c r="P635" s="26"/>
      <c r="Q635" s="22">
        <f>((M635+M636)/2) * (B636 - B635)</f>
        <v>2.8922224471064784</v>
      </c>
      <c r="R635" s="25">
        <f t="shared" si="69"/>
        <v>2.8922224471064784</v>
      </c>
      <c r="S635" s="22">
        <f>SUM($R$3:R635)</f>
        <v>427.62877133503736</v>
      </c>
      <c r="T635" s="25">
        <f t="shared" si="63"/>
        <v>0</v>
      </c>
      <c r="U635" s="22">
        <f>SUM($T$3:T635)</f>
        <v>134.09468833950604</v>
      </c>
      <c r="V635" s="25"/>
      <c r="W635" s="20">
        <f>U635*'KERS Calcs'!$F$4</f>
        <v>118.00332573876531</v>
      </c>
      <c r="X635" s="25">
        <f>O635*'KERS Calcs'!$F$30</f>
        <v>0</v>
      </c>
      <c r="Y635" s="73">
        <f>T635*'KERS Calcs'!$F$30</f>
        <v>0</v>
      </c>
      <c r="Z635" s="26">
        <f>SUM($Y$3:Y635)</f>
        <v>72.116186681679338</v>
      </c>
    </row>
    <row r="636" spans="1:26" x14ac:dyDescent="0.2">
      <c r="A636" s="23" t="s">
        <v>19</v>
      </c>
      <c r="B636" s="19">
        <v>633</v>
      </c>
      <c r="C636" s="23">
        <v>44</v>
      </c>
      <c r="D636" s="19">
        <v>48.9</v>
      </c>
      <c r="E636" s="24">
        <v>13.583333333333334</v>
      </c>
      <c r="F636" s="20">
        <v>0.36111111111111033</v>
      </c>
      <c r="G636" s="25">
        <f>'Bike Data'!$C$4*$F636</f>
        <v>102.19444444444423</v>
      </c>
      <c r="H636" s="22">
        <f>0.5*'Bike Data'!$C$12*'Bike Data'!$C$7*'Bike Data'!$C$6*'WLTP Calcs'!E636^2</f>
        <v>37.97152916666667</v>
      </c>
      <c r="I636" s="26">
        <f>0.02 *'Bike Data'!C$4*9.81</f>
        <v>55.524600000000007</v>
      </c>
      <c r="J636" s="22">
        <f t="shared" si="64"/>
        <v>195.69057361111089</v>
      </c>
      <c r="K636" s="25">
        <f t="shared" si="65"/>
        <v>195.69057361111089</v>
      </c>
      <c r="L636" s="20">
        <f t="shared" si="66"/>
        <v>0</v>
      </c>
      <c r="M636" s="30">
        <f>(E636/1000)*(I636+H636+('Bike Data'!C$4*'Bike Data'!C$10*F636))</f>
        <v>3.0778347844907374</v>
      </c>
      <c r="N636" s="25">
        <f t="shared" si="67"/>
        <v>3.0778347844907374</v>
      </c>
      <c r="O636" s="30">
        <f t="shared" si="68"/>
        <v>0</v>
      </c>
      <c r="P636" s="26"/>
      <c r="Q636" s="22">
        <f>((M636+M637)/2) * (B637 - B636)</f>
        <v>3.173062296376671</v>
      </c>
      <c r="R636" s="25">
        <f t="shared" si="69"/>
        <v>3.173062296376671</v>
      </c>
      <c r="S636" s="22">
        <f>SUM($R$3:R636)</f>
        <v>430.80183363141401</v>
      </c>
      <c r="T636" s="25">
        <f t="shared" si="63"/>
        <v>0</v>
      </c>
      <c r="U636" s="22">
        <f>SUM($T$3:T636)</f>
        <v>134.09468833950604</v>
      </c>
      <c r="V636" s="25"/>
      <c r="W636" s="20">
        <f>U636*'KERS Calcs'!$F$4</f>
        <v>118.00332573876531</v>
      </c>
      <c r="X636" s="25">
        <f>O636*'KERS Calcs'!$F$30</f>
        <v>0</v>
      </c>
      <c r="Y636" s="73">
        <f>T636*'KERS Calcs'!$F$30</f>
        <v>0</v>
      </c>
      <c r="Z636" s="26">
        <f>SUM($Y$3:Y636)</f>
        <v>72.116186681679338</v>
      </c>
    </row>
    <row r="637" spans="1:26" x14ac:dyDescent="0.2">
      <c r="A637" s="23" t="s">
        <v>19</v>
      </c>
      <c r="B637" s="19">
        <v>634</v>
      </c>
      <c r="C637" s="23">
        <v>45</v>
      </c>
      <c r="D637" s="19">
        <v>50.3</v>
      </c>
      <c r="E637" s="24">
        <v>13.972222222222221</v>
      </c>
      <c r="F637" s="20">
        <v>0.37500000000000039</v>
      </c>
      <c r="G637" s="25">
        <f>'Bike Data'!$C$4*$F637</f>
        <v>106.12500000000011</v>
      </c>
      <c r="H637" s="22">
        <f>0.5*'Bike Data'!$C$12*'Bike Data'!$C$7*'Bike Data'!$C$6*'WLTP Calcs'!E637^2</f>
        <v>40.176892129629628</v>
      </c>
      <c r="I637" s="26">
        <f>0.02 *'Bike Data'!C$4*9.81</f>
        <v>55.524600000000007</v>
      </c>
      <c r="J637" s="22">
        <f t="shared" si="64"/>
        <v>201.82649212962974</v>
      </c>
      <c r="K637" s="25">
        <f t="shared" si="65"/>
        <v>201.82649212962974</v>
      </c>
      <c r="L637" s="20">
        <f t="shared" si="66"/>
        <v>0</v>
      </c>
      <c r="M637" s="30">
        <f>(E637/1000)*(I637+H637+('Bike Data'!C$4*'Bike Data'!C$10*F637))</f>
        <v>3.2682898082626046</v>
      </c>
      <c r="N637" s="25">
        <f t="shared" si="67"/>
        <v>3.2682898082626046</v>
      </c>
      <c r="O637" s="30">
        <f t="shared" si="68"/>
        <v>0</v>
      </c>
      <c r="P637" s="26"/>
      <c r="Q637" s="22">
        <f>((M637+M638)/2) * (B638 - B637)</f>
        <v>3.178856294987785</v>
      </c>
      <c r="R637" s="25">
        <f t="shared" si="69"/>
        <v>3.178856294987785</v>
      </c>
      <c r="S637" s="22">
        <f>SUM($R$3:R637)</f>
        <v>433.98068992640179</v>
      </c>
      <c r="T637" s="25">
        <f t="shared" si="63"/>
        <v>0</v>
      </c>
      <c r="U637" s="22">
        <f>SUM($T$3:T637)</f>
        <v>134.09468833950604</v>
      </c>
      <c r="V637" s="25"/>
      <c r="W637" s="20">
        <f>U637*'KERS Calcs'!$F$4</f>
        <v>118.00332573876531</v>
      </c>
      <c r="X637" s="25">
        <f>O637*'KERS Calcs'!$F$30</f>
        <v>0</v>
      </c>
      <c r="Y637" s="73">
        <f>T637*'KERS Calcs'!$F$30</f>
        <v>0</v>
      </c>
      <c r="Z637" s="26">
        <f>SUM($Y$3:Y637)</f>
        <v>72.116186681679338</v>
      </c>
    </row>
    <row r="638" spans="1:26" x14ac:dyDescent="0.2">
      <c r="A638" s="23" t="s">
        <v>19</v>
      </c>
      <c r="B638" s="19">
        <v>635</v>
      </c>
      <c r="C638" s="23">
        <v>46</v>
      </c>
      <c r="D638" s="19">
        <v>51.6</v>
      </c>
      <c r="E638" s="24">
        <v>14.333333333333334</v>
      </c>
      <c r="F638" s="20">
        <v>0.31944444444444503</v>
      </c>
      <c r="G638" s="25">
        <f>'Bike Data'!$C$4*$F638</f>
        <v>90.402777777777942</v>
      </c>
      <c r="H638" s="22">
        <f>0.5*'Bike Data'!$C$12*'Bike Data'!$C$7*'Bike Data'!$C$6*'WLTP Calcs'!E638^2</f>
        <v>42.280466666666669</v>
      </c>
      <c r="I638" s="26">
        <f>0.02 *'Bike Data'!C$4*9.81</f>
        <v>55.524600000000007</v>
      </c>
      <c r="J638" s="22">
        <f t="shared" si="64"/>
        <v>188.20784444444462</v>
      </c>
      <c r="K638" s="25">
        <f t="shared" si="65"/>
        <v>188.20784444444462</v>
      </c>
      <c r="L638" s="20">
        <f t="shared" si="66"/>
        <v>0</v>
      </c>
      <c r="M638" s="30">
        <f>(E638/1000)*(I638+H638+('Bike Data'!C$4*'Bike Data'!C$10*F638))</f>
        <v>3.0894227817129658</v>
      </c>
      <c r="N638" s="25">
        <f t="shared" si="67"/>
        <v>3.0894227817129658</v>
      </c>
      <c r="O638" s="30">
        <f t="shared" si="68"/>
        <v>0</v>
      </c>
      <c r="P638" s="26"/>
      <c r="Q638" s="22">
        <f>((M638+M639)/2) * (B639 - B638)</f>
        <v>2.794875684516462</v>
      </c>
      <c r="R638" s="25">
        <f t="shared" si="69"/>
        <v>2.794875684516462</v>
      </c>
      <c r="S638" s="22">
        <f>SUM($R$3:R638)</f>
        <v>436.77556561091825</v>
      </c>
      <c r="T638" s="25">
        <f t="shared" si="63"/>
        <v>0</v>
      </c>
      <c r="U638" s="22">
        <f>SUM($T$3:T638)</f>
        <v>134.09468833950604</v>
      </c>
      <c r="V638" s="25"/>
      <c r="W638" s="20">
        <f>U638*'KERS Calcs'!$F$4</f>
        <v>118.00332573876531</v>
      </c>
      <c r="X638" s="25">
        <f>O638*'KERS Calcs'!$F$30</f>
        <v>0</v>
      </c>
      <c r="Y638" s="73">
        <f>T638*'KERS Calcs'!$F$30</f>
        <v>0</v>
      </c>
      <c r="Z638" s="26">
        <f>SUM($Y$3:Y638)</f>
        <v>72.116186681679338</v>
      </c>
    </row>
    <row r="639" spans="1:26" x14ac:dyDescent="0.2">
      <c r="A639" s="23" t="s">
        <v>19</v>
      </c>
      <c r="B639" s="19">
        <v>636</v>
      </c>
      <c r="C639" s="23">
        <v>47</v>
      </c>
      <c r="D639" s="19">
        <v>52.6</v>
      </c>
      <c r="E639" s="24">
        <v>14.611111111111112</v>
      </c>
      <c r="F639" s="20">
        <v>0.19444444444444425</v>
      </c>
      <c r="G639" s="25">
        <f>'Bike Data'!$C$4*$F639</f>
        <v>55.027777777777722</v>
      </c>
      <c r="H639" s="22">
        <f>0.5*'Bike Data'!$C$12*'Bike Data'!$C$7*'Bike Data'!$C$6*'WLTP Calcs'!E639^2</f>
        <v>43.935124074074082</v>
      </c>
      <c r="I639" s="26">
        <f>0.02 *'Bike Data'!C$4*9.81</f>
        <v>55.524600000000007</v>
      </c>
      <c r="J639" s="22">
        <f t="shared" si="64"/>
        <v>154.48750185185179</v>
      </c>
      <c r="K639" s="25">
        <f t="shared" si="65"/>
        <v>154.48750185185179</v>
      </c>
      <c r="L639" s="20">
        <f t="shared" si="66"/>
        <v>0</v>
      </c>
      <c r="M639" s="30">
        <f>(E639/1000)*(I639+H639+('Bike Data'!C$4*'Bike Data'!C$10*F639))</f>
        <v>2.5003285873199581</v>
      </c>
      <c r="N639" s="25">
        <f t="shared" si="67"/>
        <v>2.5003285873199581</v>
      </c>
      <c r="O639" s="30">
        <f t="shared" si="68"/>
        <v>0</v>
      </c>
      <c r="P639" s="26"/>
      <c r="Q639" s="22">
        <f>((M639+M640)/2) * (B640 - B639)</f>
        <v>2.1379607845293203</v>
      </c>
      <c r="R639" s="25">
        <f t="shared" si="69"/>
        <v>2.1379607845293203</v>
      </c>
      <c r="S639" s="22">
        <f>SUM($R$3:R639)</f>
        <v>438.91352639544755</v>
      </c>
      <c r="T639" s="25">
        <f t="shared" si="63"/>
        <v>0</v>
      </c>
      <c r="U639" s="22">
        <f>SUM($T$3:T639)</f>
        <v>134.09468833950604</v>
      </c>
      <c r="V639" s="25"/>
      <c r="W639" s="20">
        <f>U639*'KERS Calcs'!$F$4</f>
        <v>118.00332573876531</v>
      </c>
      <c r="X639" s="25">
        <f>O639*'KERS Calcs'!$F$30</f>
        <v>0</v>
      </c>
      <c r="Y639" s="73">
        <f>T639*'KERS Calcs'!$F$30</f>
        <v>0</v>
      </c>
      <c r="Z639" s="26">
        <f>SUM($Y$3:Y639)</f>
        <v>72.116186681679338</v>
      </c>
    </row>
    <row r="640" spans="1:26" x14ac:dyDescent="0.2">
      <c r="A640" s="23" t="s">
        <v>19</v>
      </c>
      <c r="B640" s="19">
        <v>637</v>
      </c>
      <c r="C640" s="23">
        <v>48</v>
      </c>
      <c r="D640" s="19">
        <v>53</v>
      </c>
      <c r="E640" s="24">
        <v>14.722222222222223</v>
      </c>
      <c r="F640" s="20">
        <v>5.5555555555555358E-2</v>
      </c>
      <c r="G640" s="25">
        <f>'Bike Data'!$C$4*$F640</f>
        <v>15.722222222222166</v>
      </c>
      <c r="H640" s="22">
        <f>0.5*'Bike Data'!$C$12*'Bike Data'!$C$7*'Bike Data'!$C$6*'WLTP Calcs'!E640^2</f>
        <v>44.605879629629634</v>
      </c>
      <c r="I640" s="26">
        <f>0.02 *'Bike Data'!C$4*9.81</f>
        <v>55.524600000000007</v>
      </c>
      <c r="J640" s="22">
        <f t="shared" si="64"/>
        <v>115.8527018518518</v>
      </c>
      <c r="K640" s="25">
        <f t="shared" si="65"/>
        <v>115.8527018518518</v>
      </c>
      <c r="L640" s="20">
        <f t="shared" si="66"/>
        <v>0</v>
      </c>
      <c r="M640" s="30">
        <f>(E640/1000)*(I640+H640+('Bike Data'!C$4*'Bike Data'!C$10*F640))</f>
        <v>1.7755929817386822</v>
      </c>
      <c r="N640" s="25">
        <f t="shared" si="67"/>
        <v>1.7755929817386822</v>
      </c>
      <c r="O640" s="30">
        <f t="shared" si="68"/>
        <v>0</v>
      </c>
      <c r="P640" s="26"/>
      <c r="Q640" s="22">
        <f>((M640+M641)/2) * (B641 - B640)</f>
        <v>1.5871868508551947</v>
      </c>
      <c r="R640" s="25">
        <f t="shared" si="69"/>
        <v>1.5871868508551947</v>
      </c>
      <c r="S640" s="22">
        <f>SUM($R$3:R640)</f>
        <v>440.50071324630272</v>
      </c>
      <c r="T640" s="25">
        <f t="shared" si="63"/>
        <v>0</v>
      </c>
      <c r="U640" s="22">
        <f>SUM($T$3:T640)</f>
        <v>134.09468833950604</v>
      </c>
      <c r="V640" s="25"/>
      <c r="W640" s="20">
        <f>U640*'KERS Calcs'!$F$4</f>
        <v>118.00332573876531</v>
      </c>
      <c r="X640" s="25">
        <f>O640*'KERS Calcs'!$F$30</f>
        <v>0</v>
      </c>
      <c r="Y640" s="73">
        <f>T640*'KERS Calcs'!$F$30</f>
        <v>0</v>
      </c>
      <c r="Z640" s="26">
        <f>SUM($Y$3:Y640)</f>
        <v>72.116186681679338</v>
      </c>
    </row>
    <row r="641" spans="1:26" x14ac:dyDescent="0.2">
      <c r="A641" s="23" t="s">
        <v>19</v>
      </c>
      <c r="B641" s="19">
        <v>638</v>
      </c>
      <c r="C641" s="23">
        <v>49</v>
      </c>
      <c r="D641" s="19">
        <v>53</v>
      </c>
      <c r="E641" s="24">
        <v>14.722222222222223</v>
      </c>
      <c r="F641" s="20">
        <v>-1.3888888888889086E-2</v>
      </c>
      <c r="G641" s="25">
        <f>'Bike Data'!$C$4*$F641</f>
        <v>-3.9305555555556113</v>
      </c>
      <c r="H641" s="22">
        <f>0.5*'Bike Data'!$C$12*'Bike Data'!$C$7*'Bike Data'!$C$6*'WLTP Calcs'!E641^2</f>
        <v>44.605879629629634</v>
      </c>
      <c r="I641" s="26">
        <f>0.02 *'Bike Data'!C$4*9.81</f>
        <v>55.524600000000007</v>
      </c>
      <c r="J641" s="22">
        <f t="shared" si="64"/>
        <v>96.199924074074033</v>
      </c>
      <c r="K641" s="25">
        <f t="shared" si="65"/>
        <v>96.199924074074033</v>
      </c>
      <c r="L641" s="20">
        <f t="shared" si="66"/>
        <v>0</v>
      </c>
      <c r="M641" s="30">
        <f>(E641/1000)*(I641+H641+('Bike Data'!C$4*'Bike Data'!C$10*F641))</f>
        <v>1.3987807199717071</v>
      </c>
      <c r="N641" s="25">
        <f t="shared" si="67"/>
        <v>1.3987807199717071</v>
      </c>
      <c r="O641" s="30">
        <f t="shared" si="68"/>
        <v>0</v>
      </c>
      <c r="P641" s="26"/>
      <c r="Q641" s="22">
        <f>((M641+M642)/2) * (B642 - B641)</f>
        <v>1.3210053088059421</v>
      </c>
      <c r="R641" s="25">
        <f t="shared" si="69"/>
        <v>1.3210053088059421</v>
      </c>
      <c r="S641" s="22">
        <f>SUM($R$3:R641)</f>
        <v>441.82171855510865</v>
      </c>
      <c r="T641" s="25">
        <f t="shared" si="63"/>
        <v>0</v>
      </c>
      <c r="U641" s="22">
        <f>SUM($T$3:T641)</f>
        <v>134.09468833950604</v>
      </c>
      <c r="V641" s="25"/>
      <c r="W641" s="20">
        <f>U641*'KERS Calcs'!$F$4</f>
        <v>118.00332573876531</v>
      </c>
      <c r="X641" s="25">
        <f>O641*'KERS Calcs'!$F$30</f>
        <v>0</v>
      </c>
      <c r="Y641" s="73">
        <f>T641*'KERS Calcs'!$F$30</f>
        <v>0</v>
      </c>
      <c r="Z641" s="26">
        <f>SUM($Y$3:Y641)</f>
        <v>72.116186681679338</v>
      </c>
    </row>
    <row r="642" spans="1:26" x14ac:dyDescent="0.2">
      <c r="A642" s="23" t="s">
        <v>19</v>
      </c>
      <c r="B642" s="19">
        <v>639</v>
      </c>
      <c r="C642" s="23">
        <v>50</v>
      </c>
      <c r="D642" s="19">
        <v>52.9</v>
      </c>
      <c r="E642" s="24">
        <v>14.694444444444445</v>
      </c>
      <c r="F642" s="20">
        <v>-4.1666666666666269E-2</v>
      </c>
      <c r="G642" s="25">
        <f>'Bike Data'!$C$4*$F642</f>
        <v>-11.791666666666554</v>
      </c>
      <c r="H642" s="22">
        <f>0.5*'Bike Data'!$C$12*'Bike Data'!$C$7*'Bike Data'!$C$6*'WLTP Calcs'!E642^2</f>
        <v>44.437714351851852</v>
      </c>
      <c r="I642" s="26">
        <f>0.02 *'Bike Data'!C$4*9.81</f>
        <v>55.524600000000007</v>
      </c>
      <c r="J642" s="22">
        <f t="shared" si="64"/>
        <v>88.170647685185301</v>
      </c>
      <c r="K642" s="25">
        <f t="shared" si="65"/>
        <v>88.170647685185301</v>
      </c>
      <c r="L642" s="20">
        <f t="shared" si="66"/>
        <v>0</v>
      </c>
      <c r="M642" s="30">
        <f>(E642/1000)*(I642+H642+('Bike Data'!C$4*'Bike Data'!C$10*F642))</f>
        <v>1.243229897640177</v>
      </c>
      <c r="N642" s="25">
        <f t="shared" si="67"/>
        <v>1.243229897640177</v>
      </c>
      <c r="O642" s="30">
        <f t="shared" si="68"/>
        <v>0</v>
      </c>
      <c r="P642" s="26"/>
      <c r="Q642" s="22">
        <f>((M642+M643)/2) * (B643 - B642)</f>
        <v>1.2384249675925951</v>
      </c>
      <c r="R642" s="25">
        <f t="shared" si="69"/>
        <v>1.2384249675925951</v>
      </c>
      <c r="S642" s="22">
        <f>SUM($R$3:R642)</f>
        <v>443.06014352270125</v>
      </c>
      <c r="T642" s="25">
        <f t="shared" si="63"/>
        <v>0</v>
      </c>
      <c r="U642" s="22">
        <f>SUM($T$3:T642)</f>
        <v>134.09468833950604</v>
      </c>
      <c r="V642" s="25"/>
      <c r="W642" s="20">
        <f>U642*'KERS Calcs'!$F$4</f>
        <v>118.00332573876531</v>
      </c>
      <c r="X642" s="25">
        <f>O642*'KERS Calcs'!$F$30</f>
        <v>0</v>
      </c>
      <c r="Y642" s="73">
        <f>T642*'KERS Calcs'!$F$30</f>
        <v>0</v>
      </c>
      <c r="Z642" s="26">
        <f>SUM($Y$3:Y642)</f>
        <v>72.116186681679338</v>
      </c>
    </row>
    <row r="643" spans="1:26" x14ac:dyDescent="0.2">
      <c r="A643" s="23" t="s">
        <v>19</v>
      </c>
      <c r="B643" s="19">
        <v>640</v>
      </c>
      <c r="C643" s="23">
        <v>51</v>
      </c>
      <c r="D643" s="19">
        <v>52.7</v>
      </c>
      <c r="E643" s="24">
        <v>14.638888888888891</v>
      </c>
      <c r="F643" s="20">
        <v>-4.1666666666666269E-2</v>
      </c>
      <c r="G643" s="25">
        <f>'Bike Data'!$C$4*$F643</f>
        <v>-11.791666666666554</v>
      </c>
      <c r="H643" s="22">
        <f>0.5*'Bike Data'!$C$12*'Bike Data'!$C$7*'Bike Data'!$C$6*'WLTP Calcs'!E643^2</f>
        <v>44.102336574074094</v>
      </c>
      <c r="I643" s="26">
        <f>0.02 *'Bike Data'!C$4*9.81</f>
        <v>55.524600000000007</v>
      </c>
      <c r="J643" s="22">
        <f t="shared" si="64"/>
        <v>87.83526990740755</v>
      </c>
      <c r="K643" s="25">
        <f t="shared" si="65"/>
        <v>87.83526990740755</v>
      </c>
      <c r="L643" s="20">
        <f t="shared" si="66"/>
        <v>0</v>
      </c>
      <c r="M643" s="30">
        <f>(E643/1000)*(I643+H643+('Bike Data'!C$4*'Bike Data'!C$10*F643))</f>
        <v>1.233620037545013</v>
      </c>
      <c r="N643" s="25">
        <f t="shared" si="67"/>
        <v>1.233620037545013</v>
      </c>
      <c r="O643" s="30">
        <f t="shared" si="68"/>
        <v>0</v>
      </c>
      <c r="P643" s="26"/>
      <c r="Q643" s="22">
        <f>((M643+M644)/2) * (B644 - B643)</f>
        <v>1.4930059167920535</v>
      </c>
      <c r="R643" s="25">
        <f t="shared" si="69"/>
        <v>1.4930059167920535</v>
      </c>
      <c r="S643" s="22">
        <f>SUM($R$3:R643)</f>
        <v>444.55314943949332</v>
      </c>
      <c r="T643" s="25">
        <f t="shared" ref="T643:T706" si="70">ABS(IF(Q643&lt;0,Q643,))</f>
        <v>0</v>
      </c>
      <c r="U643" s="22">
        <f>SUM($T$3:T643)</f>
        <v>134.09468833950604</v>
      </c>
      <c r="V643" s="25"/>
      <c r="W643" s="20">
        <f>U643*'KERS Calcs'!$F$4</f>
        <v>118.00332573876531</v>
      </c>
      <c r="X643" s="25">
        <f>O643*'KERS Calcs'!$F$30</f>
        <v>0</v>
      </c>
      <c r="Y643" s="73">
        <f>T643*'KERS Calcs'!$F$30</f>
        <v>0</v>
      </c>
      <c r="Z643" s="26">
        <f>SUM($Y$3:Y643)</f>
        <v>72.116186681679338</v>
      </c>
    </row>
    <row r="644" spans="1:26" x14ac:dyDescent="0.2">
      <c r="A644" s="23" t="s">
        <v>19</v>
      </c>
      <c r="B644" s="19">
        <v>641</v>
      </c>
      <c r="C644" s="23">
        <v>52</v>
      </c>
      <c r="D644" s="19">
        <v>52.6</v>
      </c>
      <c r="E644" s="24">
        <v>14.611111111111112</v>
      </c>
      <c r="F644" s="20">
        <v>5.5555555555555358E-2</v>
      </c>
      <c r="G644" s="25">
        <f>'Bike Data'!$C$4*$F644</f>
        <v>15.722222222222166</v>
      </c>
      <c r="H644" s="22">
        <f>0.5*'Bike Data'!$C$12*'Bike Data'!$C$7*'Bike Data'!$C$6*'WLTP Calcs'!E644^2</f>
        <v>43.935124074074082</v>
      </c>
      <c r="I644" s="26">
        <f>0.02 *'Bike Data'!C$4*9.81</f>
        <v>55.524600000000007</v>
      </c>
      <c r="J644" s="22">
        <f t="shared" ref="J644:J707" si="71">SUM(G644:I644)</f>
        <v>115.18194629629625</v>
      </c>
      <c r="K644" s="25">
        <f t="shared" ref="K644:K707" si="72">IF(J644&gt;0,J644,)</f>
        <v>115.18194629629625</v>
      </c>
      <c r="L644" s="20">
        <f t="shared" ref="L644:L707" si="73">IF(J644&lt;0,J644,)*-1</f>
        <v>0</v>
      </c>
      <c r="M644" s="30">
        <f>(E644/1000)*(I644+H644+('Bike Data'!C$4*'Bike Data'!C$10*F644))</f>
        <v>1.752391796039094</v>
      </c>
      <c r="N644" s="25">
        <f t="shared" ref="N644:N707" si="74">IF(M644&gt;0,M644,)</f>
        <v>1.752391796039094</v>
      </c>
      <c r="O644" s="30">
        <f t="shared" ref="O644:O707" si="75">ABS(IF(M644&lt;0,M644,))</f>
        <v>0</v>
      </c>
      <c r="P644" s="26"/>
      <c r="Q644" s="22">
        <f>((M644+M645)/2) * (B645 - B644)</f>
        <v>2.2576902345646843</v>
      </c>
      <c r="R644" s="25">
        <f t="shared" ref="R644:R707" si="76">IF(Q644&gt;0,Q644,)</f>
        <v>2.2576902345646843</v>
      </c>
      <c r="S644" s="22">
        <f>SUM($R$3:R644)</f>
        <v>446.810839674058</v>
      </c>
      <c r="T644" s="25">
        <f t="shared" si="70"/>
        <v>0</v>
      </c>
      <c r="U644" s="22">
        <f>SUM($T$3:T644)</f>
        <v>134.09468833950604</v>
      </c>
      <c r="V644" s="25"/>
      <c r="W644" s="20">
        <f>U644*'KERS Calcs'!$F$4</f>
        <v>118.00332573876531</v>
      </c>
      <c r="X644" s="25">
        <f>O644*'KERS Calcs'!$F$30</f>
        <v>0</v>
      </c>
      <c r="Y644" s="73">
        <f>T644*'KERS Calcs'!$F$30</f>
        <v>0</v>
      </c>
      <c r="Z644" s="26">
        <f>SUM($Y$3:Y644)</f>
        <v>72.116186681679338</v>
      </c>
    </row>
    <row r="645" spans="1:26" x14ac:dyDescent="0.2">
      <c r="A645" s="23" t="s">
        <v>19</v>
      </c>
      <c r="B645" s="19">
        <v>642</v>
      </c>
      <c r="C645" s="23">
        <v>53</v>
      </c>
      <c r="D645" s="19">
        <v>53.1</v>
      </c>
      <c r="E645" s="24">
        <v>14.750000000000002</v>
      </c>
      <c r="F645" s="20">
        <v>0.23611111111111052</v>
      </c>
      <c r="G645" s="25">
        <f>'Bike Data'!$C$4*$F645</f>
        <v>66.819444444444272</v>
      </c>
      <c r="H645" s="22">
        <f>0.5*'Bike Data'!$C$12*'Bike Data'!$C$7*'Bike Data'!$C$6*'WLTP Calcs'!E645^2</f>
        <v>44.774362500000016</v>
      </c>
      <c r="I645" s="26">
        <f>0.02 *'Bike Data'!C$4*9.81</f>
        <v>55.524600000000007</v>
      </c>
      <c r="J645" s="22">
        <f t="shared" si="71"/>
        <v>167.1184069444443</v>
      </c>
      <c r="K645" s="25">
        <f t="shared" si="72"/>
        <v>167.1184069444443</v>
      </c>
      <c r="L645" s="20">
        <f t="shared" si="73"/>
        <v>0</v>
      </c>
      <c r="M645" s="30">
        <f>(E645/1000)*(I645+H645+('Bike Data'!C$4*'Bike Data'!C$10*F645))</f>
        <v>2.7629886730902751</v>
      </c>
      <c r="N645" s="25">
        <f t="shared" si="74"/>
        <v>2.7629886730902751</v>
      </c>
      <c r="O645" s="30">
        <f t="shared" si="75"/>
        <v>0</v>
      </c>
      <c r="P645" s="26"/>
      <c r="Q645" s="22">
        <f>((M645+M646)/2) * (B646 - B645)</f>
        <v>2.9640653383680551</v>
      </c>
      <c r="R645" s="25">
        <f t="shared" si="76"/>
        <v>2.9640653383680551</v>
      </c>
      <c r="S645" s="22">
        <f>SUM($R$3:R645)</f>
        <v>449.77490501242607</v>
      </c>
      <c r="T645" s="25">
        <f t="shared" si="70"/>
        <v>0</v>
      </c>
      <c r="U645" s="22">
        <f>SUM($T$3:T645)</f>
        <v>134.09468833950604</v>
      </c>
      <c r="V645" s="25"/>
      <c r="W645" s="20">
        <f>U645*'KERS Calcs'!$F$4</f>
        <v>118.00332573876531</v>
      </c>
      <c r="X645" s="25">
        <f>O645*'KERS Calcs'!$F$30</f>
        <v>0</v>
      </c>
      <c r="Y645" s="73">
        <f>T645*'KERS Calcs'!$F$30</f>
        <v>0</v>
      </c>
      <c r="Z645" s="26">
        <f>SUM($Y$3:Y645)</f>
        <v>72.116186681679338</v>
      </c>
    </row>
    <row r="646" spans="1:26" x14ac:dyDescent="0.2">
      <c r="A646" s="23" t="s">
        <v>19</v>
      </c>
      <c r="B646" s="19">
        <v>643</v>
      </c>
      <c r="C646" s="23">
        <v>54</v>
      </c>
      <c r="D646" s="19">
        <v>54.3</v>
      </c>
      <c r="E646" s="24">
        <v>15.083333333333334</v>
      </c>
      <c r="F646" s="20">
        <v>0.29166666666666685</v>
      </c>
      <c r="G646" s="25">
        <f>'Bike Data'!$C$4*$F646</f>
        <v>82.541666666666714</v>
      </c>
      <c r="H646" s="22">
        <f>0.5*'Bike Data'!$C$12*'Bike Data'!$C$7*'Bike Data'!$C$6*'WLTP Calcs'!E646^2</f>
        <v>46.820929166666673</v>
      </c>
      <c r="I646" s="26">
        <f>0.02 *'Bike Data'!C$4*9.81</f>
        <v>55.524600000000007</v>
      </c>
      <c r="J646" s="22">
        <f t="shared" si="71"/>
        <v>184.88719583333341</v>
      </c>
      <c r="K646" s="25">
        <f t="shared" si="72"/>
        <v>184.88719583333341</v>
      </c>
      <c r="L646" s="20">
        <f t="shared" si="73"/>
        <v>0</v>
      </c>
      <c r="M646" s="30">
        <f>(E646/1000)*(I646+H646+('Bike Data'!C$4*'Bike Data'!C$10*F646))</f>
        <v>3.1651420036458346</v>
      </c>
      <c r="N646" s="25">
        <f t="shared" si="74"/>
        <v>3.1651420036458346</v>
      </c>
      <c r="O646" s="30">
        <f t="shared" si="75"/>
        <v>0</v>
      </c>
      <c r="P646" s="26"/>
      <c r="Q646" s="22">
        <f>((M646+M647)/2) * (B647 - B646)</f>
        <v>2.8501621434895852</v>
      </c>
      <c r="R646" s="25">
        <f t="shared" si="76"/>
        <v>2.8501621434895852</v>
      </c>
      <c r="S646" s="22">
        <f>SUM($R$3:R646)</f>
        <v>452.62506715591564</v>
      </c>
      <c r="T646" s="25">
        <f t="shared" si="70"/>
        <v>0</v>
      </c>
      <c r="U646" s="22">
        <f>SUM($T$3:T646)</f>
        <v>134.09468833950604</v>
      </c>
      <c r="V646" s="25"/>
      <c r="W646" s="20">
        <f>U646*'KERS Calcs'!$F$4</f>
        <v>118.00332573876531</v>
      </c>
      <c r="X646" s="25">
        <f>O646*'KERS Calcs'!$F$30</f>
        <v>0</v>
      </c>
      <c r="Y646" s="73">
        <f>T646*'KERS Calcs'!$F$30</f>
        <v>0</v>
      </c>
      <c r="Z646" s="26">
        <f>SUM($Y$3:Y646)</f>
        <v>72.116186681679338</v>
      </c>
    </row>
    <row r="647" spans="1:26" x14ac:dyDescent="0.2">
      <c r="A647" s="23" t="s">
        <v>19</v>
      </c>
      <c r="B647" s="19">
        <v>644</v>
      </c>
      <c r="C647" s="23">
        <v>55</v>
      </c>
      <c r="D647" s="19">
        <v>55.2</v>
      </c>
      <c r="E647" s="24">
        <v>15.333333333333334</v>
      </c>
      <c r="F647" s="20">
        <v>0.16666666666666705</v>
      </c>
      <c r="G647" s="25">
        <f>'Bike Data'!$C$4*$F647</f>
        <v>47.166666666666771</v>
      </c>
      <c r="H647" s="22">
        <f>0.5*'Bike Data'!$C$12*'Bike Data'!$C$7*'Bike Data'!$C$6*'WLTP Calcs'!E647^2</f>
        <v>48.385866666666672</v>
      </c>
      <c r="I647" s="26">
        <f>0.02 *'Bike Data'!C$4*9.81</f>
        <v>55.524600000000007</v>
      </c>
      <c r="J647" s="22">
        <f t="shared" si="71"/>
        <v>151.07713333333345</v>
      </c>
      <c r="K647" s="25">
        <f t="shared" si="72"/>
        <v>151.07713333333345</v>
      </c>
      <c r="L647" s="20">
        <f t="shared" si="73"/>
        <v>0</v>
      </c>
      <c r="M647" s="30">
        <f>(E647/1000)*(I647+H647+('Bike Data'!C$4*'Bike Data'!C$10*F647))</f>
        <v>2.5351822833333357</v>
      </c>
      <c r="N647" s="25">
        <f t="shared" si="74"/>
        <v>2.5351822833333357</v>
      </c>
      <c r="O647" s="30">
        <f t="shared" si="75"/>
        <v>0</v>
      </c>
      <c r="P647" s="26"/>
      <c r="Q647" s="22">
        <f>((M647+M648)/2) * (B648 - B647)</f>
        <v>2.3488432390335645</v>
      </c>
      <c r="R647" s="25">
        <f t="shared" si="76"/>
        <v>2.3488432390335645</v>
      </c>
      <c r="S647" s="22">
        <f>SUM($R$3:R647)</f>
        <v>454.9739103949492</v>
      </c>
      <c r="T647" s="25">
        <f t="shared" si="70"/>
        <v>0</v>
      </c>
      <c r="U647" s="22">
        <f>SUM($T$3:T647)</f>
        <v>134.09468833950604</v>
      </c>
      <c r="V647" s="25"/>
      <c r="W647" s="20">
        <f>U647*'KERS Calcs'!$F$4</f>
        <v>118.00332573876531</v>
      </c>
      <c r="X647" s="25">
        <f>O647*'KERS Calcs'!$F$30</f>
        <v>0</v>
      </c>
      <c r="Y647" s="73">
        <f>T647*'KERS Calcs'!$F$30</f>
        <v>0</v>
      </c>
      <c r="Z647" s="26">
        <f>SUM($Y$3:Y647)</f>
        <v>72.116186681679338</v>
      </c>
    </row>
    <row r="648" spans="1:26" x14ac:dyDescent="0.2">
      <c r="A648" s="23" t="s">
        <v>19</v>
      </c>
      <c r="B648" s="19">
        <v>645</v>
      </c>
      <c r="C648" s="23">
        <v>56</v>
      </c>
      <c r="D648" s="19">
        <v>55.5</v>
      </c>
      <c r="E648" s="24">
        <v>15.416666666666668</v>
      </c>
      <c r="F648" s="20">
        <v>9.7222222222221627E-2</v>
      </c>
      <c r="G648" s="25">
        <f>'Bike Data'!$C$4*$F648</f>
        <v>27.513888888888719</v>
      </c>
      <c r="H648" s="22">
        <f>0.5*'Bike Data'!$C$12*'Bike Data'!$C$7*'Bike Data'!$C$6*'WLTP Calcs'!E648^2</f>
        <v>48.913229166666675</v>
      </c>
      <c r="I648" s="26">
        <f>0.02 *'Bike Data'!C$4*9.81</f>
        <v>55.524600000000007</v>
      </c>
      <c r="J648" s="22">
        <f t="shared" si="71"/>
        <v>131.9517180555554</v>
      </c>
      <c r="K648" s="25">
        <f t="shared" si="72"/>
        <v>131.9517180555554</v>
      </c>
      <c r="L648" s="20">
        <f t="shared" si="73"/>
        <v>0</v>
      </c>
      <c r="M648" s="30">
        <f>(E648/1000)*(I648+H648+('Bike Data'!C$4*'Bike Data'!C$10*F648))</f>
        <v>2.1625041947337933</v>
      </c>
      <c r="N648" s="25">
        <f t="shared" si="74"/>
        <v>2.1625041947337933</v>
      </c>
      <c r="O648" s="30">
        <f t="shared" si="75"/>
        <v>0</v>
      </c>
      <c r="P648" s="26"/>
      <c r="Q648" s="22">
        <f>((M648+M649)/2) * (B649 - B648)</f>
        <v>2.2155337307838199</v>
      </c>
      <c r="R648" s="25">
        <f t="shared" si="76"/>
        <v>2.2155337307838199</v>
      </c>
      <c r="S648" s="22">
        <f>SUM($R$3:R648)</f>
        <v>457.18944412573302</v>
      </c>
      <c r="T648" s="25">
        <f t="shared" si="70"/>
        <v>0</v>
      </c>
      <c r="U648" s="22">
        <f>SUM($T$3:T648)</f>
        <v>134.09468833950604</v>
      </c>
      <c r="V648" s="25"/>
      <c r="W648" s="20">
        <f>U648*'KERS Calcs'!$F$4</f>
        <v>118.00332573876531</v>
      </c>
      <c r="X648" s="25">
        <f>O648*'KERS Calcs'!$F$30</f>
        <v>0</v>
      </c>
      <c r="Y648" s="73">
        <f>T648*'KERS Calcs'!$F$30</f>
        <v>0</v>
      </c>
      <c r="Z648" s="26">
        <f>SUM($Y$3:Y648)</f>
        <v>72.116186681679338</v>
      </c>
    </row>
    <row r="649" spans="1:26" x14ac:dyDescent="0.2">
      <c r="A649" s="23" t="s">
        <v>19</v>
      </c>
      <c r="B649" s="19">
        <v>646</v>
      </c>
      <c r="C649" s="23">
        <v>57</v>
      </c>
      <c r="D649" s="19">
        <v>55.9</v>
      </c>
      <c r="E649" s="24">
        <v>15.527777777777779</v>
      </c>
      <c r="F649" s="20">
        <v>0.11111111111111072</v>
      </c>
      <c r="G649" s="25">
        <f>'Bike Data'!$C$4*$F649</f>
        <v>31.444444444444333</v>
      </c>
      <c r="H649" s="22">
        <f>0.5*'Bike Data'!$C$12*'Bike Data'!$C$7*'Bike Data'!$C$6*'WLTP Calcs'!E649^2</f>
        <v>49.620825462962969</v>
      </c>
      <c r="I649" s="26">
        <f>0.02 *'Bike Data'!C$4*9.81</f>
        <v>55.524600000000007</v>
      </c>
      <c r="J649" s="22">
        <f t="shared" si="71"/>
        <v>136.58986990740732</v>
      </c>
      <c r="K649" s="25">
        <f t="shared" si="72"/>
        <v>136.58986990740732</v>
      </c>
      <c r="L649" s="20">
        <f t="shared" si="73"/>
        <v>0</v>
      </c>
      <c r="M649" s="30">
        <f>(E649/1000)*(I649+H649+('Bike Data'!C$4*'Bike Data'!C$10*F649))</f>
        <v>2.268563266833846</v>
      </c>
      <c r="N649" s="25">
        <f t="shared" si="74"/>
        <v>2.268563266833846</v>
      </c>
      <c r="O649" s="30">
        <f t="shared" si="75"/>
        <v>0</v>
      </c>
      <c r="P649" s="26"/>
      <c r="Q649" s="22">
        <f>((M649+M650)/2) * (B650 - B649)</f>
        <v>2.2822525165509271</v>
      </c>
      <c r="R649" s="25">
        <f t="shared" si="76"/>
        <v>2.2822525165509271</v>
      </c>
      <c r="S649" s="22">
        <f>SUM($R$3:R649)</f>
        <v>459.47169664228397</v>
      </c>
      <c r="T649" s="25">
        <f t="shared" si="70"/>
        <v>0</v>
      </c>
      <c r="U649" s="22">
        <f>SUM($T$3:T649)</f>
        <v>134.09468833950604</v>
      </c>
      <c r="V649" s="25"/>
      <c r="W649" s="20">
        <f>U649*'KERS Calcs'!$F$4</f>
        <v>118.00332573876531</v>
      </c>
      <c r="X649" s="25">
        <f>O649*'KERS Calcs'!$F$30</f>
        <v>0</v>
      </c>
      <c r="Y649" s="73">
        <f>T649*'KERS Calcs'!$F$30</f>
        <v>0</v>
      </c>
      <c r="Z649" s="26">
        <f>SUM($Y$3:Y649)</f>
        <v>72.116186681679338</v>
      </c>
    </row>
    <row r="650" spans="1:26" x14ac:dyDescent="0.2">
      <c r="A650" s="23" t="s">
        <v>19</v>
      </c>
      <c r="B650" s="19">
        <v>647</v>
      </c>
      <c r="C650" s="23">
        <v>58</v>
      </c>
      <c r="D650" s="19">
        <v>56.3</v>
      </c>
      <c r="E650" s="24">
        <v>15.638888888888889</v>
      </c>
      <c r="F650" s="20">
        <v>0.1111111111111117</v>
      </c>
      <c r="G650" s="25">
        <f>'Bike Data'!$C$4*$F650</f>
        <v>31.44444444444461</v>
      </c>
      <c r="H650" s="22">
        <f>0.5*'Bike Data'!$C$12*'Bike Data'!$C$7*'Bike Data'!$C$6*'WLTP Calcs'!E650^2</f>
        <v>50.333503240740747</v>
      </c>
      <c r="I650" s="26">
        <f>0.02 *'Bike Data'!C$4*9.81</f>
        <v>55.524600000000007</v>
      </c>
      <c r="J650" s="22">
        <f t="shared" si="71"/>
        <v>137.30254768518535</v>
      </c>
      <c r="K650" s="25">
        <f t="shared" si="72"/>
        <v>137.30254768518535</v>
      </c>
      <c r="L650" s="20">
        <f t="shared" si="73"/>
        <v>0</v>
      </c>
      <c r="M650" s="30">
        <f>(E650/1000)*(I650+H650+('Bike Data'!C$4*'Bike Data'!C$10*F650))</f>
        <v>2.2959417662680077</v>
      </c>
      <c r="N650" s="25">
        <f t="shared" si="74"/>
        <v>2.2959417662680077</v>
      </c>
      <c r="O650" s="30">
        <f t="shared" si="75"/>
        <v>0</v>
      </c>
      <c r="P650" s="26"/>
      <c r="Q650" s="22">
        <f>((M650+M651)/2) * (B651 - B650)</f>
        <v>2.2291266143840049</v>
      </c>
      <c r="R650" s="25">
        <f t="shared" si="76"/>
        <v>2.2291266143840049</v>
      </c>
      <c r="S650" s="22">
        <f>SUM($R$3:R650)</f>
        <v>461.700823256668</v>
      </c>
      <c r="T650" s="25">
        <f t="shared" si="70"/>
        <v>0</v>
      </c>
      <c r="U650" s="22">
        <f>SUM($T$3:T650)</f>
        <v>134.09468833950604</v>
      </c>
      <c r="V650" s="25"/>
      <c r="W650" s="20">
        <f>U650*'KERS Calcs'!$F$4</f>
        <v>118.00332573876531</v>
      </c>
      <c r="X650" s="25">
        <f>O650*'KERS Calcs'!$F$30</f>
        <v>0</v>
      </c>
      <c r="Y650" s="73">
        <f>T650*'KERS Calcs'!$F$30</f>
        <v>0</v>
      </c>
      <c r="Z650" s="26">
        <f>SUM($Y$3:Y650)</f>
        <v>72.116186681679338</v>
      </c>
    </row>
    <row r="651" spans="1:26" x14ac:dyDescent="0.2">
      <c r="A651" s="23" t="s">
        <v>19</v>
      </c>
      <c r="B651" s="19">
        <v>648</v>
      </c>
      <c r="C651" s="23">
        <v>59</v>
      </c>
      <c r="D651" s="19">
        <v>56.7</v>
      </c>
      <c r="E651" s="24">
        <v>15.750000000000002</v>
      </c>
      <c r="F651" s="20">
        <v>8.3333333333333523E-2</v>
      </c>
      <c r="G651" s="25">
        <f>'Bike Data'!$C$4*$F651</f>
        <v>23.583333333333385</v>
      </c>
      <c r="H651" s="22">
        <f>0.5*'Bike Data'!$C$12*'Bike Data'!$C$7*'Bike Data'!$C$6*'WLTP Calcs'!E651^2</f>
        <v>51.051262500000014</v>
      </c>
      <c r="I651" s="26">
        <f>0.02 *'Bike Data'!C$4*9.81</f>
        <v>55.524600000000007</v>
      </c>
      <c r="J651" s="22">
        <f t="shared" si="71"/>
        <v>130.1591958333334</v>
      </c>
      <c r="K651" s="25">
        <f t="shared" si="72"/>
        <v>130.1591958333334</v>
      </c>
      <c r="L651" s="20">
        <f t="shared" si="73"/>
        <v>0</v>
      </c>
      <c r="M651" s="30">
        <f>(E651/1000)*(I651+H651+('Bike Data'!C$4*'Bike Data'!C$10*F651))</f>
        <v>2.1623114625000017</v>
      </c>
      <c r="N651" s="25">
        <f t="shared" si="74"/>
        <v>2.1623114625000017</v>
      </c>
      <c r="O651" s="30">
        <f t="shared" si="75"/>
        <v>0</v>
      </c>
      <c r="P651" s="26"/>
      <c r="Q651" s="22">
        <f>((M651+M652)/2) * (B652 - B651)</f>
        <v>1.9667062898566088</v>
      </c>
      <c r="R651" s="25">
        <f t="shared" si="76"/>
        <v>1.9667062898566088</v>
      </c>
      <c r="S651" s="22">
        <f>SUM($R$3:R651)</f>
        <v>463.66752954652463</v>
      </c>
      <c r="T651" s="25">
        <f t="shared" si="70"/>
        <v>0</v>
      </c>
      <c r="U651" s="22">
        <f>SUM($T$3:T651)</f>
        <v>134.09468833950604</v>
      </c>
      <c r="V651" s="25"/>
      <c r="W651" s="20">
        <f>U651*'KERS Calcs'!$F$4</f>
        <v>118.00332573876531</v>
      </c>
      <c r="X651" s="25">
        <f>O651*'KERS Calcs'!$F$30</f>
        <v>0</v>
      </c>
      <c r="Y651" s="73">
        <f>T651*'KERS Calcs'!$F$30</f>
        <v>0</v>
      </c>
      <c r="Z651" s="26">
        <f>SUM($Y$3:Y651)</f>
        <v>72.116186681679338</v>
      </c>
    </row>
    <row r="652" spans="1:26" x14ac:dyDescent="0.2">
      <c r="A652" s="23" t="s">
        <v>19</v>
      </c>
      <c r="B652" s="19">
        <v>649</v>
      </c>
      <c r="C652" s="23">
        <v>60</v>
      </c>
      <c r="D652" s="19">
        <v>56.9</v>
      </c>
      <c r="E652" s="24">
        <v>15.805555555555555</v>
      </c>
      <c r="F652" s="20">
        <v>1.3888888888888099E-2</v>
      </c>
      <c r="G652" s="25">
        <f>'Bike Data'!$C$4*$F652</f>
        <v>3.930555555555332</v>
      </c>
      <c r="H652" s="22">
        <f>0.5*'Bike Data'!$C$12*'Bike Data'!$C$7*'Bike Data'!$C$6*'WLTP Calcs'!E652^2</f>
        <v>51.412047685185186</v>
      </c>
      <c r="I652" s="26">
        <f>0.02 *'Bike Data'!C$4*9.81</f>
        <v>55.524600000000007</v>
      </c>
      <c r="J652" s="22">
        <f t="shared" si="71"/>
        <v>110.86720324074052</v>
      </c>
      <c r="K652" s="25">
        <f t="shared" si="72"/>
        <v>110.86720324074052</v>
      </c>
      <c r="L652" s="20">
        <f t="shared" si="73"/>
        <v>0</v>
      </c>
      <c r="M652" s="30">
        <f>(E652/1000)*(I652+H652+('Bike Data'!C$4*'Bike Data'!C$10*F652))</f>
        <v>1.7711011172132158</v>
      </c>
      <c r="N652" s="25">
        <f t="shared" si="74"/>
        <v>1.7711011172132158</v>
      </c>
      <c r="O652" s="30">
        <f t="shared" si="75"/>
        <v>0</v>
      </c>
      <c r="P652" s="26"/>
      <c r="Q652" s="22">
        <f>((M652+M653)/2) * (B653 - B652)</f>
        <v>1.3642914495273906</v>
      </c>
      <c r="R652" s="25">
        <f t="shared" si="76"/>
        <v>1.3642914495273906</v>
      </c>
      <c r="S652" s="22">
        <f>SUM($R$3:R652)</f>
        <v>465.03182099605203</v>
      </c>
      <c r="T652" s="25">
        <f t="shared" si="70"/>
        <v>0</v>
      </c>
      <c r="U652" s="22">
        <f>SUM($T$3:T652)</f>
        <v>134.09468833950604</v>
      </c>
      <c r="V652" s="25"/>
      <c r="W652" s="20">
        <f>U652*'KERS Calcs'!$F$4</f>
        <v>118.00332573876531</v>
      </c>
      <c r="X652" s="25">
        <f>O652*'KERS Calcs'!$F$30</f>
        <v>0</v>
      </c>
      <c r="Y652" s="73">
        <f>T652*'KERS Calcs'!$F$30</f>
        <v>0</v>
      </c>
      <c r="Z652" s="26">
        <f>SUM($Y$3:Y652)</f>
        <v>72.116186681679338</v>
      </c>
    </row>
    <row r="653" spans="1:26" x14ac:dyDescent="0.2">
      <c r="A653" s="23" t="s">
        <v>19</v>
      </c>
      <c r="B653" s="19">
        <v>650</v>
      </c>
      <c r="C653" s="23">
        <v>61</v>
      </c>
      <c r="D653" s="19">
        <v>56.8</v>
      </c>
      <c r="E653" s="24">
        <v>15.777777777777779</v>
      </c>
      <c r="F653" s="20">
        <v>-0.12499999999999981</v>
      </c>
      <c r="G653" s="25">
        <f>'Bike Data'!$C$4*$F653</f>
        <v>-35.374999999999943</v>
      </c>
      <c r="H653" s="22">
        <f>0.5*'Bike Data'!$C$12*'Bike Data'!$C$7*'Bike Data'!$C$6*'WLTP Calcs'!E653^2</f>
        <v>51.231496296296307</v>
      </c>
      <c r="I653" s="26">
        <f>0.02 *'Bike Data'!C$4*9.81</f>
        <v>55.524600000000007</v>
      </c>
      <c r="J653" s="22">
        <f t="shared" si="71"/>
        <v>71.381096296296363</v>
      </c>
      <c r="K653" s="25">
        <f t="shared" si="72"/>
        <v>71.381096296296363</v>
      </c>
      <c r="L653" s="20">
        <f t="shared" si="73"/>
        <v>0</v>
      </c>
      <c r="M653" s="30">
        <f>(E653/1000)*(I653+H653+('Bike Data'!C$4*'Bike Data'!C$10*F653))</f>
        <v>0.95748178184156518</v>
      </c>
      <c r="N653" s="25">
        <f t="shared" si="74"/>
        <v>0.95748178184156518</v>
      </c>
      <c r="O653" s="30">
        <f t="shared" si="75"/>
        <v>0</v>
      </c>
      <c r="P653" s="26"/>
      <c r="Q653" s="22">
        <f>((M653+M654)/2) * (B654 - B653)</f>
        <v>0.26275343155864495</v>
      </c>
      <c r="R653" s="25">
        <f t="shared" si="76"/>
        <v>0.26275343155864495</v>
      </c>
      <c r="S653" s="22">
        <f>SUM($R$3:R653)</f>
        <v>465.29457442761066</v>
      </c>
      <c r="T653" s="25">
        <f t="shared" si="70"/>
        <v>0</v>
      </c>
      <c r="U653" s="22">
        <f>SUM($T$3:T653)</f>
        <v>134.09468833950604</v>
      </c>
      <c r="V653" s="25"/>
      <c r="W653" s="20">
        <f>U653*'KERS Calcs'!$F$4</f>
        <v>118.00332573876531</v>
      </c>
      <c r="X653" s="25">
        <f>O653*'KERS Calcs'!$F$30</f>
        <v>0</v>
      </c>
      <c r="Y653" s="73">
        <f>T653*'KERS Calcs'!$F$30</f>
        <v>0</v>
      </c>
      <c r="Z653" s="26">
        <f>SUM($Y$3:Y653)</f>
        <v>72.116186681679338</v>
      </c>
    </row>
    <row r="654" spans="1:26" x14ac:dyDescent="0.2">
      <c r="A654" s="23" t="s">
        <v>19</v>
      </c>
      <c r="B654" s="19">
        <v>651</v>
      </c>
      <c r="C654" s="23">
        <v>62</v>
      </c>
      <c r="D654" s="19">
        <v>56</v>
      </c>
      <c r="E654" s="24">
        <v>15.555555555555557</v>
      </c>
      <c r="F654" s="20">
        <v>-0.36111111111111033</v>
      </c>
      <c r="G654" s="25">
        <f>'Bike Data'!$C$4*$F654</f>
        <v>-102.19444444444423</v>
      </c>
      <c r="H654" s="22">
        <f>0.5*'Bike Data'!$C$12*'Bike Data'!$C$7*'Bike Data'!$C$6*'WLTP Calcs'!E654^2</f>
        <v>49.798518518518527</v>
      </c>
      <c r="I654" s="26">
        <f>0.02 *'Bike Data'!C$4*9.81</f>
        <v>55.524600000000007</v>
      </c>
      <c r="J654" s="22">
        <f t="shared" si="71"/>
        <v>3.1286740740743042</v>
      </c>
      <c r="K654" s="25">
        <f t="shared" si="72"/>
        <v>3.1286740740743042</v>
      </c>
      <c r="L654" s="20">
        <f t="shared" si="73"/>
        <v>0</v>
      </c>
      <c r="M654" s="30">
        <f>(E654/1000)*(I654+H654+('Bike Data'!C$4*'Bike Data'!C$10*F654))</f>
        <v>-0.43197491872427535</v>
      </c>
      <c r="N654" s="25">
        <f t="shared" si="74"/>
        <v>0</v>
      </c>
      <c r="O654" s="30">
        <f t="shared" si="75"/>
        <v>0.43197491872427535</v>
      </c>
      <c r="P654" s="26">
        <f>SUM(O654:O667)</f>
        <v>30.581565289197528</v>
      </c>
      <c r="Q654" s="22">
        <f>((M654+M655)/2) * (B655 - B654)</f>
        <v>-0.9496911046231965</v>
      </c>
      <c r="R654" s="25">
        <f t="shared" si="76"/>
        <v>0</v>
      </c>
      <c r="S654" s="22">
        <f>SUM($R$3:R654)</f>
        <v>465.29457442761066</v>
      </c>
      <c r="T654" s="25">
        <f t="shared" si="70"/>
        <v>0.9496911046231965</v>
      </c>
      <c r="U654" s="22">
        <f>SUM($T$3:T654)</f>
        <v>135.04437944412922</v>
      </c>
      <c r="V654" s="25">
        <f>SUM(T654:T667)</f>
        <v>30.320415309002055</v>
      </c>
      <c r="W654" s="20">
        <f>U654*'KERS Calcs'!$F$4</f>
        <v>118.83905391083371</v>
      </c>
      <c r="X654" s="25">
        <f>O654*'KERS Calcs'!$F$30</f>
        <v>0.23231631518207688</v>
      </c>
      <c r="Y654" s="73">
        <f>T654*'KERS Calcs'!$F$30</f>
        <v>0.51074432432055639</v>
      </c>
      <c r="Z654" s="26">
        <f>SUM($Y$3:Y654)</f>
        <v>72.626931005999893</v>
      </c>
    </row>
    <row r="655" spans="1:26" x14ac:dyDescent="0.2">
      <c r="A655" s="23" t="s">
        <v>19</v>
      </c>
      <c r="B655" s="19">
        <v>652</v>
      </c>
      <c r="C655" s="23">
        <v>63</v>
      </c>
      <c r="D655" s="19">
        <v>54.2</v>
      </c>
      <c r="E655" s="24">
        <v>15.055555555555557</v>
      </c>
      <c r="F655" s="20">
        <v>-0.54166666666666641</v>
      </c>
      <c r="G655" s="25">
        <f>'Bike Data'!$C$4*$F655</f>
        <v>-153.2916666666666</v>
      </c>
      <c r="H655" s="22">
        <f>0.5*'Bike Data'!$C$12*'Bike Data'!$C$7*'Bike Data'!$C$6*'WLTP Calcs'!E655^2</f>
        <v>46.648635185185199</v>
      </c>
      <c r="I655" s="26">
        <f>0.02 *'Bike Data'!C$4*9.81</f>
        <v>55.524600000000007</v>
      </c>
      <c r="J655" s="22">
        <f t="shared" si="71"/>
        <v>-51.118431481481394</v>
      </c>
      <c r="K655" s="25">
        <f t="shared" si="72"/>
        <v>0</v>
      </c>
      <c r="L655" s="20">
        <f t="shared" si="73"/>
        <v>51.118431481481394</v>
      </c>
      <c r="M655" s="30">
        <f>(E655/1000)*(I655+H655+('Bike Data'!C$4*'Bike Data'!C$10*F655))</f>
        <v>-1.4674072905221176</v>
      </c>
      <c r="N655" s="25">
        <f t="shared" si="74"/>
        <v>0</v>
      </c>
      <c r="O655" s="30">
        <f t="shared" si="75"/>
        <v>1.4674072905221176</v>
      </c>
      <c r="P655" s="26"/>
      <c r="Q655" s="22">
        <f>((M655+M656)/2) * (B656 - B655)</f>
        <v>-1.5387130081243567</v>
      </c>
      <c r="R655" s="25">
        <f t="shared" si="76"/>
        <v>0</v>
      </c>
      <c r="S655" s="22">
        <f>SUM($R$3:R655)</f>
        <v>465.29457442761066</v>
      </c>
      <c r="T655" s="25">
        <f t="shared" si="70"/>
        <v>1.5387130081243567</v>
      </c>
      <c r="U655" s="22">
        <f>SUM($T$3:T655)</f>
        <v>136.58309245225357</v>
      </c>
      <c r="V655" s="25"/>
      <c r="W655" s="20">
        <f>U655*'KERS Calcs'!$F$4</f>
        <v>120.19312135798315</v>
      </c>
      <c r="X655" s="25">
        <f>O655*'KERS Calcs'!$F$30</f>
        <v>0.78917233345903581</v>
      </c>
      <c r="Y655" s="73">
        <f>T655*'KERS Calcs'!$F$30</f>
        <v>0.82752058204181878</v>
      </c>
      <c r="Z655" s="26">
        <f>SUM($Y$3:Y655)</f>
        <v>73.454451588041707</v>
      </c>
    </row>
    <row r="656" spans="1:26" x14ac:dyDescent="0.2">
      <c r="A656" s="23" t="s">
        <v>19</v>
      </c>
      <c r="B656" s="19">
        <v>653</v>
      </c>
      <c r="C656" s="23">
        <v>64</v>
      </c>
      <c r="D656" s="19">
        <v>52.1</v>
      </c>
      <c r="E656" s="24">
        <v>14.472222222222223</v>
      </c>
      <c r="F656" s="20">
        <v>-0.56944444444444464</v>
      </c>
      <c r="G656" s="25">
        <f>'Bike Data'!$C$4*$F656</f>
        <v>-161.15277777777783</v>
      </c>
      <c r="H656" s="22">
        <f>0.5*'Bike Data'!$C$12*'Bike Data'!$C$7*'Bike Data'!$C$6*'WLTP Calcs'!E656^2</f>
        <v>43.103825462962966</v>
      </c>
      <c r="I656" s="26">
        <f>0.02 *'Bike Data'!C$4*9.81</f>
        <v>55.524600000000007</v>
      </c>
      <c r="J656" s="22">
        <f t="shared" si="71"/>
        <v>-62.524352314814863</v>
      </c>
      <c r="K656" s="25">
        <f t="shared" si="72"/>
        <v>0</v>
      </c>
      <c r="L656" s="20">
        <f t="shared" si="73"/>
        <v>62.524352314814863</v>
      </c>
      <c r="M656" s="30">
        <f>(E656/1000)*(I656+H656+('Bike Data'!C$4*'Bike Data'!C$10*F656))</f>
        <v>-1.6100187257265957</v>
      </c>
      <c r="N656" s="25">
        <f t="shared" si="74"/>
        <v>0</v>
      </c>
      <c r="O656" s="30">
        <f t="shared" si="75"/>
        <v>1.6100187257265957</v>
      </c>
      <c r="P656" s="26"/>
      <c r="Q656" s="22">
        <f>((M656+M657)/2) * (B657 - B656)</f>
        <v>-1.8866569734246399</v>
      </c>
      <c r="R656" s="25">
        <f t="shared" si="76"/>
        <v>0</v>
      </c>
      <c r="S656" s="22">
        <f>SUM($R$3:R656)</f>
        <v>465.29457442761066</v>
      </c>
      <c r="T656" s="25">
        <f t="shared" si="70"/>
        <v>1.8866569734246399</v>
      </c>
      <c r="U656" s="22">
        <f>SUM($T$3:T656)</f>
        <v>138.4697494256782</v>
      </c>
      <c r="V656" s="25"/>
      <c r="W656" s="20">
        <f>U656*'KERS Calcs'!$F$4</f>
        <v>121.85337949459682</v>
      </c>
      <c r="X656" s="25">
        <f>O656*'KERS Calcs'!$F$30</f>
        <v>0.86586883062460152</v>
      </c>
      <c r="Y656" s="73">
        <f>T656*'KERS Calcs'!$F$30</f>
        <v>1.0146450108098626</v>
      </c>
      <c r="Z656" s="26">
        <f>SUM($Y$3:Y656)</f>
        <v>74.469096598851564</v>
      </c>
    </row>
    <row r="657" spans="1:26" x14ac:dyDescent="0.2">
      <c r="A657" s="23" t="s">
        <v>19</v>
      </c>
      <c r="B657" s="19">
        <v>654</v>
      </c>
      <c r="C657" s="23">
        <v>65</v>
      </c>
      <c r="D657" s="19">
        <v>50.1</v>
      </c>
      <c r="E657" s="24">
        <v>13.916666666666668</v>
      </c>
      <c r="F657" s="20">
        <v>-0.68055555555555536</v>
      </c>
      <c r="G657" s="25">
        <f>'Bike Data'!$C$4*$F657</f>
        <v>-192.59722222222217</v>
      </c>
      <c r="H657" s="22">
        <f>0.5*'Bike Data'!$C$12*'Bike Data'!$C$7*'Bike Data'!$C$6*'WLTP Calcs'!E657^2</f>
        <v>39.858029166666675</v>
      </c>
      <c r="I657" s="26">
        <f>0.02 *'Bike Data'!C$4*9.81</f>
        <v>55.524600000000007</v>
      </c>
      <c r="J657" s="22">
        <f t="shared" si="71"/>
        <v>-97.214593055555483</v>
      </c>
      <c r="K657" s="25">
        <f t="shared" si="72"/>
        <v>0</v>
      </c>
      <c r="L657" s="20">
        <f t="shared" si="73"/>
        <v>97.214593055555483</v>
      </c>
      <c r="M657" s="30">
        <f>(E657/1000)*(I657+H657+('Bike Data'!C$4*'Bike Data'!C$10*F657))</f>
        <v>-2.1632952211226839</v>
      </c>
      <c r="N657" s="25">
        <f t="shared" si="74"/>
        <v>0</v>
      </c>
      <c r="O657" s="30">
        <f t="shared" si="75"/>
        <v>2.1632952211226839</v>
      </c>
      <c r="P657" s="26"/>
      <c r="Q657" s="22">
        <f>((M657+M658)/2) * (B658 - B657)</f>
        <v>-2.8012111251961151</v>
      </c>
      <c r="R657" s="25">
        <f t="shared" si="76"/>
        <v>0</v>
      </c>
      <c r="S657" s="22">
        <f>SUM($R$3:R657)</f>
        <v>465.29457442761066</v>
      </c>
      <c r="T657" s="25">
        <f t="shared" si="70"/>
        <v>2.8012111251961151</v>
      </c>
      <c r="U657" s="22">
        <f>SUM($T$3:T657)</f>
        <v>141.27096055087432</v>
      </c>
      <c r="V657" s="25"/>
      <c r="W657" s="20">
        <f>U657*'KERS Calcs'!$F$4</f>
        <v>124.3184452847694</v>
      </c>
      <c r="X657" s="25">
        <f>O657*'KERS Calcs'!$F$30</f>
        <v>1.1634211909951235</v>
      </c>
      <c r="Y657" s="73">
        <f>T657*'KERS Calcs'!$F$30</f>
        <v>1.5064926653021216</v>
      </c>
      <c r="Z657" s="26">
        <f>SUM($Y$3:Y657)</f>
        <v>75.975589264153683</v>
      </c>
    </row>
    <row r="658" spans="1:26" x14ac:dyDescent="0.2">
      <c r="A658" s="23" t="s">
        <v>19</v>
      </c>
      <c r="B658" s="19">
        <v>655</v>
      </c>
      <c r="C658" s="23">
        <v>66</v>
      </c>
      <c r="D658" s="19">
        <v>47.2</v>
      </c>
      <c r="E658" s="24">
        <v>13.111111111111112</v>
      </c>
      <c r="F658" s="20">
        <v>-0.95833333333333315</v>
      </c>
      <c r="G658" s="25">
        <f>'Bike Data'!$C$4*$F658</f>
        <v>-271.20833333333326</v>
      </c>
      <c r="H658" s="22">
        <f>0.5*'Bike Data'!$C$12*'Bike Data'!$C$7*'Bike Data'!$C$6*'WLTP Calcs'!E658^2</f>
        <v>35.37727407407408</v>
      </c>
      <c r="I658" s="26">
        <f>0.02 *'Bike Data'!C$4*9.81</f>
        <v>55.524600000000007</v>
      </c>
      <c r="J658" s="22">
        <f t="shared" si="71"/>
        <v>-180.30645925925916</v>
      </c>
      <c r="K658" s="25">
        <f t="shared" si="72"/>
        <v>0</v>
      </c>
      <c r="L658" s="20">
        <f t="shared" si="73"/>
        <v>180.30645925925916</v>
      </c>
      <c r="M658" s="30">
        <f>(E658/1000)*(I658+H658+('Bike Data'!C$4*'Bike Data'!C$10*F658))</f>
        <v>-3.4391270292695464</v>
      </c>
      <c r="N658" s="25">
        <f t="shared" si="74"/>
        <v>0</v>
      </c>
      <c r="O658" s="30">
        <f t="shared" si="75"/>
        <v>3.4391270292695464</v>
      </c>
      <c r="P658" s="26"/>
      <c r="Q658" s="22">
        <f>((M658+M659)/2) * (B659 - B658)</f>
        <v>-3.6657050479681068</v>
      </c>
      <c r="R658" s="25">
        <f t="shared" si="76"/>
        <v>0</v>
      </c>
      <c r="S658" s="22">
        <f>SUM($R$3:R658)</f>
        <v>465.29457442761066</v>
      </c>
      <c r="T658" s="25">
        <f t="shared" si="70"/>
        <v>3.6657050479681068</v>
      </c>
      <c r="U658" s="22">
        <f>SUM($T$3:T658)</f>
        <v>144.93666559884244</v>
      </c>
      <c r="V658" s="25"/>
      <c r="W658" s="20">
        <f>U658*'KERS Calcs'!$F$4</f>
        <v>127.54426572698135</v>
      </c>
      <c r="X658" s="25">
        <f>O658*'KERS Calcs'!$F$30</f>
        <v>1.8495641396091196</v>
      </c>
      <c r="Y658" s="73">
        <f>T658*'KERS Calcs'!$F$30</f>
        <v>1.9714179050100302</v>
      </c>
      <c r="Z658" s="26">
        <f>SUM($Y$3:Y658)</f>
        <v>77.947007169163712</v>
      </c>
    </row>
    <row r="659" spans="1:26" x14ac:dyDescent="0.2">
      <c r="A659" s="23" t="s">
        <v>19</v>
      </c>
      <c r="B659" s="19">
        <v>656</v>
      </c>
      <c r="C659" s="23">
        <v>67</v>
      </c>
      <c r="D659" s="19">
        <v>43.2</v>
      </c>
      <c r="E659" s="24">
        <v>12.000000000000002</v>
      </c>
      <c r="F659" s="20">
        <v>-1.1111111111111112</v>
      </c>
      <c r="G659" s="25">
        <f>'Bike Data'!$C$4*$F659</f>
        <v>-314.44444444444446</v>
      </c>
      <c r="H659" s="22">
        <f>0.5*'Bike Data'!$C$12*'Bike Data'!$C$7*'Bike Data'!$C$6*'WLTP Calcs'!E659^2</f>
        <v>29.635200000000012</v>
      </c>
      <c r="I659" s="26">
        <f>0.02 *'Bike Data'!C$4*9.81</f>
        <v>55.524600000000007</v>
      </c>
      <c r="J659" s="22">
        <f t="shared" si="71"/>
        <v>-229.28464444444444</v>
      </c>
      <c r="K659" s="25">
        <f t="shared" si="72"/>
        <v>0</v>
      </c>
      <c r="L659" s="20">
        <f t="shared" si="73"/>
        <v>229.28464444444444</v>
      </c>
      <c r="M659" s="30">
        <f>(E659/1000)*(I659+H659+('Bike Data'!C$4*'Bike Data'!C$10*F659))</f>
        <v>-3.8922830666666668</v>
      </c>
      <c r="N659" s="25">
        <f t="shared" si="74"/>
        <v>0</v>
      </c>
      <c r="O659" s="30">
        <f t="shared" si="75"/>
        <v>3.8922830666666668</v>
      </c>
      <c r="P659" s="26"/>
      <c r="Q659" s="22">
        <f>((M659+M660)/2) * (B660 - B659)</f>
        <v>-3.3782720509516464</v>
      </c>
      <c r="R659" s="25">
        <f t="shared" si="76"/>
        <v>0</v>
      </c>
      <c r="S659" s="22">
        <f>SUM($R$3:R659)</f>
        <v>465.29457442761066</v>
      </c>
      <c r="T659" s="25">
        <f t="shared" si="70"/>
        <v>3.3782720509516464</v>
      </c>
      <c r="U659" s="22">
        <f>SUM($T$3:T659)</f>
        <v>148.31493764979408</v>
      </c>
      <c r="V659" s="25"/>
      <c r="W659" s="20">
        <f>U659*'KERS Calcs'!$F$4</f>
        <v>130.51714513181878</v>
      </c>
      <c r="X659" s="25">
        <f>O659*'KERS Calcs'!$F$30</f>
        <v>2.0932716704109406</v>
      </c>
      <c r="Y659" s="73">
        <f>T659*'KERS Calcs'!$F$30</f>
        <v>1.8168363035462032</v>
      </c>
      <c r="Z659" s="26">
        <f>SUM($Y$3:Y659)</f>
        <v>79.763843472709908</v>
      </c>
    </row>
    <row r="660" spans="1:26" x14ac:dyDescent="0.2">
      <c r="A660" s="23" t="s">
        <v>19</v>
      </c>
      <c r="B660" s="19">
        <v>657</v>
      </c>
      <c r="C660" s="23">
        <v>68</v>
      </c>
      <c r="D660" s="19">
        <v>39.200000000000003</v>
      </c>
      <c r="E660" s="24">
        <v>10.888888888888889</v>
      </c>
      <c r="F660" s="20">
        <v>-0.93055555555555591</v>
      </c>
      <c r="G660" s="25">
        <f>'Bike Data'!$C$4*$F660</f>
        <v>-263.34722222222234</v>
      </c>
      <c r="H660" s="22">
        <f>0.5*'Bike Data'!$C$12*'Bike Data'!$C$7*'Bike Data'!$C$6*'WLTP Calcs'!E660^2</f>
        <v>24.401274074074077</v>
      </c>
      <c r="I660" s="26">
        <f>0.02 *'Bike Data'!C$4*9.81</f>
        <v>55.524600000000007</v>
      </c>
      <c r="J660" s="22">
        <f t="shared" si="71"/>
        <v>-183.42134814814824</v>
      </c>
      <c r="K660" s="25">
        <f t="shared" si="72"/>
        <v>0</v>
      </c>
      <c r="L660" s="20">
        <f t="shared" si="73"/>
        <v>183.42134814814824</v>
      </c>
      <c r="M660" s="30">
        <f>(E660/1000)*(I660+H660+('Bike Data'!C$4*'Bike Data'!C$10*F660))</f>
        <v>-2.8642610352366265</v>
      </c>
      <c r="N660" s="25">
        <f t="shared" si="74"/>
        <v>0</v>
      </c>
      <c r="O660" s="30">
        <f t="shared" si="75"/>
        <v>2.8642610352366265</v>
      </c>
      <c r="P660" s="26"/>
      <c r="Q660" s="22">
        <f>((M660+M661)/2) * (B661 - B660)</f>
        <v>-2.3149679601498221</v>
      </c>
      <c r="R660" s="25">
        <f t="shared" si="76"/>
        <v>0</v>
      </c>
      <c r="S660" s="22">
        <f>SUM($R$3:R660)</f>
        <v>465.29457442761066</v>
      </c>
      <c r="T660" s="25">
        <f t="shared" si="70"/>
        <v>2.3149679601498221</v>
      </c>
      <c r="U660" s="22">
        <f>SUM($T$3:T660)</f>
        <v>150.6299056099439</v>
      </c>
      <c r="V660" s="25"/>
      <c r="W660" s="20">
        <f>U660*'KERS Calcs'!$F$4</f>
        <v>132.55431693675064</v>
      </c>
      <c r="X660" s="25">
        <f>O660*'KERS Calcs'!$F$30</f>
        <v>1.5404009366814662</v>
      </c>
      <c r="Y660" s="73">
        <f>T660*'KERS Calcs'!$F$30</f>
        <v>1.2449908616334513</v>
      </c>
      <c r="Z660" s="26">
        <f>SUM($Y$3:Y660)</f>
        <v>81.008834334343362</v>
      </c>
    </row>
    <row r="661" spans="1:26" x14ac:dyDescent="0.2">
      <c r="A661" s="23" t="s">
        <v>19</v>
      </c>
      <c r="B661" s="19">
        <v>658</v>
      </c>
      <c r="C661" s="23">
        <v>69</v>
      </c>
      <c r="D661" s="19">
        <v>36.5</v>
      </c>
      <c r="E661" s="24">
        <v>10.138888888888889</v>
      </c>
      <c r="F661" s="20">
        <v>-0.68055555555555636</v>
      </c>
      <c r="G661" s="25">
        <f>'Bike Data'!$C$4*$F661</f>
        <v>-192.59722222222246</v>
      </c>
      <c r="H661" s="22">
        <f>0.5*'Bike Data'!$C$12*'Bike Data'!$C$7*'Bike Data'!$C$6*'WLTP Calcs'!E661^2</f>
        <v>21.155636574074077</v>
      </c>
      <c r="I661" s="26">
        <f>0.02 *'Bike Data'!C$4*9.81</f>
        <v>55.524600000000007</v>
      </c>
      <c r="J661" s="22">
        <f t="shared" si="71"/>
        <v>-115.91698564814838</v>
      </c>
      <c r="K661" s="25">
        <f t="shared" si="72"/>
        <v>0</v>
      </c>
      <c r="L661" s="20">
        <f t="shared" si="73"/>
        <v>115.91698564814838</v>
      </c>
      <c r="M661" s="30">
        <f>(E661/1000)*(I661+H661+('Bike Data'!C$4*'Bike Data'!C$10*F661))</f>
        <v>-1.7656748850630175</v>
      </c>
      <c r="N661" s="25">
        <f t="shared" si="74"/>
        <v>0</v>
      </c>
      <c r="O661" s="30">
        <f t="shared" si="75"/>
        <v>1.7656748850630175</v>
      </c>
      <c r="P661" s="26"/>
      <c r="Q661" s="22">
        <f>((M661+M662)/2) * (B662 - B661)</f>
        <v>-1.8705627331597237</v>
      </c>
      <c r="R661" s="25">
        <f t="shared" si="76"/>
        <v>0</v>
      </c>
      <c r="S661" s="22">
        <f>SUM($R$3:R661)</f>
        <v>465.29457442761066</v>
      </c>
      <c r="T661" s="25">
        <f t="shared" si="70"/>
        <v>1.8705627331597237</v>
      </c>
      <c r="U661" s="22">
        <f>SUM($T$3:T661)</f>
        <v>152.50046834310362</v>
      </c>
      <c r="V661" s="25"/>
      <c r="W661" s="20">
        <f>U661*'KERS Calcs'!$F$4</f>
        <v>134.2004121419312</v>
      </c>
      <c r="X661" s="25">
        <f>O661*'KERS Calcs'!$F$30</f>
        <v>0.94958078658543643</v>
      </c>
      <c r="Y661" s="73">
        <f>T661*'KERS Calcs'!$F$30</f>
        <v>1.0059895207989094</v>
      </c>
      <c r="Z661" s="26">
        <f>SUM($Y$3:Y661)</f>
        <v>82.014823855142268</v>
      </c>
    </row>
    <row r="662" spans="1:26" x14ac:dyDescent="0.2">
      <c r="A662" s="23" t="s">
        <v>19</v>
      </c>
      <c r="B662" s="19">
        <v>659</v>
      </c>
      <c r="C662" s="23">
        <v>70</v>
      </c>
      <c r="D662" s="19">
        <v>34.299999999999997</v>
      </c>
      <c r="E662" s="24">
        <v>9.5277777777777768</v>
      </c>
      <c r="F662" s="20">
        <v>-0.76388888888888884</v>
      </c>
      <c r="G662" s="25">
        <f>'Bike Data'!$C$4*$F662</f>
        <v>-216.18055555555554</v>
      </c>
      <c r="H662" s="22">
        <f>0.5*'Bike Data'!$C$12*'Bike Data'!$C$7*'Bike Data'!$C$6*'WLTP Calcs'!E662^2</f>
        <v>18.682225462962961</v>
      </c>
      <c r="I662" s="26">
        <f>0.02 *'Bike Data'!C$4*9.81</f>
        <v>55.524600000000007</v>
      </c>
      <c r="J662" s="22">
        <f t="shared" si="71"/>
        <v>-141.97373009259258</v>
      </c>
      <c r="K662" s="25">
        <f t="shared" si="72"/>
        <v>0</v>
      </c>
      <c r="L662" s="20">
        <f t="shared" si="73"/>
        <v>141.97373009259258</v>
      </c>
      <c r="M662" s="30">
        <f>(E662/1000)*(I662+H662+('Bike Data'!C$4*'Bike Data'!C$10*F662))</f>
        <v>-1.9754505812564296</v>
      </c>
      <c r="N662" s="25">
        <f t="shared" si="74"/>
        <v>0</v>
      </c>
      <c r="O662" s="30">
        <f t="shared" si="75"/>
        <v>1.9754505812564296</v>
      </c>
      <c r="P662" s="26"/>
      <c r="Q662" s="22">
        <f>((M662+M663)/2) * (B663 - B662)</f>
        <v>-2.512273753430426</v>
      </c>
      <c r="R662" s="25">
        <f t="shared" si="76"/>
        <v>0</v>
      </c>
      <c r="S662" s="22">
        <f>SUM($R$3:R662)</f>
        <v>465.29457442761066</v>
      </c>
      <c r="T662" s="25">
        <f t="shared" si="70"/>
        <v>2.512273753430426</v>
      </c>
      <c r="U662" s="22">
        <f>SUM($T$3:T662)</f>
        <v>155.01274209653405</v>
      </c>
      <c r="V662" s="25"/>
      <c r="W662" s="20">
        <f>U662*'KERS Calcs'!$F$4</f>
        <v>136.41121304494996</v>
      </c>
      <c r="X662" s="25">
        <f>O662*'KERS Calcs'!$F$30</f>
        <v>1.0623982550123821</v>
      </c>
      <c r="Y662" s="73">
        <f>T662*'KERS Calcs'!$F$30</f>
        <v>1.3511020103880946</v>
      </c>
      <c r="Z662" s="26">
        <f>SUM($Y$3:Y662)</f>
        <v>83.365925865530357</v>
      </c>
    </row>
    <row r="663" spans="1:26" x14ac:dyDescent="0.2">
      <c r="A663" s="23" t="s">
        <v>19</v>
      </c>
      <c r="B663" s="19">
        <v>660</v>
      </c>
      <c r="C663" s="23">
        <v>71</v>
      </c>
      <c r="D663" s="19">
        <v>31</v>
      </c>
      <c r="E663" s="24">
        <v>8.6111111111111107</v>
      </c>
      <c r="F663" s="20">
        <v>-1.1527777777777775</v>
      </c>
      <c r="G663" s="25">
        <f>'Bike Data'!$C$4*$F663</f>
        <v>-326.23611111111103</v>
      </c>
      <c r="H663" s="22">
        <f>0.5*'Bike Data'!$C$12*'Bike Data'!$C$7*'Bike Data'!$C$6*'WLTP Calcs'!E663^2</f>
        <v>15.260324074074074</v>
      </c>
      <c r="I663" s="26">
        <f>0.02 *'Bike Data'!C$4*9.81</f>
        <v>55.524600000000007</v>
      </c>
      <c r="J663" s="22">
        <f t="shared" si="71"/>
        <v>-255.45118703703696</v>
      </c>
      <c r="K663" s="25">
        <f t="shared" si="72"/>
        <v>0</v>
      </c>
      <c r="L663" s="20">
        <f t="shared" si="73"/>
        <v>255.45118703703696</v>
      </c>
      <c r="M663" s="30">
        <f>(E663/1000)*(I663+H663+('Bike Data'!C$4*'Bike Data'!C$10*F663))</f>
        <v>-3.0490969256044229</v>
      </c>
      <c r="N663" s="25">
        <f t="shared" si="74"/>
        <v>0</v>
      </c>
      <c r="O663" s="30">
        <f t="shared" si="75"/>
        <v>3.0490969256044229</v>
      </c>
      <c r="P663" s="26"/>
      <c r="Q663" s="22">
        <f>((M663+M664)/2) * (B664 - B663)</f>
        <v>-3.1892473941936723</v>
      </c>
      <c r="R663" s="25">
        <f t="shared" si="76"/>
        <v>0</v>
      </c>
      <c r="S663" s="22">
        <f>SUM($R$3:R663)</f>
        <v>465.29457442761066</v>
      </c>
      <c r="T663" s="25">
        <f t="shared" si="70"/>
        <v>3.1892473941936723</v>
      </c>
      <c r="U663" s="22">
        <f>SUM($T$3:T663)</f>
        <v>158.20198949072773</v>
      </c>
      <c r="V663" s="25"/>
      <c r="W663" s="20">
        <f>U663*'KERS Calcs'!$F$4</f>
        <v>139.21775075184041</v>
      </c>
      <c r="X663" s="25">
        <f>O663*'KERS Calcs'!$F$30</f>
        <v>1.6398057657638072</v>
      </c>
      <c r="Y663" s="73">
        <f>T663*'KERS Calcs'!$F$30</f>
        <v>1.7151787539221268</v>
      </c>
      <c r="Z663" s="26">
        <f>SUM($Y$3:Y663)</f>
        <v>85.081104619452489</v>
      </c>
    </row>
    <row r="664" spans="1:26" x14ac:dyDescent="0.2">
      <c r="A664" s="23" t="s">
        <v>19</v>
      </c>
      <c r="B664" s="19">
        <v>661</v>
      </c>
      <c r="C664" s="23">
        <v>72</v>
      </c>
      <c r="D664" s="19">
        <v>26</v>
      </c>
      <c r="E664" s="24">
        <v>7.2222222222222223</v>
      </c>
      <c r="F664" s="20">
        <v>-1.4305555555555556</v>
      </c>
      <c r="G664" s="25">
        <f>'Bike Data'!$C$4*$F664</f>
        <v>-404.84722222222223</v>
      </c>
      <c r="H664" s="22">
        <f>0.5*'Bike Data'!$C$12*'Bike Data'!$C$7*'Bike Data'!$C$6*'WLTP Calcs'!E664^2</f>
        <v>10.73462962962963</v>
      </c>
      <c r="I664" s="26">
        <f>0.02 *'Bike Data'!C$4*9.81</f>
        <v>55.524600000000007</v>
      </c>
      <c r="J664" s="22">
        <f t="shared" si="71"/>
        <v>-338.58799259259257</v>
      </c>
      <c r="K664" s="25">
        <f t="shared" si="72"/>
        <v>0</v>
      </c>
      <c r="L664" s="20">
        <f t="shared" si="73"/>
        <v>338.58799259259257</v>
      </c>
      <c r="M664" s="30">
        <f>(E664/1000)*(I664+H664+('Bike Data'!C$4*'Bike Data'!C$10*F664))</f>
        <v>-3.3293978627829213</v>
      </c>
      <c r="N664" s="25">
        <f t="shared" si="74"/>
        <v>0</v>
      </c>
      <c r="O664" s="30">
        <f t="shared" si="75"/>
        <v>3.3293978627829213</v>
      </c>
      <c r="P664" s="26"/>
      <c r="Q664" s="22">
        <f>((M664+M665)/2) * (B665 - B664)</f>
        <v>-3.0455062154192385</v>
      </c>
      <c r="R664" s="25">
        <f t="shared" si="76"/>
        <v>0</v>
      </c>
      <c r="S664" s="22">
        <f>SUM($R$3:R664)</f>
        <v>465.29457442761066</v>
      </c>
      <c r="T664" s="25">
        <f t="shared" si="70"/>
        <v>3.0455062154192385</v>
      </c>
      <c r="U664" s="22">
        <f>SUM($T$3:T664)</f>
        <v>161.24749570614696</v>
      </c>
      <c r="V664" s="25"/>
      <c r="W664" s="20">
        <f>U664*'KERS Calcs'!$F$4</f>
        <v>141.89779622140932</v>
      </c>
      <c r="X664" s="25">
        <f>O664*'KERS Calcs'!$F$30</f>
        <v>1.790551742080446</v>
      </c>
      <c r="Y664" s="73">
        <f>T664*'KERS Calcs'!$F$30</f>
        <v>1.6378746801313999</v>
      </c>
      <c r="Z664" s="26">
        <f>SUM($Y$3:Y664)</f>
        <v>86.718979299583893</v>
      </c>
    </row>
    <row r="665" spans="1:26" x14ac:dyDescent="0.2">
      <c r="A665" s="23" t="s">
        <v>19</v>
      </c>
      <c r="B665" s="19">
        <v>662</v>
      </c>
      <c r="C665" s="23">
        <v>73</v>
      </c>
      <c r="D665" s="19">
        <v>20.7</v>
      </c>
      <c r="E665" s="24">
        <v>5.75</v>
      </c>
      <c r="F665" s="20">
        <v>-1.4722222222222221</v>
      </c>
      <c r="G665" s="25">
        <f>'Bike Data'!$C$4*$F665</f>
        <v>-416.63888888888886</v>
      </c>
      <c r="H665" s="22">
        <f>0.5*'Bike Data'!$C$12*'Bike Data'!$C$7*'Bike Data'!$C$6*'WLTP Calcs'!E665^2</f>
        <v>6.8042625000000001</v>
      </c>
      <c r="I665" s="26">
        <f>0.02 *'Bike Data'!C$4*9.81</f>
        <v>55.524600000000007</v>
      </c>
      <c r="J665" s="22">
        <f t="shared" si="71"/>
        <v>-354.31002638888884</v>
      </c>
      <c r="K665" s="25">
        <f t="shared" si="72"/>
        <v>0</v>
      </c>
      <c r="L665" s="20">
        <f t="shared" si="73"/>
        <v>354.31002638888884</v>
      </c>
      <c r="M665" s="30">
        <f>(E665/1000)*(I665+H665+('Bike Data'!C$4*'Bike Data'!C$10*F665))</f>
        <v>-2.7616145680555553</v>
      </c>
      <c r="N665" s="25">
        <f t="shared" si="74"/>
        <v>0</v>
      </c>
      <c r="O665" s="30">
        <f t="shared" si="75"/>
        <v>2.7616145680555553</v>
      </c>
      <c r="P665" s="26"/>
      <c r="Q665" s="22">
        <f>((M665+M666)/2) * (B666 - B665)</f>
        <v>-2.086106479372428</v>
      </c>
      <c r="R665" s="25">
        <f t="shared" si="76"/>
        <v>0</v>
      </c>
      <c r="S665" s="22">
        <f>SUM($R$3:R665)</f>
        <v>465.29457442761066</v>
      </c>
      <c r="T665" s="25">
        <f t="shared" si="70"/>
        <v>2.086106479372428</v>
      </c>
      <c r="U665" s="22">
        <f>SUM($T$3:T665)</f>
        <v>163.3336021855194</v>
      </c>
      <c r="V665" s="25"/>
      <c r="W665" s="20">
        <f>U665*'KERS Calcs'!$F$4</f>
        <v>143.73356992325708</v>
      </c>
      <c r="X665" s="25">
        <f>O665*'KERS Calcs'!$F$30</f>
        <v>1.4851976181823536</v>
      </c>
      <c r="Y665" s="73">
        <f>T665*'KERS Calcs'!$F$30</f>
        <v>1.1219090492487498</v>
      </c>
      <c r="Z665" s="26">
        <f>SUM($Y$3:Y665)</f>
        <v>87.84088834883265</v>
      </c>
    </row>
    <row r="666" spans="1:26" x14ac:dyDescent="0.2">
      <c r="A666" s="23" t="s">
        <v>19</v>
      </c>
      <c r="B666" s="19">
        <v>663</v>
      </c>
      <c r="C666" s="23">
        <v>74</v>
      </c>
      <c r="D666" s="19">
        <v>15.4</v>
      </c>
      <c r="E666" s="24">
        <v>4.2777777777777777</v>
      </c>
      <c r="F666" s="20">
        <v>-1.0555555555555556</v>
      </c>
      <c r="G666" s="25">
        <f>'Bike Data'!$C$4*$F666</f>
        <v>-298.72222222222223</v>
      </c>
      <c r="H666" s="22">
        <f>0.5*'Bike Data'!$C$12*'Bike Data'!$C$7*'Bike Data'!$C$6*'WLTP Calcs'!E666^2</f>
        <v>3.7660129629629631</v>
      </c>
      <c r="I666" s="26">
        <f>0.02 *'Bike Data'!C$4*9.81</f>
        <v>55.524600000000007</v>
      </c>
      <c r="J666" s="22">
        <f t="shared" si="71"/>
        <v>-239.43160925925923</v>
      </c>
      <c r="K666" s="25">
        <f t="shared" si="72"/>
        <v>0</v>
      </c>
      <c r="L666" s="20">
        <f t="shared" si="73"/>
        <v>239.43160925925923</v>
      </c>
      <c r="M666" s="30">
        <f>(E666/1000)*(I666+H666+('Bike Data'!C$4*'Bike Data'!C$10*F666))</f>
        <v>-1.4105983906893005</v>
      </c>
      <c r="N666" s="25">
        <f t="shared" si="74"/>
        <v>0</v>
      </c>
      <c r="O666" s="30">
        <f t="shared" si="75"/>
        <v>1.4105983906893005</v>
      </c>
      <c r="P666" s="26"/>
      <c r="Q666" s="22">
        <f>((M666+M667)/2) * (B667 - B666)</f>
        <v>-0.91598158958333342</v>
      </c>
      <c r="R666" s="25">
        <f t="shared" si="76"/>
        <v>0</v>
      </c>
      <c r="S666" s="22">
        <f>SUM($R$3:R666)</f>
        <v>465.29457442761066</v>
      </c>
      <c r="T666" s="25">
        <f t="shared" si="70"/>
        <v>0.91598158958333342</v>
      </c>
      <c r="U666" s="22">
        <f>SUM($T$3:T666)</f>
        <v>164.24958377510274</v>
      </c>
      <c r="V666" s="25"/>
      <c r="W666" s="20">
        <f>U666*'KERS Calcs'!$F$4</f>
        <v>144.5396337220904</v>
      </c>
      <c r="X666" s="25">
        <f>O666*'KERS Calcs'!$F$30</f>
        <v>0.75862048031514606</v>
      </c>
      <c r="Y666" s="73">
        <f>T666*'KERS Calcs'!$F$30</f>
        <v>0.49261533122122692</v>
      </c>
      <c r="Z666" s="26">
        <f>SUM($Y$3:Y666)</f>
        <v>88.33350368005388</v>
      </c>
    </row>
    <row r="667" spans="1:26" x14ac:dyDescent="0.2">
      <c r="A667" s="23" t="s">
        <v>19</v>
      </c>
      <c r="B667" s="19">
        <v>664</v>
      </c>
      <c r="C667" s="23">
        <v>75</v>
      </c>
      <c r="D667" s="19">
        <v>13.1</v>
      </c>
      <c r="E667" s="24">
        <v>3.6388888888888888</v>
      </c>
      <c r="F667" s="20">
        <v>-0.47222222222222227</v>
      </c>
      <c r="G667" s="25">
        <f>'Bike Data'!$C$4*$F667</f>
        <v>-133.63888888888891</v>
      </c>
      <c r="H667" s="22">
        <f>0.5*'Bike Data'!$C$12*'Bike Data'!$C$7*'Bike Data'!$C$6*'WLTP Calcs'!E667^2</f>
        <v>2.725103240740741</v>
      </c>
      <c r="I667" s="26">
        <f>0.02 *'Bike Data'!C$4*9.81</f>
        <v>55.524600000000007</v>
      </c>
      <c r="J667" s="22">
        <f t="shared" si="71"/>
        <v>-75.389185648148171</v>
      </c>
      <c r="K667" s="25">
        <f t="shared" si="72"/>
        <v>0</v>
      </c>
      <c r="L667" s="20">
        <f t="shared" si="73"/>
        <v>75.389185648148171</v>
      </c>
      <c r="M667" s="30">
        <f>(E667/1000)*(I667+H667+('Bike Data'!C$4*'Bike Data'!C$10*F667))</f>
        <v>-0.4213647884773663</v>
      </c>
      <c r="N667" s="25">
        <f t="shared" si="74"/>
        <v>0</v>
      </c>
      <c r="O667" s="30">
        <f t="shared" si="75"/>
        <v>0.4213647884773663</v>
      </c>
      <c r="P667" s="26"/>
      <c r="Q667" s="22">
        <f>((M667+M668)/2) * (B668 - B667)</f>
        <v>-0.16551987340534977</v>
      </c>
      <c r="R667" s="25">
        <f t="shared" si="76"/>
        <v>0</v>
      </c>
      <c r="S667" s="22">
        <f>SUM($R$3:R667)</f>
        <v>465.29457442761066</v>
      </c>
      <c r="T667" s="25">
        <f t="shared" si="70"/>
        <v>0.16551987340534977</v>
      </c>
      <c r="U667" s="22">
        <f>SUM($T$3:T667)</f>
        <v>164.41510364850808</v>
      </c>
      <c r="V667" s="25"/>
      <c r="W667" s="20">
        <f>U667*'KERS Calcs'!$F$4</f>
        <v>144.6852912106871</v>
      </c>
      <c r="X667" s="25">
        <f>O667*'KERS Calcs'!$F$30</f>
        <v>0.22661018212730771</v>
      </c>
      <c r="Y667" s="73">
        <f>T667*'KERS Calcs'!$F$30</f>
        <v>8.9016666042777332E-2</v>
      </c>
      <c r="Z667" s="26">
        <f>SUM($Y$3:Y667)</f>
        <v>88.422520346096661</v>
      </c>
    </row>
    <row r="668" spans="1:26" x14ac:dyDescent="0.2">
      <c r="A668" s="23" t="s">
        <v>19</v>
      </c>
      <c r="B668" s="19">
        <v>665</v>
      </c>
      <c r="C668" s="23">
        <v>76</v>
      </c>
      <c r="D668" s="19">
        <v>12</v>
      </c>
      <c r="E668" s="24">
        <v>3.3333333333333335</v>
      </c>
      <c r="F668" s="20">
        <v>-8.3333333333333287E-2</v>
      </c>
      <c r="G668" s="25">
        <f>'Bike Data'!$C$4*$F668</f>
        <v>-23.583333333333321</v>
      </c>
      <c r="H668" s="22">
        <f>0.5*'Bike Data'!$C$12*'Bike Data'!$C$7*'Bike Data'!$C$6*'WLTP Calcs'!E668^2</f>
        <v>2.2866666666666671</v>
      </c>
      <c r="I668" s="26">
        <f>0.02 *'Bike Data'!C$4*9.81</f>
        <v>55.524600000000007</v>
      </c>
      <c r="J668" s="22">
        <f t="shared" si="71"/>
        <v>34.227933333333354</v>
      </c>
      <c r="K668" s="25">
        <f t="shared" si="72"/>
        <v>34.227933333333354</v>
      </c>
      <c r="L668" s="20">
        <f t="shared" si="73"/>
        <v>0</v>
      </c>
      <c r="M668" s="30">
        <f>(E668/1000)*(I668+H668+('Bike Data'!C$4*'Bike Data'!C$10*F668))</f>
        <v>9.0325041666666758E-2</v>
      </c>
      <c r="N668" s="25">
        <f t="shared" si="74"/>
        <v>9.0325041666666758E-2</v>
      </c>
      <c r="O668" s="30">
        <f t="shared" si="75"/>
        <v>0</v>
      </c>
      <c r="P668" s="26"/>
      <c r="Q668" s="22">
        <f>((M668+M669)/2) * (B669 - B668)</f>
        <v>0.32360865396733546</v>
      </c>
      <c r="R668" s="25">
        <f t="shared" si="76"/>
        <v>0.32360865396733546</v>
      </c>
      <c r="S668" s="22">
        <f>SUM($R$3:R668)</f>
        <v>465.61818308157797</v>
      </c>
      <c r="T668" s="25">
        <f t="shared" si="70"/>
        <v>0</v>
      </c>
      <c r="U668" s="22">
        <f>SUM($T$3:T668)</f>
        <v>164.41510364850808</v>
      </c>
      <c r="V668" s="25"/>
      <c r="W668" s="20">
        <f>U668*'KERS Calcs'!$F$4</f>
        <v>144.6852912106871</v>
      </c>
      <c r="X668" s="25">
        <f>O668*'KERS Calcs'!$F$30</f>
        <v>0</v>
      </c>
      <c r="Y668" s="73">
        <f>T668*'KERS Calcs'!$F$30</f>
        <v>0</v>
      </c>
      <c r="Z668" s="26">
        <f>SUM($Y$3:Y668)</f>
        <v>88.422520346096661</v>
      </c>
    </row>
    <row r="669" spans="1:26" x14ac:dyDescent="0.2">
      <c r="A669" s="23" t="s">
        <v>19</v>
      </c>
      <c r="B669" s="19">
        <v>666</v>
      </c>
      <c r="C669" s="23">
        <v>77</v>
      </c>
      <c r="D669" s="19">
        <v>12.5</v>
      </c>
      <c r="E669" s="24">
        <v>3.4722222222222223</v>
      </c>
      <c r="F669" s="20">
        <v>0.27777777777777779</v>
      </c>
      <c r="G669" s="25">
        <f>'Bike Data'!$C$4*$F669</f>
        <v>78.611111111111114</v>
      </c>
      <c r="H669" s="22">
        <f>0.5*'Bike Data'!$C$12*'Bike Data'!$C$7*'Bike Data'!$C$6*'WLTP Calcs'!E669^2</f>
        <v>2.4811921296296298</v>
      </c>
      <c r="I669" s="26">
        <f>0.02 *'Bike Data'!C$4*9.81</f>
        <v>55.524600000000007</v>
      </c>
      <c r="J669" s="22">
        <f t="shared" si="71"/>
        <v>136.61690324074075</v>
      </c>
      <c r="K669" s="25">
        <f t="shared" si="72"/>
        <v>136.61690324074075</v>
      </c>
      <c r="L669" s="20">
        <f t="shared" si="73"/>
        <v>0</v>
      </c>
      <c r="M669" s="30">
        <f>(E669/1000)*(I669+H669+('Bike Data'!C$4*'Bike Data'!C$10*F669))</f>
        <v>0.55689226626800414</v>
      </c>
      <c r="N669" s="25">
        <f t="shared" si="74"/>
        <v>0.55689226626800414</v>
      </c>
      <c r="O669" s="30">
        <f t="shared" si="75"/>
        <v>0</v>
      </c>
      <c r="P669" s="26"/>
      <c r="Q669" s="22">
        <f>((M669+M670)/2) * (B670 - B669)</f>
        <v>1.0394420802147633</v>
      </c>
      <c r="R669" s="25">
        <f t="shared" si="76"/>
        <v>1.0394420802147633</v>
      </c>
      <c r="S669" s="22">
        <f>SUM($R$3:R669)</f>
        <v>466.65762516179274</v>
      </c>
      <c r="T669" s="25">
        <f t="shared" si="70"/>
        <v>0</v>
      </c>
      <c r="U669" s="22">
        <f>SUM($T$3:T669)</f>
        <v>164.41510364850808</v>
      </c>
      <c r="V669" s="25"/>
      <c r="W669" s="20">
        <f>U669*'KERS Calcs'!$F$4</f>
        <v>144.6852912106871</v>
      </c>
      <c r="X669" s="25">
        <f>O669*'KERS Calcs'!$F$30</f>
        <v>0</v>
      </c>
      <c r="Y669" s="73">
        <f>T669*'KERS Calcs'!$F$30</f>
        <v>0</v>
      </c>
      <c r="Z669" s="26">
        <f>SUM($Y$3:Y669)</f>
        <v>88.422520346096661</v>
      </c>
    </row>
    <row r="670" spans="1:26" x14ac:dyDescent="0.2">
      <c r="A670" s="23" t="s">
        <v>19</v>
      </c>
      <c r="B670" s="19">
        <v>667</v>
      </c>
      <c r="C670" s="23">
        <v>78</v>
      </c>
      <c r="D670" s="19">
        <v>14</v>
      </c>
      <c r="E670" s="24">
        <v>3.8888888888888893</v>
      </c>
      <c r="F670" s="20">
        <v>0.90277777777777779</v>
      </c>
      <c r="G670" s="25">
        <f>'Bike Data'!$C$4*$F670</f>
        <v>255.48611111111111</v>
      </c>
      <c r="H670" s="22">
        <f>0.5*'Bike Data'!$C$12*'Bike Data'!$C$7*'Bike Data'!$C$6*'WLTP Calcs'!E670^2</f>
        <v>3.112407407407408</v>
      </c>
      <c r="I670" s="26">
        <f>0.02 *'Bike Data'!C$4*9.81</f>
        <v>55.524600000000007</v>
      </c>
      <c r="J670" s="22">
        <f t="shared" si="71"/>
        <v>314.12311851851854</v>
      </c>
      <c r="K670" s="25">
        <f t="shared" si="72"/>
        <v>314.12311851851854</v>
      </c>
      <c r="L670" s="20">
        <f t="shared" si="73"/>
        <v>0</v>
      </c>
      <c r="M670" s="30">
        <f>(E670/1000)*(I670+H670+('Bike Data'!C$4*'Bike Data'!C$10*F670))</f>
        <v>1.5219918941615225</v>
      </c>
      <c r="N670" s="25">
        <f t="shared" si="74"/>
        <v>1.5219918941615225</v>
      </c>
      <c r="O670" s="30">
        <f t="shared" si="75"/>
        <v>0</v>
      </c>
      <c r="P670" s="26"/>
      <c r="Q670" s="22">
        <f>((M670+M671)/2) * (B671 - B670)</f>
        <v>2.1654162471064815</v>
      </c>
      <c r="R670" s="25">
        <f t="shared" si="76"/>
        <v>2.1654162471064815</v>
      </c>
      <c r="S670" s="22">
        <f>SUM($R$3:R670)</f>
        <v>468.8230414088992</v>
      </c>
      <c r="T670" s="25">
        <f t="shared" si="70"/>
        <v>0</v>
      </c>
      <c r="U670" s="22">
        <f>SUM($T$3:T670)</f>
        <v>164.41510364850808</v>
      </c>
      <c r="V670" s="25"/>
      <c r="W670" s="20">
        <f>U670*'KERS Calcs'!$F$4</f>
        <v>144.6852912106871</v>
      </c>
      <c r="X670" s="25">
        <f>O670*'KERS Calcs'!$F$30</f>
        <v>0</v>
      </c>
      <c r="Y670" s="73">
        <f>T670*'KERS Calcs'!$F$30</f>
        <v>0</v>
      </c>
      <c r="Z670" s="26">
        <f>SUM($Y$3:Y670)</f>
        <v>88.422520346096661</v>
      </c>
    </row>
    <row r="671" spans="1:26" x14ac:dyDescent="0.2">
      <c r="A671" s="23" t="s">
        <v>19</v>
      </c>
      <c r="B671" s="19">
        <v>668</v>
      </c>
      <c r="C671" s="23">
        <v>79</v>
      </c>
      <c r="D671" s="19">
        <v>19</v>
      </c>
      <c r="E671" s="24">
        <v>5.2777777777777777</v>
      </c>
      <c r="F671" s="20">
        <v>1.2777777777777777</v>
      </c>
      <c r="G671" s="25">
        <f>'Bike Data'!$C$4*$F671</f>
        <v>361.61111111111109</v>
      </c>
      <c r="H671" s="22">
        <f>0.5*'Bike Data'!$C$12*'Bike Data'!$C$7*'Bike Data'!$C$6*'WLTP Calcs'!E671^2</f>
        <v>5.7325462962962961</v>
      </c>
      <c r="I671" s="26">
        <f>0.02 *'Bike Data'!C$4*9.81</f>
        <v>55.524600000000007</v>
      </c>
      <c r="J671" s="22">
        <f t="shared" si="71"/>
        <v>422.86825740740738</v>
      </c>
      <c r="K671" s="25">
        <f t="shared" si="72"/>
        <v>422.86825740740738</v>
      </c>
      <c r="L671" s="20">
        <f t="shared" si="73"/>
        <v>0</v>
      </c>
      <c r="M671" s="30">
        <f>(E671/1000)*(I671+H671+('Bike Data'!C$4*'Bike Data'!C$10*F671))</f>
        <v>2.8088406000514401</v>
      </c>
      <c r="N671" s="25">
        <f t="shared" si="74"/>
        <v>2.8088406000514401</v>
      </c>
      <c r="O671" s="30">
        <f t="shared" si="75"/>
        <v>0</v>
      </c>
      <c r="P671" s="26"/>
      <c r="Q671" s="22">
        <f>((M671+M672)/2) * (B672 - B671)</f>
        <v>3.0953715184927981</v>
      </c>
      <c r="R671" s="25">
        <f t="shared" si="76"/>
        <v>3.0953715184927981</v>
      </c>
      <c r="S671" s="22">
        <f>SUM($R$3:R671)</f>
        <v>471.91841292739201</v>
      </c>
      <c r="T671" s="25">
        <f t="shared" si="70"/>
        <v>0</v>
      </c>
      <c r="U671" s="22">
        <f>SUM($T$3:T671)</f>
        <v>164.41510364850808</v>
      </c>
      <c r="V671" s="25"/>
      <c r="W671" s="20">
        <f>U671*'KERS Calcs'!$F$4</f>
        <v>144.6852912106871</v>
      </c>
      <c r="X671" s="25">
        <f>O671*'KERS Calcs'!$F$30</f>
        <v>0</v>
      </c>
      <c r="Y671" s="73">
        <f>T671*'KERS Calcs'!$F$30</f>
        <v>0</v>
      </c>
      <c r="Z671" s="26">
        <f>SUM($Y$3:Y671)</f>
        <v>88.422520346096661</v>
      </c>
    </row>
    <row r="672" spans="1:26" x14ac:dyDescent="0.2">
      <c r="A672" s="23" t="s">
        <v>19</v>
      </c>
      <c r="B672" s="19">
        <v>669</v>
      </c>
      <c r="C672" s="23">
        <v>80</v>
      </c>
      <c r="D672" s="19">
        <v>23.2</v>
      </c>
      <c r="E672" s="24">
        <v>6.4444444444444446</v>
      </c>
      <c r="F672" s="20">
        <v>1.25</v>
      </c>
      <c r="G672" s="25">
        <f>'Bike Data'!$C$4*$F672</f>
        <v>353.75</v>
      </c>
      <c r="H672" s="22">
        <f>0.5*'Bike Data'!$C$12*'Bike Data'!$C$7*'Bike Data'!$C$6*'WLTP Calcs'!E672^2</f>
        <v>8.5470518518518528</v>
      </c>
      <c r="I672" s="26">
        <f>0.02 *'Bike Data'!C$4*9.81</f>
        <v>55.524600000000007</v>
      </c>
      <c r="J672" s="22">
        <f t="shared" si="71"/>
        <v>417.82165185185187</v>
      </c>
      <c r="K672" s="25">
        <f t="shared" si="72"/>
        <v>417.82165185185187</v>
      </c>
      <c r="L672" s="20">
        <f t="shared" si="73"/>
        <v>0</v>
      </c>
      <c r="M672" s="30">
        <f>(E672/1000)*(I672+H672+('Bike Data'!C$4*'Bike Data'!C$10*F672))</f>
        <v>3.3819024369341557</v>
      </c>
      <c r="N672" s="25">
        <f t="shared" si="74"/>
        <v>3.3819024369341557</v>
      </c>
      <c r="O672" s="30">
        <f t="shared" si="75"/>
        <v>0</v>
      </c>
      <c r="P672" s="26"/>
      <c r="Q672" s="22">
        <f>((M672+M673)/2) * (B673 - B672)</f>
        <v>3.7071169787551437</v>
      </c>
      <c r="R672" s="25">
        <f t="shared" si="76"/>
        <v>3.7071169787551437</v>
      </c>
      <c r="S672" s="22">
        <f>SUM($R$3:R672)</f>
        <v>475.62552990614716</v>
      </c>
      <c r="T672" s="25">
        <f t="shared" si="70"/>
        <v>0</v>
      </c>
      <c r="U672" s="22">
        <f>SUM($T$3:T672)</f>
        <v>164.41510364850808</v>
      </c>
      <c r="V672" s="25"/>
      <c r="W672" s="20">
        <f>U672*'KERS Calcs'!$F$4</f>
        <v>144.6852912106871</v>
      </c>
      <c r="X672" s="25">
        <f>O672*'KERS Calcs'!$F$30</f>
        <v>0</v>
      </c>
      <c r="Y672" s="73">
        <f>T672*'KERS Calcs'!$F$30</f>
        <v>0</v>
      </c>
      <c r="Z672" s="26">
        <f>SUM($Y$3:Y672)</f>
        <v>88.422520346096661</v>
      </c>
    </row>
    <row r="673" spans="1:26" x14ac:dyDescent="0.2">
      <c r="A673" s="23" t="s">
        <v>19</v>
      </c>
      <c r="B673" s="19">
        <v>670</v>
      </c>
      <c r="C673" s="23">
        <v>81</v>
      </c>
      <c r="D673" s="19">
        <v>28</v>
      </c>
      <c r="E673" s="24">
        <v>7.7777777777777786</v>
      </c>
      <c r="F673" s="20">
        <v>1.2222222222222223</v>
      </c>
      <c r="G673" s="25">
        <f>'Bike Data'!$C$4*$F673</f>
        <v>345.88888888888891</v>
      </c>
      <c r="H673" s="22">
        <f>0.5*'Bike Data'!$C$12*'Bike Data'!$C$7*'Bike Data'!$C$6*'WLTP Calcs'!E673^2</f>
        <v>12.449629629629632</v>
      </c>
      <c r="I673" s="26">
        <f>0.02 *'Bike Data'!C$4*9.81</f>
        <v>55.524600000000007</v>
      </c>
      <c r="J673" s="22">
        <f t="shared" si="71"/>
        <v>413.86311851851855</v>
      </c>
      <c r="K673" s="25">
        <f t="shared" si="72"/>
        <v>413.86311851851855</v>
      </c>
      <c r="L673" s="20">
        <f t="shared" si="73"/>
        <v>0</v>
      </c>
      <c r="M673" s="30">
        <f>(E673/1000)*(I673+H673+('Bike Data'!C$4*'Bike Data'!C$10*F673))</f>
        <v>4.0323315205761316</v>
      </c>
      <c r="N673" s="25">
        <f t="shared" si="74"/>
        <v>4.0323315205761316</v>
      </c>
      <c r="O673" s="30">
        <f t="shared" si="75"/>
        <v>0</v>
      </c>
      <c r="P673" s="26"/>
      <c r="Q673" s="22">
        <f>((M673+M674)/2) * (B674 - B673)</f>
        <v>3.7002674598765433</v>
      </c>
      <c r="R673" s="25">
        <f t="shared" si="76"/>
        <v>3.7002674598765433</v>
      </c>
      <c r="S673" s="22">
        <f>SUM($R$3:R673)</f>
        <v>479.32579736602372</v>
      </c>
      <c r="T673" s="25">
        <f t="shared" si="70"/>
        <v>0</v>
      </c>
      <c r="U673" s="22">
        <f>SUM($T$3:T673)</f>
        <v>164.41510364850808</v>
      </c>
      <c r="V673" s="25"/>
      <c r="W673" s="20">
        <f>U673*'KERS Calcs'!$F$4</f>
        <v>144.6852912106871</v>
      </c>
      <c r="X673" s="25">
        <f>O673*'KERS Calcs'!$F$30</f>
        <v>0</v>
      </c>
      <c r="Y673" s="73">
        <f>T673*'KERS Calcs'!$F$30</f>
        <v>0</v>
      </c>
      <c r="Z673" s="26">
        <f>SUM($Y$3:Y673)</f>
        <v>88.422520346096661</v>
      </c>
    </row>
    <row r="674" spans="1:26" x14ac:dyDescent="0.2">
      <c r="A674" s="23" t="s">
        <v>19</v>
      </c>
      <c r="B674" s="19">
        <v>671</v>
      </c>
      <c r="C674" s="23">
        <v>82</v>
      </c>
      <c r="D674" s="19">
        <v>32</v>
      </c>
      <c r="E674" s="24">
        <v>8.8888888888888893</v>
      </c>
      <c r="F674" s="20">
        <v>0.83333333333333326</v>
      </c>
      <c r="G674" s="25">
        <f>'Bike Data'!$C$4*$F674</f>
        <v>235.83333333333331</v>
      </c>
      <c r="H674" s="22">
        <f>0.5*'Bike Data'!$C$12*'Bike Data'!$C$7*'Bike Data'!$C$6*'WLTP Calcs'!E674^2</f>
        <v>16.260740740740744</v>
      </c>
      <c r="I674" s="26">
        <f>0.02 *'Bike Data'!C$4*9.81</f>
        <v>55.524600000000007</v>
      </c>
      <c r="J674" s="22">
        <f t="shared" si="71"/>
        <v>307.61867407407408</v>
      </c>
      <c r="K674" s="25">
        <f t="shared" si="72"/>
        <v>307.61867407407408</v>
      </c>
      <c r="L674" s="20">
        <f t="shared" si="73"/>
        <v>0</v>
      </c>
      <c r="M674" s="30">
        <f>(E674/1000)*(I674+H674+('Bike Data'!C$4*'Bike Data'!C$10*F674))</f>
        <v>3.3682033991769544</v>
      </c>
      <c r="N674" s="25">
        <f t="shared" si="74"/>
        <v>3.3682033991769544</v>
      </c>
      <c r="O674" s="30">
        <f t="shared" si="75"/>
        <v>0</v>
      </c>
      <c r="P674" s="26"/>
      <c r="Q674" s="22">
        <f>((M674+M675)/2) * (B675 - B674)</f>
        <v>2.999900816358025</v>
      </c>
      <c r="R674" s="25">
        <f t="shared" si="76"/>
        <v>2.999900816358025</v>
      </c>
      <c r="S674" s="22">
        <f>SUM($R$3:R674)</f>
        <v>482.32569818238176</v>
      </c>
      <c r="T674" s="25">
        <f t="shared" si="70"/>
        <v>0</v>
      </c>
      <c r="U674" s="22">
        <f>SUM($T$3:T674)</f>
        <v>164.41510364850808</v>
      </c>
      <c r="V674" s="25"/>
      <c r="W674" s="20">
        <f>U674*'KERS Calcs'!$F$4</f>
        <v>144.6852912106871</v>
      </c>
      <c r="X674" s="25">
        <f>O674*'KERS Calcs'!$F$30</f>
        <v>0</v>
      </c>
      <c r="Y674" s="73">
        <f>T674*'KERS Calcs'!$F$30</f>
        <v>0</v>
      </c>
      <c r="Z674" s="26">
        <f>SUM($Y$3:Y674)</f>
        <v>88.422520346096661</v>
      </c>
    </row>
    <row r="675" spans="1:26" x14ac:dyDescent="0.2">
      <c r="A675" s="23" t="s">
        <v>19</v>
      </c>
      <c r="B675" s="19">
        <v>672</v>
      </c>
      <c r="C675" s="23">
        <v>83</v>
      </c>
      <c r="D675" s="19">
        <v>34</v>
      </c>
      <c r="E675" s="24">
        <v>9.4444444444444446</v>
      </c>
      <c r="F675" s="20">
        <v>0.55555555555555558</v>
      </c>
      <c r="G675" s="25">
        <f>'Bike Data'!$C$4*$F675</f>
        <v>157.22222222222223</v>
      </c>
      <c r="H675" s="22">
        <f>0.5*'Bike Data'!$C$12*'Bike Data'!$C$7*'Bike Data'!$C$6*'WLTP Calcs'!E675^2</f>
        <v>18.356851851851854</v>
      </c>
      <c r="I675" s="26">
        <f>0.02 *'Bike Data'!C$4*9.81</f>
        <v>55.524600000000007</v>
      </c>
      <c r="J675" s="22">
        <f t="shared" si="71"/>
        <v>231.10367407407409</v>
      </c>
      <c r="K675" s="25">
        <f t="shared" si="72"/>
        <v>231.10367407407409</v>
      </c>
      <c r="L675" s="20">
        <f t="shared" si="73"/>
        <v>0</v>
      </c>
      <c r="M675" s="30">
        <f>(E675/1000)*(I675+H675+('Bike Data'!C$4*'Bike Data'!C$10*F675))</f>
        <v>2.6315982335390951</v>
      </c>
      <c r="N675" s="25">
        <f t="shared" si="74"/>
        <v>2.6315982335390951</v>
      </c>
      <c r="O675" s="30">
        <f t="shared" si="75"/>
        <v>0</v>
      </c>
      <c r="P675" s="26"/>
      <c r="Q675" s="22">
        <f>((M675+M676)/2) * (B676 - B675)</f>
        <v>2.720113922325103</v>
      </c>
      <c r="R675" s="25">
        <f t="shared" si="76"/>
        <v>2.720113922325103</v>
      </c>
      <c r="S675" s="22">
        <f>SUM($R$3:R675)</f>
        <v>485.04581210470684</v>
      </c>
      <c r="T675" s="25">
        <f t="shared" si="70"/>
        <v>0</v>
      </c>
      <c r="U675" s="22">
        <f>SUM($T$3:T675)</f>
        <v>164.41510364850808</v>
      </c>
      <c r="V675" s="25"/>
      <c r="W675" s="20">
        <f>U675*'KERS Calcs'!$F$4</f>
        <v>144.6852912106871</v>
      </c>
      <c r="X675" s="25">
        <f>O675*'KERS Calcs'!$F$30</f>
        <v>0</v>
      </c>
      <c r="Y675" s="73">
        <f>T675*'KERS Calcs'!$F$30</f>
        <v>0</v>
      </c>
      <c r="Z675" s="26">
        <f>SUM($Y$3:Y675)</f>
        <v>88.422520346096661</v>
      </c>
    </row>
    <row r="676" spans="1:26" x14ac:dyDescent="0.2">
      <c r="A676" s="23" t="s">
        <v>19</v>
      </c>
      <c r="B676" s="19">
        <v>673</v>
      </c>
      <c r="C676" s="23">
        <v>84</v>
      </c>
      <c r="D676" s="19">
        <v>36</v>
      </c>
      <c r="E676" s="24">
        <v>10</v>
      </c>
      <c r="F676" s="20">
        <v>0.55555555555555558</v>
      </c>
      <c r="G676" s="25">
        <f>'Bike Data'!$C$4*$F676</f>
        <v>157.22222222222223</v>
      </c>
      <c r="H676" s="22">
        <f>0.5*'Bike Data'!$C$12*'Bike Data'!$C$7*'Bike Data'!$C$6*'WLTP Calcs'!E676^2</f>
        <v>20.580000000000002</v>
      </c>
      <c r="I676" s="26">
        <f>0.02 *'Bike Data'!C$4*9.81</f>
        <v>55.524600000000007</v>
      </c>
      <c r="J676" s="22">
        <f t="shared" si="71"/>
        <v>233.32682222222223</v>
      </c>
      <c r="K676" s="25">
        <f t="shared" si="72"/>
        <v>233.32682222222223</v>
      </c>
      <c r="L676" s="20">
        <f t="shared" si="73"/>
        <v>0</v>
      </c>
      <c r="M676" s="30">
        <f>(E676/1000)*(I676+H676+('Bike Data'!C$4*'Bike Data'!C$10*F676))</f>
        <v>2.8086296111111109</v>
      </c>
      <c r="N676" s="25">
        <f t="shared" si="74"/>
        <v>2.8086296111111109</v>
      </c>
      <c r="O676" s="30">
        <f t="shared" si="75"/>
        <v>0</v>
      </c>
      <c r="P676" s="26"/>
      <c r="Q676" s="22">
        <f>((M676+M677)/2) * (B677 - B676)</f>
        <v>2.8990508554526748</v>
      </c>
      <c r="R676" s="25">
        <f t="shared" si="76"/>
        <v>2.8990508554526748</v>
      </c>
      <c r="S676" s="22">
        <f>SUM($R$3:R676)</f>
        <v>487.94486296015953</v>
      </c>
      <c r="T676" s="25">
        <f t="shared" si="70"/>
        <v>0</v>
      </c>
      <c r="U676" s="22">
        <f>SUM($T$3:T676)</f>
        <v>164.41510364850808</v>
      </c>
      <c r="V676" s="25"/>
      <c r="W676" s="20">
        <f>U676*'KERS Calcs'!$F$4</f>
        <v>144.6852912106871</v>
      </c>
      <c r="X676" s="25">
        <f>O676*'KERS Calcs'!$F$30</f>
        <v>0</v>
      </c>
      <c r="Y676" s="73">
        <f>T676*'KERS Calcs'!$F$30</f>
        <v>0</v>
      </c>
      <c r="Z676" s="26">
        <f>SUM($Y$3:Y676)</f>
        <v>88.422520346096661</v>
      </c>
    </row>
    <row r="677" spans="1:26" x14ac:dyDescent="0.2">
      <c r="A677" s="23" t="s">
        <v>19</v>
      </c>
      <c r="B677" s="19">
        <v>674</v>
      </c>
      <c r="C677" s="23">
        <v>85</v>
      </c>
      <c r="D677" s="19">
        <v>38</v>
      </c>
      <c r="E677" s="24">
        <v>10.555555555555555</v>
      </c>
      <c r="F677" s="20">
        <v>0.55555555555555558</v>
      </c>
      <c r="G677" s="25">
        <f>'Bike Data'!$C$4*$F677</f>
        <v>157.22222222222223</v>
      </c>
      <c r="H677" s="22">
        <f>0.5*'Bike Data'!$C$12*'Bike Data'!$C$7*'Bike Data'!$C$6*'WLTP Calcs'!E677^2</f>
        <v>22.930185185185184</v>
      </c>
      <c r="I677" s="26">
        <f>0.02 *'Bike Data'!C$4*9.81</f>
        <v>55.524600000000007</v>
      </c>
      <c r="J677" s="22">
        <f t="shared" si="71"/>
        <v>235.67700740740742</v>
      </c>
      <c r="K677" s="25">
        <f t="shared" si="72"/>
        <v>235.67700740740742</v>
      </c>
      <c r="L677" s="20">
        <f t="shared" si="73"/>
        <v>0</v>
      </c>
      <c r="M677" s="30">
        <f>(E677/1000)*(I677+H677+('Bike Data'!C$4*'Bike Data'!C$10*F677))</f>
        <v>2.9894720997942383</v>
      </c>
      <c r="N677" s="25">
        <f t="shared" si="74"/>
        <v>2.9894720997942383</v>
      </c>
      <c r="O677" s="30">
        <f t="shared" si="75"/>
        <v>0</v>
      </c>
      <c r="P677" s="26"/>
      <c r="Q677" s="22">
        <f>((M677+M678)/2) * (B678 - B677)</f>
        <v>2.5984475223765422</v>
      </c>
      <c r="R677" s="25">
        <f t="shared" si="76"/>
        <v>2.5984475223765422</v>
      </c>
      <c r="S677" s="22">
        <f>SUM($R$3:R677)</f>
        <v>490.54331048253607</v>
      </c>
      <c r="T677" s="25">
        <f t="shared" si="70"/>
        <v>0</v>
      </c>
      <c r="U677" s="22">
        <f>SUM($T$3:T677)</f>
        <v>164.41510364850808</v>
      </c>
      <c r="V677" s="25"/>
      <c r="W677" s="20">
        <f>U677*'KERS Calcs'!$F$4</f>
        <v>144.6852912106871</v>
      </c>
      <c r="X677" s="25">
        <f>O677*'KERS Calcs'!$F$30</f>
        <v>0</v>
      </c>
      <c r="Y677" s="73">
        <f>T677*'KERS Calcs'!$F$30</f>
        <v>0</v>
      </c>
      <c r="Z677" s="26">
        <f>SUM($Y$3:Y677)</f>
        <v>88.422520346096661</v>
      </c>
    </row>
    <row r="678" spans="1:26" x14ac:dyDescent="0.2">
      <c r="A678" s="23" t="s">
        <v>19</v>
      </c>
      <c r="B678" s="19">
        <v>675</v>
      </c>
      <c r="C678" s="23">
        <v>86</v>
      </c>
      <c r="D678" s="19">
        <v>40</v>
      </c>
      <c r="E678" s="24">
        <v>11.111111111111111</v>
      </c>
      <c r="F678" s="20">
        <v>0.31944444444444403</v>
      </c>
      <c r="G678" s="25">
        <f>'Bike Data'!$C$4*$F678</f>
        <v>90.402777777777658</v>
      </c>
      <c r="H678" s="22">
        <f>0.5*'Bike Data'!$C$12*'Bike Data'!$C$7*'Bike Data'!$C$6*'WLTP Calcs'!E678^2</f>
        <v>25.407407407407408</v>
      </c>
      <c r="I678" s="26">
        <f>0.02 *'Bike Data'!C$4*9.81</f>
        <v>55.524600000000007</v>
      </c>
      <c r="J678" s="22">
        <f t="shared" si="71"/>
        <v>171.33478518518507</v>
      </c>
      <c r="K678" s="25">
        <f t="shared" si="72"/>
        <v>171.33478518518507</v>
      </c>
      <c r="L678" s="20">
        <f t="shared" si="73"/>
        <v>0</v>
      </c>
      <c r="M678" s="30">
        <f>(E678/1000)*(I678+H678+('Bike Data'!C$4*'Bike Data'!C$10*F678))</f>
        <v>2.2074229449588461</v>
      </c>
      <c r="N678" s="25">
        <f t="shared" si="74"/>
        <v>2.2074229449588461</v>
      </c>
      <c r="O678" s="30">
        <f t="shared" si="75"/>
        <v>0</v>
      </c>
      <c r="P678" s="26"/>
      <c r="Q678" s="22">
        <f>((M678+M679)/2) * (B679 - B678)</f>
        <v>1.7021068218975044</v>
      </c>
      <c r="R678" s="25">
        <f t="shared" si="76"/>
        <v>1.7021068218975044</v>
      </c>
      <c r="S678" s="22">
        <f>SUM($R$3:R678)</f>
        <v>492.2454173044336</v>
      </c>
      <c r="T678" s="25">
        <f t="shared" si="70"/>
        <v>0</v>
      </c>
      <c r="U678" s="22">
        <f>SUM($T$3:T678)</f>
        <v>164.41510364850808</v>
      </c>
      <c r="V678" s="25"/>
      <c r="W678" s="20">
        <f>U678*'KERS Calcs'!$F$4</f>
        <v>144.6852912106871</v>
      </c>
      <c r="X678" s="25">
        <f>O678*'KERS Calcs'!$F$30</f>
        <v>0</v>
      </c>
      <c r="Y678" s="73">
        <f>T678*'KERS Calcs'!$F$30</f>
        <v>0</v>
      </c>
      <c r="Z678" s="26">
        <f>SUM($Y$3:Y678)</f>
        <v>88.422520346096661</v>
      </c>
    </row>
    <row r="679" spans="1:26" x14ac:dyDescent="0.2">
      <c r="A679" s="23" t="s">
        <v>19</v>
      </c>
      <c r="B679" s="19">
        <v>676</v>
      </c>
      <c r="C679" s="23">
        <v>87</v>
      </c>
      <c r="D679" s="19">
        <v>40.299999999999997</v>
      </c>
      <c r="E679" s="24">
        <v>11.194444444444445</v>
      </c>
      <c r="F679" s="20">
        <v>6.9444444444444448E-2</v>
      </c>
      <c r="G679" s="25">
        <f>'Bike Data'!$C$4*$F679</f>
        <v>19.652777777777779</v>
      </c>
      <c r="H679" s="22">
        <f>0.5*'Bike Data'!$C$12*'Bike Data'!$C$7*'Bike Data'!$C$6*'WLTP Calcs'!E679^2</f>
        <v>25.789947685185187</v>
      </c>
      <c r="I679" s="26">
        <f>0.02 *'Bike Data'!C$4*9.81</f>
        <v>55.524600000000007</v>
      </c>
      <c r="J679" s="22">
        <f t="shared" si="71"/>
        <v>100.96732546296298</v>
      </c>
      <c r="K679" s="25">
        <f t="shared" si="72"/>
        <v>100.96732546296298</v>
      </c>
      <c r="L679" s="20">
        <f t="shared" si="73"/>
        <v>0</v>
      </c>
      <c r="M679" s="30">
        <f>(E679/1000)*(I679+H679+('Bike Data'!C$4*'Bike Data'!C$10*F679))</f>
        <v>1.1967906988361625</v>
      </c>
      <c r="N679" s="25">
        <f t="shared" si="74"/>
        <v>1.1967906988361625</v>
      </c>
      <c r="O679" s="30">
        <f t="shared" si="75"/>
        <v>0</v>
      </c>
      <c r="P679" s="26"/>
      <c r="Q679" s="22">
        <f>((M679+M680)/2) * (B680 - B679)</f>
        <v>0.68290925957433213</v>
      </c>
      <c r="R679" s="25">
        <f t="shared" si="76"/>
        <v>0.68290925957433213</v>
      </c>
      <c r="S679" s="22">
        <f>SUM($R$3:R679)</f>
        <v>492.92832656400793</v>
      </c>
      <c r="T679" s="25">
        <f t="shared" si="70"/>
        <v>0</v>
      </c>
      <c r="U679" s="22">
        <f>SUM($T$3:T679)</f>
        <v>164.41510364850808</v>
      </c>
      <c r="V679" s="25"/>
      <c r="W679" s="20">
        <f>U679*'KERS Calcs'!$F$4</f>
        <v>144.6852912106871</v>
      </c>
      <c r="X679" s="25">
        <f>O679*'KERS Calcs'!$F$30</f>
        <v>0</v>
      </c>
      <c r="Y679" s="73">
        <f>T679*'KERS Calcs'!$F$30</f>
        <v>0</v>
      </c>
      <c r="Z679" s="26">
        <f>SUM($Y$3:Y679)</f>
        <v>88.422520346096661</v>
      </c>
    </row>
    <row r="680" spans="1:26" x14ac:dyDescent="0.2">
      <c r="A680" s="23" t="s">
        <v>19</v>
      </c>
      <c r="B680" s="19">
        <v>677</v>
      </c>
      <c r="C680" s="23">
        <v>88</v>
      </c>
      <c r="D680" s="19">
        <v>40.5</v>
      </c>
      <c r="E680" s="24">
        <v>11.25</v>
      </c>
      <c r="F680" s="20">
        <v>-0.18055555555555516</v>
      </c>
      <c r="G680" s="25">
        <f>'Bike Data'!$C$4*$F680</f>
        <v>-51.097222222222115</v>
      </c>
      <c r="H680" s="22">
        <f>0.5*'Bike Data'!$C$12*'Bike Data'!$C$7*'Bike Data'!$C$6*'WLTP Calcs'!E680^2</f>
        <v>26.0465625</v>
      </c>
      <c r="I680" s="26">
        <f>0.02 *'Bike Data'!C$4*9.81</f>
        <v>55.524600000000007</v>
      </c>
      <c r="J680" s="22">
        <f t="shared" si="71"/>
        <v>30.473940277777892</v>
      </c>
      <c r="K680" s="25">
        <f t="shared" si="72"/>
        <v>30.473940277777892</v>
      </c>
      <c r="L680" s="20">
        <f t="shared" si="73"/>
        <v>0</v>
      </c>
      <c r="M680" s="30">
        <f>(E680/1000)*(I680+H680+('Bike Data'!C$4*'Bike Data'!C$10*F680))</f>
        <v>0.16902782031250174</v>
      </c>
      <c r="N680" s="25">
        <f t="shared" si="74"/>
        <v>0.16902782031250174</v>
      </c>
      <c r="O680" s="30">
        <f t="shared" si="75"/>
        <v>0</v>
      </c>
      <c r="P680" s="26"/>
      <c r="Q680" s="22">
        <f>((M680+M681)/2) * (B681 - B680)</f>
        <v>-0.81482888845485957</v>
      </c>
      <c r="R680" s="25">
        <f t="shared" si="76"/>
        <v>0</v>
      </c>
      <c r="S680" s="22">
        <f>SUM($R$3:R680)</f>
        <v>492.92832656400793</v>
      </c>
      <c r="T680" s="25">
        <f t="shared" si="70"/>
        <v>0.81482888845485957</v>
      </c>
      <c r="U680" s="22">
        <f>SUM($T$3:T680)</f>
        <v>165.22993253696293</v>
      </c>
      <c r="V680" s="25">
        <f>SUM(T680:T686)</f>
        <v>13.315989849135157</v>
      </c>
      <c r="W680" s="20">
        <f>U680*'KERS Calcs'!$F$4</f>
        <v>145.40234063252737</v>
      </c>
      <c r="X680" s="25">
        <f>O680*'KERS Calcs'!$F$30</f>
        <v>0</v>
      </c>
      <c r="Y680" s="73">
        <f>T680*'KERS Calcs'!$F$30</f>
        <v>0.43821536081025875</v>
      </c>
      <c r="Z680" s="26">
        <f>SUM($Y$3:Y680)</f>
        <v>88.860735706906922</v>
      </c>
    </row>
    <row r="681" spans="1:26" x14ac:dyDescent="0.2">
      <c r="A681" s="23" t="s">
        <v>19</v>
      </c>
      <c r="B681" s="19">
        <v>678</v>
      </c>
      <c r="C681" s="23">
        <v>89</v>
      </c>
      <c r="D681" s="19">
        <v>39</v>
      </c>
      <c r="E681" s="24">
        <v>10.833333333333334</v>
      </c>
      <c r="F681" s="20">
        <v>-0.6666666666666663</v>
      </c>
      <c r="G681" s="25">
        <f>'Bike Data'!$C$4*$F681</f>
        <v>-188.66666666666657</v>
      </c>
      <c r="H681" s="22">
        <f>0.5*'Bike Data'!$C$12*'Bike Data'!$C$7*'Bike Data'!$C$6*'WLTP Calcs'!E681^2</f>
        <v>24.152916666666673</v>
      </c>
      <c r="I681" s="26">
        <f>0.02 *'Bike Data'!C$4*9.81</f>
        <v>55.524600000000007</v>
      </c>
      <c r="J681" s="22">
        <f t="shared" si="71"/>
        <v>-108.9891499999999</v>
      </c>
      <c r="K681" s="25">
        <f t="shared" si="72"/>
        <v>0</v>
      </c>
      <c r="L681" s="20">
        <f t="shared" si="73"/>
        <v>108.9891499999999</v>
      </c>
      <c r="M681" s="30">
        <f>(E681/1000)*(I681+H681+('Bike Data'!C$4*'Bike Data'!C$10*F681))</f>
        <v>-1.7986855972222209</v>
      </c>
      <c r="N681" s="25">
        <f t="shared" si="74"/>
        <v>0</v>
      </c>
      <c r="O681" s="30">
        <f t="shared" si="75"/>
        <v>1.7986855972222209</v>
      </c>
      <c r="P681" s="26">
        <f>SUM(O681:O687)</f>
        <v>13.535481616583079</v>
      </c>
      <c r="Q681" s="22">
        <f>((M681+M682)/2) * (B682 - B681)</f>
        <v>-2.3511528185763879</v>
      </c>
      <c r="R681" s="25">
        <f t="shared" si="76"/>
        <v>0</v>
      </c>
      <c r="S681" s="22">
        <f>SUM($R$3:R681)</f>
        <v>492.92832656400793</v>
      </c>
      <c r="T681" s="25">
        <f t="shared" si="70"/>
        <v>2.3511528185763879</v>
      </c>
      <c r="U681" s="22">
        <f>SUM($T$3:T681)</f>
        <v>167.58108535553933</v>
      </c>
      <c r="V681" s="25"/>
      <c r="W681" s="20">
        <f>U681*'KERS Calcs'!$F$4</f>
        <v>147.47135511287462</v>
      </c>
      <c r="X681" s="25">
        <f>O681*'KERS Calcs'!$F$30</f>
        <v>0.96733396316571219</v>
      </c>
      <c r="Y681" s="73">
        <f>T681*'KERS Calcs'!$F$30</f>
        <v>1.2644510955745116</v>
      </c>
      <c r="Z681" s="26">
        <f>SUM($Y$3:Y681)</f>
        <v>90.125186802481437</v>
      </c>
    </row>
    <row r="682" spans="1:26" x14ac:dyDescent="0.2">
      <c r="A682" s="23" t="s">
        <v>19</v>
      </c>
      <c r="B682" s="19">
        <v>679</v>
      </c>
      <c r="C682" s="23">
        <v>90</v>
      </c>
      <c r="D682" s="19">
        <v>35.700000000000003</v>
      </c>
      <c r="E682" s="24">
        <v>9.9166666666666679</v>
      </c>
      <c r="F682" s="20">
        <v>-0.99999999999999989</v>
      </c>
      <c r="G682" s="25">
        <f>'Bike Data'!$C$4*$F682</f>
        <v>-282.99999999999994</v>
      </c>
      <c r="H682" s="22">
        <f>0.5*'Bike Data'!$C$12*'Bike Data'!$C$7*'Bike Data'!$C$6*'WLTP Calcs'!E682^2</f>
        <v>20.238429166666673</v>
      </c>
      <c r="I682" s="26">
        <f>0.02 *'Bike Data'!C$4*9.81</f>
        <v>55.524600000000007</v>
      </c>
      <c r="J682" s="22">
        <f t="shared" si="71"/>
        <v>-207.23697083333326</v>
      </c>
      <c r="K682" s="25">
        <f t="shared" si="72"/>
        <v>0</v>
      </c>
      <c r="L682" s="20">
        <f t="shared" si="73"/>
        <v>207.23697083333326</v>
      </c>
      <c r="M682" s="30">
        <f>(E682/1000)*(I682+H682+('Bike Data'!C$4*'Bike Data'!C$10*F682))</f>
        <v>-2.903620039930555</v>
      </c>
      <c r="N682" s="25">
        <f t="shared" si="74"/>
        <v>0</v>
      </c>
      <c r="O682" s="30">
        <f t="shared" si="75"/>
        <v>2.903620039930555</v>
      </c>
      <c r="P682" s="26"/>
      <c r="Q682" s="22">
        <f>((M682+M683)/2) * (B683 - B682)</f>
        <v>-3.0800042920717594</v>
      </c>
      <c r="R682" s="25">
        <f t="shared" si="76"/>
        <v>0</v>
      </c>
      <c r="S682" s="22">
        <f>SUM($R$3:R682)</f>
        <v>492.92832656400793</v>
      </c>
      <c r="T682" s="25">
        <f t="shared" si="70"/>
        <v>3.0800042920717594</v>
      </c>
      <c r="U682" s="22">
        <f>SUM($T$3:T682)</f>
        <v>170.66108964761108</v>
      </c>
      <c r="V682" s="25"/>
      <c r="W682" s="20">
        <f>U682*'KERS Calcs'!$F$4</f>
        <v>150.18175888989774</v>
      </c>
      <c r="X682" s="25">
        <f>O682*'KERS Calcs'!$F$30</f>
        <v>1.561568227983311</v>
      </c>
      <c r="Y682" s="73">
        <f>T682*'KERS Calcs'!$F$30</f>
        <v>1.6564277620382177</v>
      </c>
      <c r="Z682" s="26">
        <f>SUM($Y$3:Y682)</f>
        <v>91.781614564519657</v>
      </c>
    </row>
    <row r="683" spans="1:26" x14ac:dyDescent="0.2">
      <c r="A683" s="23" t="s">
        <v>19</v>
      </c>
      <c r="B683" s="19">
        <v>680</v>
      </c>
      <c r="C683" s="23">
        <v>91</v>
      </c>
      <c r="D683" s="19">
        <v>31.8</v>
      </c>
      <c r="E683" s="24">
        <v>8.8333333333333339</v>
      </c>
      <c r="F683" s="20">
        <v>-1.1944444444444446</v>
      </c>
      <c r="G683" s="25">
        <f>'Bike Data'!$C$4*$F683</f>
        <v>-338.02777777777783</v>
      </c>
      <c r="H683" s="22">
        <f>0.5*'Bike Data'!$C$12*'Bike Data'!$C$7*'Bike Data'!$C$6*'WLTP Calcs'!E683^2</f>
        <v>16.05811666666667</v>
      </c>
      <c r="I683" s="26">
        <f>0.02 *'Bike Data'!C$4*9.81</f>
        <v>55.524600000000007</v>
      </c>
      <c r="J683" s="22">
        <f t="shared" si="71"/>
        <v>-266.44506111111116</v>
      </c>
      <c r="K683" s="25">
        <f t="shared" si="72"/>
        <v>0</v>
      </c>
      <c r="L683" s="20">
        <f t="shared" si="73"/>
        <v>266.44506111111116</v>
      </c>
      <c r="M683" s="30">
        <f>(E683/1000)*(I683+H683+('Bike Data'!C$4*'Bike Data'!C$10*F683))</f>
        <v>-3.2563885442129634</v>
      </c>
      <c r="N683" s="25">
        <f t="shared" si="74"/>
        <v>0</v>
      </c>
      <c r="O683" s="30">
        <f t="shared" si="75"/>
        <v>3.2563885442129634</v>
      </c>
      <c r="P683" s="26"/>
      <c r="Q683" s="22">
        <f>((M683+M684)/2) * (B684 - B683)</f>
        <v>-3.1093581478523662</v>
      </c>
      <c r="R683" s="25">
        <f t="shared" si="76"/>
        <v>0</v>
      </c>
      <c r="S683" s="22">
        <f>SUM($R$3:R683)</f>
        <v>492.92832656400793</v>
      </c>
      <c r="T683" s="25">
        <f t="shared" si="70"/>
        <v>3.1093581478523662</v>
      </c>
      <c r="U683" s="22">
        <f>SUM($T$3:T683)</f>
        <v>173.77044779546344</v>
      </c>
      <c r="V683" s="25"/>
      <c r="W683" s="20">
        <f>U683*'KERS Calcs'!$F$4</f>
        <v>152.91799406000783</v>
      </c>
      <c r="X683" s="25">
        <f>O683*'KERS Calcs'!$F$30</f>
        <v>1.7512872960931243</v>
      </c>
      <c r="Y683" s="73">
        <f>T683*'KERS Calcs'!$F$30</f>
        <v>1.672214279532048</v>
      </c>
      <c r="Z683" s="26">
        <f>SUM($Y$3:Y683)</f>
        <v>93.453828844051699</v>
      </c>
    </row>
    <row r="684" spans="1:26" x14ac:dyDescent="0.2">
      <c r="A684" s="23" t="s">
        <v>19</v>
      </c>
      <c r="B684" s="19">
        <v>681</v>
      </c>
      <c r="C684" s="23">
        <v>92</v>
      </c>
      <c r="D684" s="19">
        <v>27.1</v>
      </c>
      <c r="E684" s="24">
        <v>7.5277777777777786</v>
      </c>
      <c r="F684" s="20">
        <v>-1.25</v>
      </c>
      <c r="G684" s="25">
        <f>'Bike Data'!$C$4*$F684</f>
        <v>-353.75</v>
      </c>
      <c r="H684" s="22">
        <f>0.5*'Bike Data'!$C$12*'Bike Data'!$C$7*'Bike Data'!$C$6*'WLTP Calcs'!E684^2</f>
        <v>11.6621587962963</v>
      </c>
      <c r="I684" s="26">
        <f>0.02 *'Bike Data'!C$4*9.81</f>
        <v>55.524600000000007</v>
      </c>
      <c r="J684" s="22">
        <f t="shared" si="71"/>
        <v>-286.56324120370368</v>
      </c>
      <c r="K684" s="25">
        <f t="shared" si="72"/>
        <v>0</v>
      </c>
      <c r="L684" s="20">
        <f t="shared" si="73"/>
        <v>286.56324120370368</v>
      </c>
      <c r="M684" s="30">
        <f>(E684/1000)*(I684+H684+('Bike Data'!C$4*'Bike Data'!C$10*F684))</f>
        <v>-2.9623277514917694</v>
      </c>
      <c r="N684" s="25">
        <f t="shared" si="74"/>
        <v>0</v>
      </c>
      <c r="O684" s="30">
        <f t="shared" si="75"/>
        <v>2.9623277514917694</v>
      </c>
      <c r="P684" s="26"/>
      <c r="Q684" s="22">
        <f>((M684+M685)/2) * (B685 - B684)</f>
        <v>-2.2517977799125513</v>
      </c>
      <c r="R684" s="25">
        <f t="shared" si="76"/>
        <v>0</v>
      </c>
      <c r="S684" s="22">
        <f>SUM($R$3:R684)</f>
        <v>492.92832656400793</v>
      </c>
      <c r="T684" s="25">
        <f t="shared" si="70"/>
        <v>2.2517977799125513</v>
      </c>
      <c r="U684" s="22">
        <f>SUM($T$3:T684)</f>
        <v>176.02224557537599</v>
      </c>
      <c r="V684" s="25"/>
      <c r="W684" s="20">
        <f>U684*'KERS Calcs'!$F$4</f>
        <v>154.89957610633087</v>
      </c>
      <c r="X684" s="25">
        <f>O684*'KERS Calcs'!$F$30</f>
        <v>1.593141262970972</v>
      </c>
      <c r="Y684" s="73">
        <f>T684*'KERS Calcs'!$F$30</f>
        <v>1.211017908885522</v>
      </c>
      <c r="Z684" s="26">
        <f>SUM($Y$3:Y684)</f>
        <v>94.664846752937223</v>
      </c>
    </row>
    <row r="685" spans="1:26" x14ac:dyDescent="0.2">
      <c r="A685" s="23" t="s">
        <v>19</v>
      </c>
      <c r="B685" s="19">
        <v>682</v>
      </c>
      <c r="C685" s="23">
        <v>93</v>
      </c>
      <c r="D685" s="19">
        <v>22.8</v>
      </c>
      <c r="E685" s="24">
        <v>6.3333333333333339</v>
      </c>
      <c r="F685" s="20">
        <v>-0.83333333333333326</v>
      </c>
      <c r="G685" s="25">
        <f>'Bike Data'!$C$4*$F685</f>
        <v>-235.83333333333331</v>
      </c>
      <c r="H685" s="22">
        <f>0.5*'Bike Data'!$C$12*'Bike Data'!$C$7*'Bike Data'!$C$6*'WLTP Calcs'!E685^2</f>
        <v>8.2548666666666684</v>
      </c>
      <c r="I685" s="26">
        <f>0.02 *'Bike Data'!C$4*9.81</f>
        <v>55.524600000000007</v>
      </c>
      <c r="J685" s="22">
        <f t="shared" si="71"/>
        <v>-172.05386666666664</v>
      </c>
      <c r="K685" s="25">
        <f t="shared" si="72"/>
        <v>0</v>
      </c>
      <c r="L685" s="20">
        <f t="shared" si="73"/>
        <v>172.05386666666664</v>
      </c>
      <c r="M685" s="30">
        <f>(E685/1000)*(I685+H685+('Bike Data'!C$4*'Bike Data'!C$10*F685))</f>
        <v>-1.5412678083333331</v>
      </c>
      <c r="N685" s="25">
        <f t="shared" si="74"/>
        <v>0</v>
      </c>
      <c r="O685" s="30">
        <f t="shared" si="75"/>
        <v>1.5412678083333331</v>
      </c>
      <c r="P685" s="26"/>
      <c r="Q685" s="22">
        <f>((M685+M686)/2) * (B686 - B685)</f>
        <v>-1.1722519845711163</v>
      </c>
      <c r="R685" s="25">
        <f t="shared" si="76"/>
        <v>0</v>
      </c>
      <c r="S685" s="22">
        <f>SUM($R$3:R685)</f>
        <v>492.92832656400793</v>
      </c>
      <c r="T685" s="25">
        <f t="shared" si="70"/>
        <v>1.1722519845711163</v>
      </c>
      <c r="U685" s="22">
        <f>SUM($T$3:T685)</f>
        <v>177.19449755994711</v>
      </c>
      <c r="V685" s="25"/>
      <c r="W685" s="20">
        <f>U685*'KERS Calcs'!$F$4</f>
        <v>155.93115785275344</v>
      </c>
      <c r="X685" s="25">
        <f>O685*'KERS Calcs'!$F$30</f>
        <v>0.8288945548000719</v>
      </c>
      <c r="Y685" s="73">
        <f>T685*'KERS Calcs'!$F$30</f>
        <v>0.630437670605283</v>
      </c>
      <c r="Z685" s="26">
        <f>SUM($Y$3:Y685)</f>
        <v>95.295284423542512</v>
      </c>
    </row>
    <row r="686" spans="1:26" x14ac:dyDescent="0.2">
      <c r="A686" s="23" t="s">
        <v>19</v>
      </c>
      <c r="B686" s="19">
        <v>683</v>
      </c>
      <c r="C686" s="23">
        <v>94</v>
      </c>
      <c r="D686" s="19">
        <v>21.1</v>
      </c>
      <c r="E686" s="24">
        <v>5.8611111111111116</v>
      </c>
      <c r="F686" s="20">
        <v>-0.54166666666666696</v>
      </c>
      <c r="G686" s="25">
        <f>'Bike Data'!$C$4*$F686</f>
        <v>-153.29166666666674</v>
      </c>
      <c r="H686" s="22">
        <f>0.5*'Bike Data'!$C$12*'Bike Data'!$C$7*'Bike Data'!$C$6*'WLTP Calcs'!E686^2</f>
        <v>7.0697699074074087</v>
      </c>
      <c r="I686" s="26">
        <f>0.02 *'Bike Data'!C$4*9.81</f>
        <v>55.524600000000007</v>
      </c>
      <c r="J686" s="22">
        <f t="shared" si="71"/>
        <v>-90.697296759259316</v>
      </c>
      <c r="K686" s="25">
        <f t="shared" si="72"/>
        <v>0</v>
      </c>
      <c r="L686" s="20">
        <f t="shared" si="73"/>
        <v>90.697296759259316</v>
      </c>
      <c r="M686" s="30">
        <f>(E686/1000)*(I686+H686+('Bike Data'!C$4*'Bike Data'!C$10*F686))</f>
        <v>-0.80323616080889981</v>
      </c>
      <c r="N686" s="25">
        <f t="shared" si="74"/>
        <v>0</v>
      </c>
      <c r="O686" s="30">
        <f t="shared" si="75"/>
        <v>0.80323616080889981</v>
      </c>
      <c r="P686" s="26"/>
      <c r="Q686" s="22">
        <f>((M686+M687)/2) * (B687 - B686)</f>
        <v>-0.53659593769611691</v>
      </c>
      <c r="R686" s="25">
        <f t="shared" si="76"/>
        <v>0</v>
      </c>
      <c r="S686" s="22">
        <f>SUM($R$3:R686)</f>
        <v>492.92832656400793</v>
      </c>
      <c r="T686" s="25">
        <f t="shared" si="70"/>
        <v>0.53659593769611691</v>
      </c>
      <c r="U686" s="22">
        <f>SUM($T$3:T686)</f>
        <v>177.73109349764323</v>
      </c>
      <c r="V686" s="25"/>
      <c r="W686" s="20">
        <f>U686*'KERS Calcs'!$F$4</f>
        <v>156.40336227792605</v>
      </c>
      <c r="X686" s="25">
        <f>O686*'KERS Calcs'!$F$30</f>
        <v>0.43198078641049414</v>
      </c>
      <c r="Y686" s="73">
        <f>T686*'KERS Calcs'!$F$30</f>
        <v>0.28858154856625423</v>
      </c>
      <c r="Z686" s="26">
        <f>SUM($Y$3:Y686)</f>
        <v>95.583865972108768</v>
      </c>
    </row>
    <row r="687" spans="1:26" x14ac:dyDescent="0.2">
      <c r="A687" s="23" t="s">
        <v>19</v>
      </c>
      <c r="B687" s="19">
        <v>684</v>
      </c>
      <c r="C687" s="23">
        <v>95</v>
      </c>
      <c r="D687" s="19">
        <v>18.899999999999999</v>
      </c>
      <c r="E687" s="24">
        <v>5.25</v>
      </c>
      <c r="F687" s="20">
        <v>-0.30555555555555597</v>
      </c>
      <c r="G687" s="25">
        <f>'Bike Data'!$C$4*$F687</f>
        <v>-86.472222222222342</v>
      </c>
      <c r="H687" s="22">
        <f>0.5*'Bike Data'!$C$12*'Bike Data'!$C$7*'Bike Data'!$C$6*'WLTP Calcs'!E687^2</f>
        <v>5.6723625000000002</v>
      </c>
      <c r="I687" s="26">
        <f>0.02 *'Bike Data'!C$4*9.81</f>
        <v>55.524600000000007</v>
      </c>
      <c r="J687" s="22">
        <f t="shared" si="71"/>
        <v>-25.27525972222233</v>
      </c>
      <c r="K687" s="25">
        <f t="shared" si="72"/>
        <v>0</v>
      </c>
      <c r="L687" s="20">
        <f t="shared" si="73"/>
        <v>25.27525972222233</v>
      </c>
      <c r="M687" s="30">
        <f>(E687/1000)*(I687+H687+('Bike Data'!C$4*'Bike Data'!C$10*F687))</f>
        <v>-0.26995571458333412</v>
      </c>
      <c r="N687" s="25">
        <f t="shared" si="74"/>
        <v>0</v>
      </c>
      <c r="O687" s="30">
        <f t="shared" si="75"/>
        <v>0.26995571458333412</v>
      </c>
      <c r="P687" s="26"/>
      <c r="Q687" s="22">
        <f>((M687+M688)/2) * (B688 - B687)</f>
        <v>0.34815858802083322</v>
      </c>
      <c r="R687" s="25">
        <f t="shared" si="76"/>
        <v>0.34815858802083322</v>
      </c>
      <c r="S687" s="22">
        <f>SUM($R$3:R687)</f>
        <v>493.27648515202878</v>
      </c>
      <c r="T687" s="25">
        <f t="shared" si="70"/>
        <v>0</v>
      </c>
      <c r="U687" s="22">
        <f>SUM($T$3:T687)</f>
        <v>177.73109349764323</v>
      </c>
      <c r="V687" s="25"/>
      <c r="W687" s="20">
        <f>U687*'KERS Calcs'!$F$4</f>
        <v>156.40336227792605</v>
      </c>
      <c r="X687" s="25">
        <f>O687*'KERS Calcs'!$F$30</f>
        <v>0.14518231072201435</v>
      </c>
      <c r="Y687" s="73">
        <f>T687*'KERS Calcs'!$F$30</f>
        <v>0</v>
      </c>
      <c r="Z687" s="26">
        <f>SUM($Y$3:Y687)</f>
        <v>95.583865972108768</v>
      </c>
    </row>
    <row r="688" spans="1:26" x14ac:dyDescent="0.2">
      <c r="A688" s="23" t="s">
        <v>19</v>
      </c>
      <c r="B688" s="19">
        <v>685</v>
      </c>
      <c r="C688" s="23">
        <v>96</v>
      </c>
      <c r="D688" s="19">
        <v>18.899999999999999</v>
      </c>
      <c r="E688" s="24">
        <v>5.25</v>
      </c>
      <c r="F688" s="20">
        <v>0.33333333333333365</v>
      </c>
      <c r="G688" s="25">
        <f>'Bike Data'!$C$4*$F688</f>
        <v>94.333333333333428</v>
      </c>
      <c r="H688" s="22">
        <f>0.5*'Bike Data'!$C$12*'Bike Data'!$C$7*'Bike Data'!$C$6*'WLTP Calcs'!E688^2</f>
        <v>5.6723625000000002</v>
      </c>
      <c r="I688" s="26">
        <f>0.02 *'Bike Data'!C$4*9.81</f>
        <v>55.524600000000007</v>
      </c>
      <c r="J688" s="22">
        <f t="shared" si="71"/>
        <v>155.53029583333344</v>
      </c>
      <c r="K688" s="25">
        <f t="shared" si="72"/>
        <v>155.53029583333344</v>
      </c>
      <c r="L688" s="20">
        <f t="shared" si="73"/>
        <v>0</v>
      </c>
      <c r="M688" s="30">
        <f>(E688/1000)*(I688+H688+('Bike Data'!C$4*'Bike Data'!C$10*F688))</f>
        <v>0.96627289062500055</v>
      </c>
      <c r="N688" s="25">
        <f t="shared" si="74"/>
        <v>0.96627289062500055</v>
      </c>
      <c r="O688" s="30">
        <f t="shared" si="75"/>
        <v>0</v>
      </c>
      <c r="P688" s="26"/>
      <c r="Q688" s="22">
        <f>((M688+M689)/2) * (B689 - B688)</f>
        <v>1.4258891794560189</v>
      </c>
      <c r="R688" s="25">
        <f t="shared" si="76"/>
        <v>1.4258891794560189</v>
      </c>
      <c r="S688" s="22">
        <f>SUM($R$3:R688)</f>
        <v>494.7023743314848</v>
      </c>
      <c r="T688" s="25">
        <f t="shared" si="70"/>
        <v>0</v>
      </c>
      <c r="U688" s="22">
        <f>SUM($T$3:T688)</f>
        <v>177.73109349764323</v>
      </c>
      <c r="V688" s="25"/>
      <c r="W688" s="20">
        <f>U688*'KERS Calcs'!$F$4</f>
        <v>156.40336227792605</v>
      </c>
      <c r="X688" s="25">
        <f>O688*'KERS Calcs'!$F$30</f>
        <v>0</v>
      </c>
      <c r="Y688" s="73">
        <f>T688*'KERS Calcs'!$F$30</f>
        <v>0</v>
      </c>
      <c r="Z688" s="26">
        <f>SUM($Y$3:Y688)</f>
        <v>95.583865972108768</v>
      </c>
    </row>
    <row r="689" spans="1:26" x14ac:dyDescent="0.2">
      <c r="A689" s="23" t="s">
        <v>19</v>
      </c>
      <c r="B689" s="19">
        <v>686</v>
      </c>
      <c r="C689" s="23">
        <v>97</v>
      </c>
      <c r="D689" s="19">
        <v>21.3</v>
      </c>
      <c r="E689" s="24">
        <v>5.916666666666667</v>
      </c>
      <c r="F689" s="20">
        <v>0.69444444444444442</v>
      </c>
      <c r="G689" s="25">
        <f>'Bike Data'!$C$4*$F689</f>
        <v>196.52777777777777</v>
      </c>
      <c r="H689" s="22">
        <f>0.5*'Bike Data'!$C$12*'Bike Data'!$C$7*'Bike Data'!$C$6*'WLTP Calcs'!E689^2</f>
        <v>7.2044291666666682</v>
      </c>
      <c r="I689" s="26">
        <f>0.02 *'Bike Data'!C$4*9.81</f>
        <v>55.524600000000007</v>
      </c>
      <c r="J689" s="22">
        <f t="shared" si="71"/>
        <v>259.25680694444446</v>
      </c>
      <c r="K689" s="25">
        <f t="shared" si="72"/>
        <v>259.25680694444446</v>
      </c>
      <c r="L689" s="20">
        <f t="shared" si="73"/>
        <v>0</v>
      </c>
      <c r="M689" s="30">
        <f>(E689/1000)*(I689+H689+('Bike Data'!C$4*'Bike Data'!C$10*F689))</f>
        <v>1.8855054682870371</v>
      </c>
      <c r="N689" s="25">
        <f t="shared" si="74"/>
        <v>1.8855054682870371</v>
      </c>
      <c r="O689" s="30">
        <f t="shared" si="75"/>
        <v>0</v>
      </c>
      <c r="P689" s="26"/>
      <c r="Q689" s="22">
        <f>((M689+M690)/2) * (B690 - B689)</f>
        <v>1.9388095275591559</v>
      </c>
      <c r="R689" s="25">
        <f t="shared" si="76"/>
        <v>1.9388095275591559</v>
      </c>
      <c r="S689" s="22">
        <f>SUM($R$3:R689)</f>
        <v>496.64118385904396</v>
      </c>
      <c r="T689" s="25">
        <f t="shared" si="70"/>
        <v>0</v>
      </c>
      <c r="U689" s="22">
        <f>SUM($T$3:T689)</f>
        <v>177.73109349764323</v>
      </c>
      <c r="V689" s="25"/>
      <c r="W689" s="20">
        <f>U689*'KERS Calcs'!$F$4</f>
        <v>156.40336227792605</v>
      </c>
      <c r="X689" s="25">
        <f>O689*'KERS Calcs'!$F$30</f>
        <v>0</v>
      </c>
      <c r="Y689" s="73">
        <f>T689*'KERS Calcs'!$F$30</f>
        <v>0</v>
      </c>
      <c r="Z689" s="26">
        <f>SUM($Y$3:Y689)</f>
        <v>95.583865972108768</v>
      </c>
    </row>
    <row r="690" spans="1:26" x14ac:dyDescent="0.2">
      <c r="A690" s="23" t="s">
        <v>19</v>
      </c>
      <c r="B690" s="19">
        <v>687</v>
      </c>
      <c r="C690" s="23">
        <v>98</v>
      </c>
      <c r="D690" s="19">
        <v>23.9</v>
      </c>
      <c r="E690" s="24">
        <v>6.6388888888888884</v>
      </c>
      <c r="F690" s="20">
        <v>0.63888888888888862</v>
      </c>
      <c r="G690" s="25">
        <f>'Bike Data'!$C$4*$F690</f>
        <v>180.80555555555549</v>
      </c>
      <c r="H690" s="22">
        <f>0.5*'Bike Data'!$C$12*'Bike Data'!$C$7*'Bike Data'!$C$6*'WLTP Calcs'!E690^2</f>
        <v>9.0706032407407395</v>
      </c>
      <c r="I690" s="26">
        <f>0.02 *'Bike Data'!C$4*9.81</f>
        <v>55.524600000000007</v>
      </c>
      <c r="J690" s="22">
        <f t="shared" si="71"/>
        <v>245.40075879629626</v>
      </c>
      <c r="K690" s="25">
        <f t="shared" si="72"/>
        <v>245.40075879629626</v>
      </c>
      <c r="L690" s="20">
        <f t="shared" si="73"/>
        <v>0</v>
      </c>
      <c r="M690" s="30">
        <f>(E690/1000)*(I690+H690+('Bike Data'!C$4*'Bike Data'!C$10*F690))</f>
        <v>1.9921135868312747</v>
      </c>
      <c r="N690" s="25">
        <f t="shared" si="74"/>
        <v>1.9921135868312747</v>
      </c>
      <c r="O690" s="30">
        <f t="shared" si="75"/>
        <v>0</v>
      </c>
      <c r="P690" s="26"/>
      <c r="Q690" s="22">
        <f>((M690+M691)/2) * (B691 - B690)</f>
        <v>2.0627409932195211</v>
      </c>
      <c r="R690" s="25">
        <f t="shared" si="76"/>
        <v>2.0627409932195211</v>
      </c>
      <c r="S690" s="22">
        <f>SUM($R$3:R690)</f>
        <v>498.70392485226347</v>
      </c>
      <c r="T690" s="25">
        <f t="shared" si="70"/>
        <v>0</v>
      </c>
      <c r="U690" s="22">
        <f>SUM($T$3:T690)</f>
        <v>177.73109349764323</v>
      </c>
      <c r="V690" s="25"/>
      <c r="W690" s="20">
        <f>U690*'KERS Calcs'!$F$4</f>
        <v>156.40336227792605</v>
      </c>
      <c r="X690" s="25">
        <f>O690*'KERS Calcs'!$F$30</f>
        <v>0</v>
      </c>
      <c r="Y690" s="73">
        <f>T690*'KERS Calcs'!$F$30</f>
        <v>0</v>
      </c>
      <c r="Z690" s="26">
        <f>SUM($Y$3:Y690)</f>
        <v>95.583865972108768</v>
      </c>
    </row>
    <row r="691" spans="1:26" x14ac:dyDescent="0.2">
      <c r="A691" s="23" t="s">
        <v>19</v>
      </c>
      <c r="B691" s="19">
        <v>688</v>
      </c>
      <c r="C691" s="23">
        <v>99</v>
      </c>
      <c r="D691" s="19">
        <v>25.9</v>
      </c>
      <c r="E691" s="24">
        <v>7.1944444444444446</v>
      </c>
      <c r="F691" s="20">
        <v>0.625</v>
      </c>
      <c r="G691" s="25">
        <f>'Bike Data'!$C$4*$F691</f>
        <v>176.875</v>
      </c>
      <c r="H691" s="22">
        <f>0.5*'Bike Data'!$C$12*'Bike Data'!$C$7*'Bike Data'!$C$6*'WLTP Calcs'!E691^2</f>
        <v>10.652214351851853</v>
      </c>
      <c r="I691" s="26">
        <f>0.02 *'Bike Data'!C$4*9.81</f>
        <v>55.524600000000007</v>
      </c>
      <c r="J691" s="22">
        <f t="shared" si="71"/>
        <v>243.05181435185187</v>
      </c>
      <c r="K691" s="25">
        <f t="shared" si="72"/>
        <v>243.05181435185187</v>
      </c>
      <c r="L691" s="20">
        <f t="shared" si="73"/>
        <v>0</v>
      </c>
      <c r="M691" s="30">
        <f>(E691/1000)*(I691+H691+('Bike Data'!C$4*'Bike Data'!C$10*F691))</f>
        <v>2.1333683996077677</v>
      </c>
      <c r="N691" s="25">
        <f t="shared" si="74"/>
        <v>2.1333683996077677</v>
      </c>
      <c r="O691" s="30">
        <f t="shared" si="75"/>
        <v>0</v>
      </c>
      <c r="P691" s="26"/>
      <c r="Q691" s="22">
        <f>((M691+M692)/2) * (B692 - B691)</f>
        <v>2.2246416254726089</v>
      </c>
      <c r="R691" s="25">
        <f t="shared" si="76"/>
        <v>2.2246416254726089</v>
      </c>
      <c r="S691" s="22">
        <f>SUM($R$3:R691)</f>
        <v>500.92856647773607</v>
      </c>
      <c r="T691" s="25">
        <f t="shared" si="70"/>
        <v>0</v>
      </c>
      <c r="U691" s="22">
        <f>SUM($T$3:T691)</f>
        <v>177.73109349764323</v>
      </c>
      <c r="V691" s="25"/>
      <c r="W691" s="20">
        <f>U691*'KERS Calcs'!$F$4</f>
        <v>156.40336227792605</v>
      </c>
      <c r="X691" s="25">
        <f>O691*'KERS Calcs'!$F$30</f>
        <v>0</v>
      </c>
      <c r="Y691" s="73">
        <f>T691*'KERS Calcs'!$F$30</f>
        <v>0</v>
      </c>
      <c r="Z691" s="26">
        <f>SUM($Y$3:Y691)</f>
        <v>95.583865972108768</v>
      </c>
    </row>
    <row r="692" spans="1:26" x14ac:dyDescent="0.2">
      <c r="A692" s="23" t="s">
        <v>19</v>
      </c>
      <c r="B692" s="19">
        <v>689</v>
      </c>
      <c r="C692" s="23">
        <v>100</v>
      </c>
      <c r="D692" s="19">
        <v>28.4</v>
      </c>
      <c r="E692" s="24">
        <v>7.8888888888888893</v>
      </c>
      <c r="F692" s="20">
        <v>0.61111111111111138</v>
      </c>
      <c r="G692" s="25">
        <f>'Bike Data'!$C$4*$F692</f>
        <v>172.94444444444451</v>
      </c>
      <c r="H692" s="22">
        <f>0.5*'Bike Data'!$C$12*'Bike Data'!$C$7*'Bike Data'!$C$6*'WLTP Calcs'!E692^2</f>
        <v>12.807874074074077</v>
      </c>
      <c r="I692" s="26">
        <f>0.02 *'Bike Data'!C$4*9.81</f>
        <v>55.524600000000007</v>
      </c>
      <c r="J692" s="22">
        <f t="shared" si="71"/>
        <v>241.27691851851858</v>
      </c>
      <c r="K692" s="25">
        <f t="shared" si="72"/>
        <v>241.27691851851858</v>
      </c>
      <c r="L692" s="20">
        <f t="shared" si="73"/>
        <v>0</v>
      </c>
      <c r="M692" s="30">
        <f>(E692/1000)*(I692+H692+('Bike Data'!C$4*'Bike Data'!C$10*F692))</f>
        <v>2.3159148513374497</v>
      </c>
      <c r="N692" s="25">
        <f t="shared" si="74"/>
        <v>2.3159148513374497</v>
      </c>
      <c r="O692" s="30">
        <f t="shared" si="75"/>
        <v>0</v>
      </c>
      <c r="P692" s="26"/>
      <c r="Q692" s="22">
        <f>((M692+M693)/2) * (B693 - B692)</f>
        <v>1.9915335919592341</v>
      </c>
      <c r="R692" s="25">
        <f t="shared" si="76"/>
        <v>1.9915335919592341</v>
      </c>
      <c r="S692" s="22">
        <f>SUM($R$3:R692)</f>
        <v>502.92010006969531</v>
      </c>
      <c r="T692" s="25">
        <f t="shared" si="70"/>
        <v>0</v>
      </c>
      <c r="U692" s="22">
        <f>SUM($T$3:T692)</f>
        <v>177.73109349764323</v>
      </c>
      <c r="V692" s="25"/>
      <c r="W692" s="20">
        <f>U692*'KERS Calcs'!$F$4</f>
        <v>156.40336227792605</v>
      </c>
      <c r="X692" s="25">
        <f>O692*'KERS Calcs'!$F$30</f>
        <v>0</v>
      </c>
      <c r="Y692" s="73">
        <f>T692*'KERS Calcs'!$F$30</f>
        <v>0</v>
      </c>
      <c r="Z692" s="26">
        <f>SUM($Y$3:Y692)</f>
        <v>95.583865972108768</v>
      </c>
    </row>
    <row r="693" spans="1:26" x14ac:dyDescent="0.2">
      <c r="A693" s="23" t="s">
        <v>19</v>
      </c>
      <c r="B693" s="19">
        <v>690</v>
      </c>
      <c r="C693" s="23">
        <v>101</v>
      </c>
      <c r="D693" s="19">
        <v>30.3</v>
      </c>
      <c r="E693" s="24">
        <v>8.4166666666666679</v>
      </c>
      <c r="F693" s="20">
        <v>0.34722222222222221</v>
      </c>
      <c r="G693" s="25">
        <f>'Bike Data'!$C$4*$F693</f>
        <v>98.263888888888886</v>
      </c>
      <c r="H693" s="22">
        <f>0.5*'Bike Data'!$C$12*'Bike Data'!$C$7*'Bike Data'!$C$6*'WLTP Calcs'!E693^2</f>
        <v>14.578929166666672</v>
      </c>
      <c r="I693" s="26">
        <f>0.02 *'Bike Data'!C$4*9.81</f>
        <v>55.524600000000007</v>
      </c>
      <c r="J693" s="22">
        <f t="shared" si="71"/>
        <v>168.36741805555556</v>
      </c>
      <c r="K693" s="25">
        <f t="shared" si="72"/>
        <v>168.36741805555556</v>
      </c>
      <c r="L693" s="20">
        <f t="shared" si="73"/>
        <v>0</v>
      </c>
      <c r="M693" s="30">
        <f>(E693/1000)*(I693+H693+('Bike Data'!C$4*'Bike Data'!C$10*F693))</f>
        <v>1.6671523325810187</v>
      </c>
      <c r="N693" s="25">
        <f t="shared" si="74"/>
        <v>1.6671523325810187</v>
      </c>
      <c r="O693" s="30">
        <f t="shared" si="75"/>
        <v>0</v>
      </c>
      <c r="P693" s="26"/>
      <c r="Q693" s="22">
        <f>((M693+M694)/2) * (B694 - B693)</f>
        <v>1.3126905430844911</v>
      </c>
      <c r="R693" s="25">
        <f t="shared" si="76"/>
        <v>1.3126905430844911</v>
      </c>
      <c r="S693" s="22">
        <f>SUM($R$3:R693)</f>
        <v>504.23279061277981</v>
      </c>
      <c r="T693" s="25">
        <f t="shared" si="70"/>
        <v>0</v>
      </c>
      <c r="U693" s="22">
        <f>SUM($T$3:T693)</f>
        <v>177.73109349764323</v>
      </c>
      <c r="V693" s="25"/>
      <c r="W693" s="20">
        <f>U693*'KERS Calcs'!$F$4</f>
        <v>156.40336227792605</v>
      </c>
      <c r="X693" s="25">
        <f>O693*'KERS Calcs'!$F$30</f>
        <v>0</v>
      </c>
      <c r="Y693" s="73">
        <f>T693*'KERS Calcs'!$F$30</f>
        <v>0</v>
      </c>
      <c r="Z693" s="26">
        <f>SUM($Y$3:Y693)</f>
        <v>95.583865972108768</v>
      </c>
    </row>
    <row r="694" spans="1:26" x14ac:dyDescent="0.2">
      <c r="A694" s="23" t="s">
        <v>19</v>
      </c>
      <c r="B694" s="19">
        <v>691</v>
      </c>
      <c r="C694" s="23">
        <v>102</v>
      </c>
      <c r="D694" s="19">
        <v>30.9</v>
      </c>
      <c r="E694" s="24">
        <v>8.5833333333333339</v>
      </c>
      <c r="F694" s="20">
        <v>0.1111111111111112</v>
      </c>
      <c r="G694" s="25">
        <f>'Bike Data'!$C$4*$F694</f>
        <v>31.444444444444471</v>
      </c>
      <c r="H694" s="22">
        <f>0.5*'Bike Data'!$C$12*'Bike Data'!$C$7*'Bike Data'!$C$6*'WLTP Calcs'!E694^2</f>
        <v>15.162029166666668</v>
      </c>
      <c r="I694" s="26">
        <f>0.02 *'Bike Data'!C$4*9.81</f>
        <v>55.524600000000007</v>
      </c>
      <c r="J694" s="22">
        <f t="shared" si="71"/>
        <v>102.13107361111115</v>
      </c>
      <c r="K694" s="25">
        <f t="shared" si="72"/>
        <v>102.13107361111115</v>
      </c>
      <c r="L694" s="20">
        <f t="shared" si="73"/>
        <v>0</v>
      </c>
      <c r="M694" s="30">
        <f>(E694/1000)*(I694+H694+('Bike Data'!C$4*'Bike Data'!C$10*F694))</f>
        <v>0.95822875358796333</v>
      </c>
      <c r="N694" s="25">
        <f t="shared" si="74"/>
        <v>0.95822875358796333</v>
      </c>
      <c r="O694" s="30">
        <f t="shared" si="75"/>
        <v>0</v>
      </c>
      <c r="P694" s="26"/>
      <c r="Q694" s="22">
        <f>((M694+M695)/2) * (B695 - B694)</f>
        <v>0.98429140725630226</v>
      </c>
      <c r="R694" s="25">
        <f t="shared" si="76"/>
        <v>0.98429140725630226</v>
      </c>
      <c r="S694" s="22">
        <f>SUM($R$3:R694)</f>
        <v>505.21708202003612</v>
      </c>
      <c r="T694" s="25">
        <f t="shared" si="70"/>
        <v>0</v>
      </c>
      <c r="U694" s="22">
        <f>SUM($T$3:T694)</f>
        <v>177.73109349764323</v>
      </c>
      <c r="V694" s="25"/>
      <c r="W694" s="20">
        <f>U694*'KERS Calcs'!$F$4</f>
        <v>156.40336227792605</v>
      </c>
      <c r="X694" s="25">
        <f>O694*'KERS Calcs'!$F$30</f>
        <v>0</v>
      </c>
      <c r="Y694" s="73">
        <f>T694*'KERS Calcs'!$F$30</f>
        <v>0</v>
      </c>
      <c r="Z694" s="26">
        <f>SUM($Y$3:Y694)</f>
        <v>95.583865972108768</v>
      </c>
    </row>
    <row r="695" spans="1:26" x14ac:dyDescent="0.2">
      <c r="A695" s="23" t="s">
        <v>19</v>
      </c>
      <c r="B695" s="19">
        <v>692</v>
      </c>
      <c r="C695" s="23">
        <v>103</v>
      </c>
      <c r="D695" s="19">
        <v>31.1</v>
      </c>
      <c r="E695" s="24">
        <v>8.6388888888888893</v>
      </c>
      <c r="F695" s="20">
        <v>0.12500000000000031</v>
      </c>
      <c r="G695" s="25">
        <f>'Bike Data'!$C$4*$F695</f>
        <v>35.375000000000085</v>
      </c>
      <c r="H695" s="22">
        <f>0.5*'Bike Data'!$C$12*'Bike Data'!$C$7*'Bike Data'!$C$6*'WLTP Calcs'!E695^2</f>
        <v>15.358936574074077</v>
      </c>
      <c r="I695" s="26">
        <f>0.02 *'Bike Data'!C$4*9.81</f>
        <v>55.524600000000007</v>
      </c>
      <c r="J695" s="22">
        <f t="shared" si="71"/>
        <v>106.25853657407417</v>
      </c>
      <c r="K695" s="25">
        <f t="shared" si="72"/>
        <v>106.25853657407417</v>
      </c>
      <c r="L695" s="20">
        <f t="shared" si="73"/>
        <v>0</v>
      </c>
      <c r="M695" s="30">
        <f>(E695/1000)*(I695+H695+('Bike Data'!C$4*'Bike Data'!C$10*F695))</f>
        <v>1.0103540609246411</v>
      </c>
      <c r="N695" s="25">
        <f t="shared" si="74"/>
        <v>1.0103540609246411</v>
      </c>
      <c r="O695" s="30">
        <f t="shared" si="75"/>
        <v>0</v>
      </c>
      <c r="P695" s="26"/>
      <c r="Q695" s="22">
        <f>((M695+M696)/2) * (B696 - B695)</f>
        <v>1.1830738003697283</v>
      </c>
      <c r="R695" s="25">
        <f t="shared" si="76"/>
        <v>1.1830738003697283</v>
      </c>
      <c r="S695" s="22">
        <f>SUM($R$3:R695)</f>
        <v>506.40015582040587</v>
      </c>
      <c r="T695" s="25">
        <f t="shared" si="70"/>
        <v>0</v>
      </c>
      <c r="U695" s="22">
        <f>SUM($T$3:T695)</f>
        <v>177.73109349764323</v>
      </c>
      <c r="V695" s="25"/>
      <c r="W695" s="20">
        <f>U695*'KERS Calcs'!$F$4</f>
        <v>156.40336227792605</v>
      </c>
      <c r="X695" s="25">
        <f>O695*'KERS Calcs'!$F$30</f>
        <v>0</v>
      </c>
      <c r="Y695" s="73">
        <f>T695*'KERS Calcs'!$F$30</f>
        <v>0</v>
      </c>
      <c r="Z695" s="26">
        <f>SUM($Y$3:Y695)</f>
        <v>95.583865972108768</v>
      </c>
    </row>
    <row r="696" spans="1:26" x14ac:dyDescent="0.2">
      <c r="A696" s="23" t="s">
        <v>19</v>
      </c>
      <c r="B696" s="19">
        <v>693</v>
      </c>
      <c r="C696" s="23">
        <v>104</v>
      </c>
      <c r="D696" s="19">
        <v>31.8</v>
      </c>
      <c r="E696" s="24">
        <v>8.8333333333333339</v>
      </c>
      <c r="F696" s="20">
        <v>0.2222222222222224</v>
      </c>
      <c r="G696" s="25">
        <f>'Bike Data'!$C$4*$F696</f>
        <v>62.888888888888943</v>
      </c>
      <c r="H696" s="22">
        <f>0.5*'Bike Data'!$C$12*'Bike Data'!$C$7*'Bike Data'!$C$6*'WLTP Calcs'!E696^2</f>
        <v>16.05811666666667</v>
      </c>
      <c r="I696" s="26">
        <f>0.02 *'Bike Data'!C$4*9.81</f>
        <v>55.524600000000007</v>
      </c>
      <c r="J696" s="22">
        <f t="shared" si="71"/>
        <v>134.47160555555564</v>
      </c>
      <c r="K696" s="25">
        <f t="shared" si="72"/>
        <v>134.47160555555564</v>
      </c>
      <c r="L696" s="20">
        <f t="shared" si="73"/>
        <v>0</v>
      </c>
      <c r="M696" s="30">
        <f>(E696/1000)*(I696+H696+('Bike Data'!C$4*'Bike Data'!C$10*F696))</f>
        <v>1.3557935398148155</v>
      </c>
      <c r="N696" s="25">
        <f t="shared" si="74"/>
        <v>1.3557935398148155</v>
      </c>
      <c r="O696" s="30">
        <f t="shared" si="75"/>
        <v>0</v>
      </c>
      <c r="P696" s="26"/>
      <c r="Q696" s="22">
        <f>((M696+M697)/2) * (B697 - B696)</f>
        <v>1.3326686513888899</v>
      </c>
      <c r="R696" s="25">
        <f t="shared" si="76"/>
        <v>1.3326686513888899</v>
      </c>
      <c r="S696" s="22">
        <f>SUM($R$3:R696)</f>
        <v>507.73282447179474</v>
      </c>
      <c r="T696" s="25">
        <f t="shared" si="70"/>
        <v>0</v>
      </c>
      <c r="U696" s="22">
        <f>SUM($T$3:T696)</f>
        <v>177.73109349764323</v>
      </c>
      <c r="V696" s="25"/>
      <c r="W696" s="20">
        <f>U696*'KERS Calcs'!$F$4</f>
        <v>156.40336227792605</v>
      </c>
      <c r="X696" s="25">
        <f>O696*'KERS Calcs'!$F$30</f>
        <v>0</v>
      </c>
      <c r="Y696" s="73">
        <f>T696*'KERS Calcs'!$F$30</f>
        <v>0</v>
      </c>
      <c r="Z696" s="26">
        <f>SUM($Y$3:Y696)</f>
        <v>95.583865972108768</v>
      </c>
    </row>
    <row r="697" spans="1:26" x14ac:dyDescent="0.2">
      <c r="A697" s="23" t="s">
        <v>19</v>
      </c>
      <c r="B697" s="19">
        <v>694</v>
      </c>
      <c r="C697" s="23">
        <v>105</v>
      </c>
      <c r="D697" s="19">
        <v>32.700000000000003</v>
      </c>
      <c r="E697" s="24">
        <v>9.0833333333333339</v>
      </c>
      <c r="F697" s="20">
        <v>0.19444444444444473</v>
      </c>
      <c r="G697" s="25">
        <f>'Bike Data'!$C$4*$F697</f>
        <v>55.027777777777857</v>
      </c>
      <c r="H697" s="22">
        <f>0.5*'Bike Data'!$C$12*'Bike Data'!$C$7*'Bike Data'!$C$6*'WLTP Calcs'!E697^2</f>
        <v>16.979929166666672</v>
      </c>
      <c r="I697" s="26">
        <f>0.02 *'Bike Data'!C$4*9.81</f>
        <v>55.524600000000007</v>
      </c>
      <c r="J697" s="22">
        <f t="shared" si="71"/>
        <v>127.53230694444453</v>
      </c>
      <c r="K697" s="25">
        <f t="shared" si="72"/>
        <v>127.53230694444453</v>
      </c>
      <c r="L697" s="20">
        <f t="shared" si="73"/>
        <v>0</v>
      </c>
      <c r="M697" s="30">
        <f>(E697/1000)*(I697+H697+('Bike Data'!C$4*'Bike Data'!C$10*F697))</f>
        <v>1.309543762962964</v>
      </c>
      <c r="N697" s="25">
        <f t="shared" si="74"/>
        <v>1.309543762962964</v>
      </c>
      <c r="O697" s="30">
        <f t="shared" si="75"/>
        <v>0</v>
      </c>
      <c r="P697" s="26"/>
      <c r="Q697" s="22">
        <f>((M697+M698)/2) * (B698 - B697)</f>
        <v>0.92069874414866226</v>
      </c>
      <c r="R697" s="25">
        <f t="shared" si="76"/>
        <v>0.92069874414866226</v>
      </c>
      <c r="S697" s="22">
        <f>SUM($R$3:R697)</f>
        <v>508.65352321594338</v>
      </c>
      <c r="T697" s="25">
        <f t="shared" si="70"/>
        <v>0</v>
      </c>
      <c r="U697" s="22">
        <f>SUM($T$3:T697)</f>
        <v>177.73109349764323</v>
      </c>
      <c r="V697" s="25"/>
      <c r="W697" s="20">
        <f>U697*'KERS Calcs'!$F$4</f>
        <v>156.40336227792605</v>
      </c>
      <c r="X697" s="25">
        <f>O697*'KERS Calcs'!$F$30</f>
        <v>0</v>
      </c>
      <c r="Y697" s="73">
        <f>T697*'KERS Calcs'!$F$30</f>
        <v>0</v>
      </c>
      <c r="Z697" s="26">
        <f>SUM($Y$3:Y697)</f>
        <v>95.583865972108768</v>
      </c>
    </row>
    <row r="698" spans="1:26" x14ac:dyDescent="0.2">
      <c r="A698" s="23" t="s">
        <v>19</v>
      </c>
      <c r="B698" s="19">
        <v>695</v>
      </c>
      <c r="C698" s="23">
        <v>106</v>
      </c>
      <c r="D698" s="19">
        <v>33.200000000000003</v>
      </c>
      <c r="E698" s="24">
        <v>9.2222222222222232</v>
      </c>
      <c r="F698" s="20">
        <v>-4.1666666666667261E-2</v>
      </c>
      <c r="G698" s="25">
        <f>'Bike Data'!$C$4*$F698</f>
        <v>-11.791666666666835</v>
      </c>
      <c r="H698" s="22">
        <f>0.5*'Bike Data'!$C$12*'Bike Data'!$C$7*'Bike Data'!$C$6*'WLTP Calcs'!E698^2</f>
        <v>17.503162962962968</v>
      </c>
      <c r="I698" s="26">
        <f>0.02 *'Bike Data'!C$4*9.81</f>
        <v>55.524600000000007</v>
      </c>
      <c r="J698" s="22">
        <f t="shared" si="71"/>
        <v>61.236096296296139</v>
      </c>
      <c r="K698" s="25">
        <f t="shared" si="72"/>
        <v>61.236096296296139</v>
      </c>
      <c r="L698" s="20">
        <f t="shared" si="73"/>
        <v>0</v>
      </c>
      <c r="M698" s="30">
        <f>(E698/1000)*(I698+H698+('Bike Data'!C$4*'Bike Data'!C$10*F698))</f>
        <v>0.53185372533436037</v>
      </c>
      <c r="N698" s="25">
        <f t="shared" si="74"/>
        <v>0.53185372533436037</v>
      </c>
      <c r="O698" s="30">
        <f t="shared" si="75"/>
        <v>0</v>
      </c>
      <c r="P698" s="26"/>
      <c r="Q698" s="22">
        <f>((M698+M699)/2) * (B699 - B698)</f>
        <v>-0.5379288029578202</v>
      </c>
      <c r="R698" s="25">
        <f t="shared" si="76"/>
        <v>0</v>
      </c>
      <c r="S698" s="22">
        <f>SUM($R$3:R698)</f>
        <v>508.65352321594338</v>
      </c>
      <c r="T698" s="25">
        <f t="shared" si="70"/>
        <v>0.5379288029578202</v>
      </c>
      <c r="U698" s="22">
        <f>SUM($T$3:T698)</f>
        <v>178.26902230060105</v>
      </c>
      <c r="V698" s="25">
        <f>SUM(T698:T703)</f>
        <v>5.9415175554140953</v>
      </c>
      <c r="W698" s="20">
        <f>U698*'KERS Calcs'!$F$4</f>
        <v>156.87673962452894</v>
      </c>
      <c r="X698" s="25">
        <f>O698*'KERS Calcs'!$F$30</f>
        <v>0</v>
      </c>
      <c r="Y698" s="73">
        <f>T698*'KERS Calcs'!$F$30</f>
        <v>0.28929836413311066</v>
      </c>
      <c r="Z698" s="26">
        <f>SUM($Y$3:Y698)</f>
        <v>95.873164336241885</v>
      </c>
    </row>
    <row r="699" spans="1:26" x14ac:dyDescent="0.2">
      <c r="A699" s="23" t="s">
        <v>19</v>
      </c>
      <c r="B699" s="19">
        <v>696</v>
      </c>
      <c r="C699" s="23">
        <v>107</v>
      </c>
      <c r="D699" s="19">
        <v>32.4</v>
      </c>
      <c r="E699" s="24">
        <v>9</v>
      </c>
      <c r="F699" s="20">
        <v>-0.6805555555555558</v>
      </c>
      <c r="G699" s="25">
        <f>'Bike Data'!$C$4*$F699</f>
        <v>-192.59722222222229</v>
      </c>
      <c r="H699" s="22">
        <f>0.5*'Bike Data'!$C$12*'Bike Data'!$C$7*'Bike Data'!$C$6*'WLTP Calcs'!E699^2</f>
        <v>16.669800000000002</v>
      </c>
      <c r="I699" s="26">
        <f>0.02 *'Bike Data'!C$4*9.81</f>
        <v>55.524600000000007</v>
      </c>
      <c r="J699" s="22">
        <f t="shared" si="71"/>
        <v>-120.40282222222227</v>
      </c>
      <c r="K699" s="25">
        <f t="shared" si="72"/>
        <v>0</v>
      </c>
      <c r="L699" s="20">
        <f t="shared" si="73"/>
        <v>120.40282222222227</v>
      </c>
      <c r="M699" s="30">
        <f>(E699/1000)*(I699+H699+('Bike Data'!C$4*'Bike Data'!C$10*F699))</f>
        <v>-1.6077113312500007</v>
      </c>
      <c r="N699" s="25">
        <f t="shared" si="74"/>
        <v>0</v>
      </c>
      <c r="O699" s="30">
        <f t="shared" si="75"/>
        <v>1.6077113312500007</v>
      </c>
      <c r="P699" s="26">
        <f>SUM(O699:O703)</f>
        <v>6.2713679198302463</v>
      </c>
      <c r="Q699" s="22">
        <f>((M699+M700)/2) * (B700 - B699)</f>
        <v>-1.8635682652134773</v>
      </c>
      <c r="R699" s="25">
        <f t="shared" si="76"/>
        <v>0</v>
      </c>
      <c r="S699" s="22">
        <f>SUM($R$3:R699)</f>
        <v>508.65352321594338</v>
      </c>
      <c r="T699" s="25">
        <f t="shared" si="70"/>
        <v>1.8635682652134773</v>
      </c>
      <c r="U699" s="22">
        <f>SUM($T$3:T699)</f>
        <v>180.13259056581452</v>
      </c>
      <c r="V699" s="25"/>
      <c r="W699" s="20">
        <f>U699*'KERS Calcs'!$F$4</f>
        <v>158.51667969791677</v>
      </c>
      <c r="X699" s="25">
        <f>O699*'KERS Calcs'!$F$30</f>
        <v>0.8646279127859986</v>
      </c>
      <c r="Y699" s="73">
        <f>T699*'KERS Calcs'!$F$30</f>
        <v>1.0022278926360291</v>
      </c>
      <c r="Z699" s="26">
        <f>SUM($Y$3:Y699)</f>
        <v>96.875392228877914</v>
      </c>
    </row>
    <row r="700" spans="1:26" x14ac:dyDescent="0.2">
      <c r="A700" s="23" t="s">
        <v>19</v>
      </c>
      <c r="B700" s="19">
        <v>697</v>
      </c>
      <c r="C700" s="23">
        <v>108</v>
      </c>
      <c r="D700" s="19">
        <v>28.3</v>
      </c>
      <c r="E700" s="24">
        <v>7.8611111111111116</v>
      </c>
      <c r="F700" s="20">
        <v>-0.9166666666666663</v>
      </c>
      <c r="G700" s="25">
        <f>'Bike Data'!$C$4*$F700</f>
        <v>-259.41666666666657</v>
      </c>
      <c r="H700" s="22">
        <f>0.5*'Bike Data'!$C$12*'Bike Data'!$C$7*'Bike Data'!$C$6*'WLTP Calcs'!E700^2</f>
        <v>12.717836574074077</v>
      </c>
      <c r="I700" s="26">
        <f>0.02 *'Bike Data'!C$4*9.81</f>
        <v>55.524600000000007</v>
      </c>
      <c r="J700" s="22">
        <f t="shared" si="71"/>
        <v>-191.1742300925925</v>
      </c>
      <c r="K700" s="25">
        <f t="shared" si="72"/>
        <v>0</v>
      </c>
      <c r="L700" s="20">
        <f t="shared" si="73"/>
        <v>191.1742300925925</v>
      </c>
      <c r="M700" s="30">
        <f>(E700/1000)*(I700+H700+('Bike Data'!C$4*'Bike Data'!C$10*F700))</f>
        <v>-2.1194251991769542</v>
      </c>
      <c r="N700" s="25">
        <f t="shared" si="74"/>
        <v>0</v>
      </c>
      <c r="O700" s="30">
        <f t="shared" si="75"/>
        <v>2.1194251991769542</v>
      </c>
      <c r="P700" s="26"/>
      <c r="Q700" s="22">
        <f>((M700+M701)/2) * (B701 - B700)</f>
        <v>-1.7767058970421807</v>
      </c>
      <c r="R700" s="25">
        <f t="shared" si="76"/>
        <v>0</v>
      </c>
      <c r="S700" s="22">
        <f>SUM($R$3:R700)</f>
        <v>508.65352321594338</v>
      </c>
      <c r="T700" s="25">
        <f t="shared" si="70"/>
        <v>1.7767058970421807</v>
      </c>
      <c r="U700" s="22">
        <f>SUM($T$3:T700)</f>
        <v>181.9092964628567</v>
      </c>
      <c r="V700" s="25"/>
      <c r="W700" s="20">
        <f>U700*'KERS Calcs'!$F$4</f>
        <v>160.0801808873139</v>
      </c>
      <c r="X700" s="25">
        <f>O700*'KERS Calcs'!$F$30</f>
        <v>1.1398278724860598</v>
      </c>
      <c r="Y700" s="73">
        <f>T700*'KERS Calcs'!$F$30</f>
        <v>0.95551327003446807</v>
      </c>
      <c r="Z700" s="26">
        <f>SUM($Y$3:Y700)</f>
        <v>97.830905498912387</v>
      </c>
    </row>
    <row r="701" spans="1:26" x14ac:dyDescent="0.2">
      <c r="A701" s="23" t="s">
        <v>19</v>
      </c>
      <c r="B701" s="19">
        <v>698</v>
      </c>
      <c r="C701" s="23">
        <v>109</v>
      </c>
      <c r="D701" s="19">
        <v>25.8</v>
      </c>
      <c r="E701" s="24">
        <v>7.166666666666667</v>
      </c>
      <c r="F701" s="20">
        <v>-0.7222222222222221</v>
      </c>
      <c r="G701" s="25">
        <f>'Bike Data'!$C$4*$F701</f>
        <v>-204.38888888888886</v>
      </c>
      <c r="H701" s="22">
        <f>0.5*'Bike Data'!$C$12*'Bike Data'!$C$7*'Bike Data'!$C$6*'WLTP Calcs'!E701^2</f>
        <v>10.570116666666667</v>
      </c>
      <c r="I701" s="26">
        <f>0.02 *'Bike Data'!C$4*9.81</f>
        <v>55.524600000000007</v>
      </c>
      <c r="J701" s="22">
        <f t="shared" si="71"/>
        <v>-138.29417222222219</v>
      </c>
      <c r="K701" s="25">
        <f t="shared" si="72"/>
        <v>0</v>
      </c>
      <c r="L701" s="20">
        <f t="shared" si="73"/>
        <v>138.29417222222219</v>
      </c>
      <c r="M701" s="30">
        <f>(E701/1000)*(I701+H701+('Bike Data'!C$4*'Bike Data'!C$10*F701))</f>
        <v>-1.4339865949074071</v>
      </c>
      <c r="N701" s="25">
        <f t="shared" si="74"/>
        <v>0</v>
      </c>
      <c r="O701" s="30">
        <f t="shared" si="75"/>
        <v>1.4339865949074071</v>
      </c>
      <c r="P701" s="26"/>
      <c r="Q701" s="22">
        <f>((M701+M702)/2) * (B702 - B701)</f>
        <v>-1.1685990416087961</v>
      </c>
      <c r="R701" s="25">
        <f t="shared" si="76"/>
        <v>0</v>
      </c>
      <c r="S701" s="22">
        <f>SUM($R$3:R701)</f>
        <v>508.65352321594338</v>
      </c>
      <c r="T701" s="25">
        <f t="shared" si="70"/>
        <v>1.1685990416087961</v>
      </c>
      <c r="U701" s="22">
        <f>SUM($T$3:T701)</f>
        <v>183.07789550446549</v>
      </c>
      <c r="V701" s="25"/>
      <c r="W701" s="20">
        <f>U701*'KERS Calcs'!$F$4</f>
        <v>161.10854804392963</v>
      </c>
      <c r="X701" s="25">
        <f>O701*'KERS Calcs'!$F$30</f>
        <v>0.77119866758287625</v>
      </c>
      <c r="Y701" s="73">
        <f>T701*'KERS Calcs'!$F$30</f>
        <v>0.62847311615595813</v>
      </c>
      <c r="Z701" s="26">
        <f>SUM($Y$3:Y701)</f>
        <v>98.459378615068346</v>
      </c>
    </row>
    <row r="702" spans="1:26" x14ac:dyDescent="0.2">
      <c r="A702" s="23" t="s">
        <v>19</v>
      </c>
      <c r="B702" s="19">
        <v>699</v>
      </c>
      <c r="C702" s="23">
        <v>110</v>
      </c>
      <c r="D702" s="19">
        <v>23.1</v>
      </c>
      <c r="E702" s="24">
        <v>6.416666666666667</v>
      </c>
      <c r="F702" s="20">
        <v>-0.55555555555555558</v>
      </c>
      <c r="G702" s="25">
        <f>'Bike Data'!$C$4*$F702</f>
        <v>-157.22222222222223</v>
      </c>
      <c r="H702" s="22">
        <f>0.5*'Bike Data'!$C$12*'Bike Data'!$C$7*'Bike Data'!$C$6*'WLTP Calcs'!E702^2</f>
        <v>8.4735291666666672</v>
      </c>
      <c r="I702" s="26">
        <f>0.02 *'Bike Data'!C$4*9.81</f>
        <v>55.524600000000007</v>
      </c>
      <c r="J702" s="22">
        <f t="shared" si="71"/>
        <v>-93.224093055555542</v>
      </c>
      <c r="K702" s="25">
        <f t="shared" si="72"/>
        <v>0</v>
      </c>
      <c r="L702" s="20">
        <f t="shared" si="73"/>
        <v>93.224093055555542</v>
      </c>
      <c r="M702" s="30">
        <f>(E702/1000)*(I702+H702+('Bike Data'!C$4*'Bike Data'!C$10*F702))</f>
        <v>-0.90321148831018505</v>
      </c>
      <c r="N702" s="25">
        <f t="shared" si="74"/>
        <v>0</v>
      </c>
      <c r="O702" s="30">
        <f t="shared" si="75"/>
        <v>0.90321148831018505</v>
      </c>
      <c r="P702" s="26"/>
      <c r="Q702" s="22">
        <f>((M702+M703)/2) * (B703 - B702)</f>
        <v>-0.55512239724794255</v>
      </c>
      <c r="R702" s="25">
        <f t="shared" si="76"/>
        <v>0</v>
      </c>
      <c r="S702" s="22">
        <f>SUM($R$3:R702)</f>
        <v>508.65352321594338</v>
      </c>
      <c r="T702" s="25">
        <f t="shared" si="70"/>
        <v>0.55512239724794255</v>
      </c>
      <c r="U702" s="22">
        <f>SUM($T$3:T702)</f>
        <v>183.63301790171343</v>
      </c>
      <c r="V702" s="25"/>
      <c r="W702" s="20">
        <f>U702*'KERS Calcs'!$F$4</f>
        <v>161.59705575350782</v>
      </c>
      <c r="X702" s="25">
        <f>O702*'KERS Calcs'!$F$30</f>
        <v>0.4857475647290399</v>
      </c>
      <c r="Y702" s="73">
        <f>T702*'KERS Calcs'!$F$30</f>
        <v>0.29854508725771495</v>
      </c>
      <c r="Z702" s="26">
        <f>SUM($Y$3:Y702)</f>
        <v>98.757923702326067</v>
      </c>
    </row>
    <row r="703" spans="1:26" x14ac:dyDescent="0.2">
      <c r="A703" s="23" t="s">
        <v>19</v>
      </c>
      <c r="B703" s="19">
        <v>700</v>
      </c>
      <c r="C703" s="23">
        <v>111</v>
      </c>
      <c r="D703" s="19">
        <v>21.8</v>
      </c>
      <c r="E703" s="24">
        <v>6.0555555555555562</v>
      </c>
      <c r="F703" s="20">
        <v>-0.26388888888888917</v>
      </c>
      <c r="G703" s="25">
        <f>'Bike Data'!$C$4*$F703</f>
        <v>-74.680555555555642</v>
      </c>
      <c r="H703" s="22">
        <f>0.5*'Bike Data'!$C$12*'Bike Data'!$C$7*'Bike Data'!$C$6*'WLTP Calcs'!E703^2</f>
        <v>7.5466351851851874</v>
      </c>
      <c r="I703" s="26">
        <f>0.02 *'Bike Data'!C$4*9.81</f>
        <v>55.524600000000007</v>
      </c>
      <c r="J703" s="22">
        <f t="shared" si="71"/>
        <v>-11.609320370370455</v>
      </c>
      <c r="K703" s="25">
        <f t="shared" si="72"/>
        <v>0</v>
      </c>
      <c r="L703" s="20">
        <f t="shared" si="73"/>
        <v>11.609320370370455</v>
      </c>
      <c r="M703" s="30">
        <f>(E703/1000)*(I703+H703+('Bike Data'!C$4*'Bike Data'!C$10*F703))</f>
        <v>-0.20703330618570012</v>
      </c>
      <c r="N703" s="25">
        <f t="shared" si="74"/>
        <v>0</v>
      </c>
      <c r="O703" s="30">
        <f t="shared" si="75"/>
        <v>0.20703330618570012</v>
      </c>
      <c r="P703" s="26"/>
      <c r="Q703" s="22">
        <f>((M703+M704)/2) * (B704 - B703)</f>
        <v>-3.9593151343878946E-2</v>
      </c>
      <c r="R703" s="25">
        <f t="shared" si="76"/>
        <v>0</v>
      </c>
      <c r="S703" s="22">
        <f>SUM($R$3:R703)</f>
        <v>508.65352321594338</v>
      </c>
      <c r="T703" s="25">
        <f t="shared" si="70"/>
        <v>3.9593151343878946E-2</v>
      </c>
      <c r="U703" s="22">
        <f>SUM($T$3:T703)</f>
        <v>183.6726110530573</v>
      </c>
      <c r="V703" s="25"/>
      <c r="W703" s="20">
        <f>U703*'KERS Calcs'!$F$4</f>
        <v>161.63189772669043</v>
      </c>
      <c r="X703" s="25">
        <f>O703*'KERS Calcs'!$F$30</f>
        <v>0.11134260978639003</v>
      </c>
      <c r="Y703" s="73">
        <f>T703*'KERS Calcs'!$F$30</f>
        <v>2.1293215480705528E-2</v>
      </c>
      <c r="Z703" s="26">
        <f>SUM($Y$3:Y703)</f>
        <v>98.779216917806778</v>
      </c>
    </row>
    <row r="704" spans="1:26" x14ac:dyDescent="0.2">
      <c r="A704" s="23" t="s">
        <v>19</v>
      </c>
      <c r="B704" s="19">
        <v>701</v>
      </c>
      <c r="C704" s="23">
        <v>112</v>
      </c>
      <c r="D704" s="19">
        <v>21.2</v>
      </c>
      <c r="E704" s="24">
        <v>5.8888888888888893</v>
      </c>
      <c r="F704" s="20">
        <v>-0.1111111111111112</v>
      </c>
      <c r="G704" s="25">
        <f>'Bike Data'!$C$4*$F704</f>
        <v>-31.444444444444471</v>
      </c>
      <c r="H704" s="22">
        <f>0.5*'Bike Data'!$C$12*'Bike Data'!$C$7*'Bike Data'!$C$6*'WLTP Calcs'!E704^2</f>
        <v>7.1369407407407426</v>
      </c>
      <c r="I704" s="26">
        <f>0.02 *'Bike Data'!C$4*9.81</f>
        <v>55.524600000000007</v>
      </c>
      <c r="J704" s="22">
        <f t="shared" si="71"/>
        <v>31.217096296296276</v>
      </c>
      <c r="K704" s="25">
        <f t="shared" si="72"/>
        <v>31.217096296296276</v>
      </c>
      <c r="L704" s="20">
        <f t="shared" si="73"/>
        <v>0</v>
      </c>
      <c r="M704" s="30">
        <f>(E704/1000)*(I704+H704+('Bike Data'!C$4*'Bike Data'!C$10*F704))</f>
        <v>0.12784700349794223</v>
      </c>
      <c r="N704" s="25">
        <f t="shared" si="74"/>
        <v>0.12784700349794223</v>
      </c>
      <c r="O704" s="30">
        <f t="shared" si="75"/>
        <v>0</v>
      </c>
      <c r="P704" s="26"/>
      <c r="Q704" s="22">
        <f>((M704+M705)/2) * (B705 - B704)</f>
        <v>0.21643483103137867</v>
      </c>
      <c r="R704" s="25">
        <f t="shared" si="76"/>
        <v>0.21643483103137867</v>
      </c>
      <c r="S704" s="22">
        <f>SUM($R$3:R704)</f>
        <v>508.86995804697477</v>
      </c>
      <c r="T704" s="25">
        <f t="shared" si="70"/>
        <v>0</v>
      </c>
      <c r="U704" s="22">
        <f>SUM($T$3:T704)</f>
        <v>183.6726110530573</v>
      </c>
      <c r="V704" s="25"/>
      <c r="W704" s="20">
        <f>U704*'KERS Calcs'!$F$4</f>
        <v>161.63189772669043</v>
      </c>
      <c r="X704" s="25">
        <f>O704*'KERS Calcs'!$F$30</f>
        <v>0</v>
      </c>
      <c r="Y704" s="73">
        <f>T704*'KERS Calcs'!$F$30</f>
        <v>0</v>
      </c>
      <c r="Z704" s="26">
        <f>SUM($Y$3:Y704)</f>
        <v>98.779216917806778</v>
      </c>
    </row>
    <row r="705" spans="1:26" x14ac:dyDescent="0.2">
      <c r="A705" s="23" t="s">
        <v>19</v>
      </c>
      <c r="B705" s="19">
        <v>702</v>
      </c>
      <c r="C705" s="23">
        <v>113</v>
      </c>
      <c r="D705" s="19">
        <v>21</v>
      </c>
      <c r="E705" s="24">
        <v>5.8333333333333339</v>
      </c>
      <c r="F705" s="20">
        <v>-2.7777777777777679E-2</v>
      </c>
      <c r="G705" s="25">
        <f>'Bike Data'!$C$4*$F705</f>
        <v>-7.8611111111110832</v>
      </c>
      <c r="H705" s="22">
        <f>0.5*'Bike Data'!$C$12*'Bike Data'!$C$7*'Bike Data'!$C$6*'WLTP Calcs'!E705^2</f>
        <v>7.0029166666666685</v>
      </c>
      <c r="I705" s="26">
        <f>0.02 *'Bike Data'!C$4*9.81</f>
        <v>55.524600000000007</v>
      </c>
      <c r="J705" s="22">
        <f t="shared" si="71"/>
        <v>54.666405555555592</v>
      </c>
      <c r="K705" s="25">
        <f t="shared" si="72"/>
        <v>54.666405555555592</v>
      </c>
      <c r="L705" s="20">
        <f t="shared" si="73"/>
        <v>0</v>
      </c>
      <c r="M705" s="30">
        <f>(E705/1000)*(I705+H705+('Bike Data'!C$4*'Bike Data'!C$10*F705))</f>
        <v>0.30502265856481509</v>
      </c>
      <c r="N705" s="25">
        <f t="shared" si="74"/>
        <v>0.30502265856481509</v>
      </c>
      <c r="O705" s="30">
        <f t="shared" si="75"/>
        <v>0</v>
      </c>
      <c r="P705" s="26"/>
      <c r="Q705" s="22">
        <f>((M705+M706)/2) * (B706 - B705)</f>
        <v>0.3199529557291666</v>
      </c>
      <c r="R705" s="25">
        <f t="shared" si="76"/>
        <v>0.3199529557291666</v>
      </c>
      <c r="S705" s="22">
        <f>SUM($R$3:R705)</f>
        <v>509.18991100270392</v>
      </c>
      <c r="T705" s="25">
        <f t="shared" si="70"/>
        <v>0</v>
      </c>
      <c r="U705" s="22">
        <f>SUM($T$3:T705)</f>
        <v>183.6726110530573</v>
      </c>
      <c r="V705" s="25"/>
      <c r="W705" s="20">
        <f>U705*'KERS Calcs'!$F$4</f>
        <v>161.63189772669043</v>
      </c>
      <c r="X705" s="25">
        <f>O705*'KERS Calcs'!$F$30</f>
        <v>0</v>
      </c>
      <c r="Y705" s="73">
        <f>T705*'KERS Calcs'!$F$30</f>
        <v>0</v>
      </c>
      <c r="Z705" s="26">
        <f>SUM($Y$3:Y705)</f>
        <v>98.779216917806778</v>
      </c>
    </row>
    <row r="706" spans="1:26" x14ac:dyDescent="0.2">
      <c r="A706" s="23" t="s">
        <v>19</v>
      </c>
      <c r="B706" s="19">
        <v>703</v>
      </c>
      <c r="C706" s="23">
        <v>114</v>
      </c>
      <c r="D706" s="19">
        <v>21</v>
      </c>
      <c r="E706" s="24">
        <v>5.8333333333333339</v>
      </c>
      <c r="F706" s="20">
        <v>-1.3888888888889086E-2</v>
      </c>
      <c r="G706" s="25">
        <f>'Bike Data'!$C$4*$F706</f>
        <v>-3.9305555555556113</v>
      </c>
      <c r="H706" s="22">
        <f>0.5*'Bike Data'!$C$12*'Bike Data'!$C$7*'Bike Data'!$C$6*'WLTP Calcs'!E706^2</f>
        <v>7.0029166666666685</v>
      </c>
      <c r="I706" s="26">
        <f>0.02 *'Bike Data'!C$4*9.81</f>
        <v>55.524600000000007</v>
      </c>
      <c r="J706" s="22">
        <f t="shared" si="71"/>
        <v>58.596961111111064</v>
      </c>
      <c r="K706" s="25">
        <f t="shared" si="72"/>
        <v>58.596961111111064</v>
      </c>
      <c r="L706" s="20">
        <f t="shared" si="73"/>
        <v>0</v>
      </c>
      <c r="M706" s="30">
        <f>(E706/1000)*(I706+H706+('Bike Data'!C$4*'Bike Data'!C$10*F706))</f>
        <v>0.33488325289351817</v>
      </c>
      <c r="N706" s="25">
        <f t="shared" si="74"/>
        <v>0.33488325289351817</v>
      </c>
      <c r="O706" s="30">
        <f t="shared" si="75"/>
        <v>0</v>
      </c>
      <c r="P706" s="26"/>
      <c r="Q706" s="22">
        <f>((M706+M707)/2) * (B707 - B706)</f>
        <v>0.18530076850244304</v>
      </c>
      <c r="R706" s="25">
        <f t="shared" si="76"/>
        <v>0.18530076850244304</v>
      </c>
      <c r="S706" s="22">
        <f>SUM($R$3:R706)</f>
        <v>509.37521177120635</v>
      </c>
      <c r="T706" s="25">
        <f t="shared" si="70"/>
        <v>0</v>
      </c>
      <c r="U706" s="22">
        <f>SUM($T$3:T706)</f>
        <v>183.6726110530573</v>
      </c>
      <c r="V706" s="25"/>
      <c r="W706" s="20">
        <f>U706*'KERS Calcs'!$F$4</f>
        <v>161.63189772669043</v>
      </c>
      <c r="X706" s="25">
        <f>O706*'KERS Calcs'!$F$30</f>
        <v>0</v>
      </c>
      <c r="Y706" s="73">
        <f>T706*'KERS Calcs'!$F$30</f>
        <v>0</v>
      </c>
      <c r="Z706" s="26">
        <f>SUM($Y$3:Y706)</f>
        <v>98.779216917806778</v>
      </c>
    </row>
    <row r="707" spans="1:26" x14ac:dyDescent="0.2">
      <c r="A707" s="23" t="s">
        <v>19</v>
      </c>
      <c r="B707" s="19">
        <v>704</v>
      </c>
      <c r="C707" s="23">
        <v>115</v>
      </c>
      <c r="D707" s="19">
        <v>20.9</v>
      </c>
      <c r="E707" s="24">
        <v>5.8055555555555554</v>
      </c>
      <c r="F707" s="20">
        <v>-0.15277777777777798</v>
      </c>
      <c r="G707" s="25">
        <f>'Bike Data'!$C$4*$F707</f>
        <v>-43.236111111111171</v>
      </c>
      <c r="H707" s="22">
        <f>0.5*'Bike Data'!$C$12*'Bike Data'!$C$7*'Bike Data'!$C$6*'WLTP Calcs'!E707^2</f>
        <v>6.9363810185185191</v>
      </c>
      <c r="I707" s="26">
        <f>0.02 *'Bike Data'!C$4*9.81</f>
        <v>55.524600000000007</v>
      </c>
      <c r="J707" s="22">
        <f t="shared" si="71"/>
        <v>19.224869907407353</v>
      </c>
      <c r="K707" s="25">
        <f t="shared" si="72"/>
        <v>19.224869907407353</v>
      </c>
      <c r="L707" s="20">
        <f t="shared" si="73"/>
        <v>0</v>
      </c>
      <c r="M707" s="30">
        <f>(E707/1000)*(I707+H707+('Bike Data'!C$4*'Bike Data'!C$10*F707))</f>
        <v>3.5718284111367911E-2</v>
      </c>
      <c r="N707" s="25">
        <f t="shared" si="74"/>
        <v>3.5718284111367911E-2</v>
      </c>
      <c r="O707" s="30">
        <f t="shared" si="75"/>
        <v>0</v>
      </c>
      <c r="P707" s="26"/>
      <c r="Q707" s="22">
        <f>((M707+M708)/2) * (B708 - B707)</f>
        <v>-0.23574335880594144</v>
      </c>
      <c r="R707" s="25">
        <f t="shared" si="76"/>
        <v>0</v>
      </c>
      <c r="S707" s="22">
        <f>SUM($R$3:R707)</f>
        <v>509.37521177120635</v>
      </c>
      <c r="T707" s="25">
        <f t="shared" ref="T707:T770" si="77">ABS(IF(Q707&lt;0,Q707,))</f>
        <v>0.23574335880594144</v>
      </c>
      <c r="U707" s="22">
        <f>SUM($T$3:T707)</f>
        <v>183.90835441186323</v>
      </c>
      <c r="V707" s="25"/>
      <c r="W707" s="20">
        <f>U707*'KERS Calcs'!$F$4</f>
        <v>161.83935188243964</v>
      </c>
      <c r="X707" s="25">
        <f>O707*'KERS Calcs'!$F$30</f>
        <v>0</v>
      </c>
      <c r="Y707" s="73">
        <f>T707*'KERS Calcs'!$F$30</f>
        <v>0.12678288963670065</v>
      </c>
      <c r="Z707" s="26">
        <f>SUM($Y$3:Y707)</f>
        <v>98.905999807443479</v>
      </c>
    </row>
    <row r="708" spans="1:26" x14ac:dyDescent="0.2">
      <c r="A708" s="23" t="s">
        <v>19</v>
      </c>
      <c r="B708" s="19">
        <v>705</v>
      </c>
      <c r="C708" s="23">
        <v>116</v>
      </c>
      <c r="D708" s="19">
        <v>19.899999999999999</v>
      </c>
      <c r="E708" s="24">
        <v>5.5277777777777777</v>
      </c>
      <c r="F708" s="20">
        <v>-0.41666666666666663</v>
      </c>
      <c r="G708" s="25">
        <f>'Bike Data'!$C$4*$F708</f>
        <v>-117.91666666666666</v>
      </c>
      <c r="H708" s="22">
        <f>0.5*'Bike Data'!$C$12*'Bike Data'!$C$7*'Bike Data'!$C$6*'WLTP Calcs'!E708^2</f>
        <v>6.2884921296296294</v>
      </c>
      <c r="I708" s="26">
        <f>0.02 *'Bike Data'!C$4*9.81</f>
        <v>55.524600000000007</v>
      </c>
      <c r="J708" s="22">
        <f t="shared" ref="J708:J771" si="78">SUM(G708:I708)</f>
        <v>-56.103574537037019</v>
      </c>
      <c r="K708" s="25">
        <f t="shared" ref="K708:K771" si="79">IF(J708&gt;0,J708,)</f>
        <v>0</v>
      </c>
      <c r="L708" s="20">
        <f t="shared" ref="L708:L771" si="80">IF(J708&lt;0,J708,)*-1</f>
        <v>56.103574537037019</v>
      </c>
      <c r="M708" s="30">
        <f>(E708/1000)*(I708+H708+('Bike Data'!C$4*'Bike Data'!C$10*F708))</f>
        <v>-0.50720500172325078</v>
      </c>
      <c r="N708" s="25">
        <f t="shared" ref="N708:N771" si="81">IF(M708&gt;0,M708,)</f>
        <v>0</v>
      </c>
      <c r="O708" s="30">
        <f t="shared" ref="O708:O771" si="82">ABS(IF(M708&lt;0,M708,))</f>
        <v>0.50720500172325078</v>
      </c>
      <c r="P708" s="26">
        <f>SUM(O708:O711)</f>
        <v>2.632051213753857</v>
      </c>
      <c r="Q708" s="22">
        <f>((M708+M709)/2) * (B709 - B708)</f>
        <v>-0.71377530607638862</v>
      </c>
      <c r="R708" s="25">
        <f t="shared" ref="R708:R771" si="83">IF(Q708&gt;0,Q708,)</f>
        <v>0</v>
      </c>
      <c r="S708" s="22">
        <f>SUM($R$3:R708)</f>
        <v>509.37521177120635</v>
      </c>
      <c r="T708" s="25">
        <f t="shared" si="77"/>
        <v>0.71377530607638862</v>
      </c>
      <c r="U708" s="22">
        <f>SUM($T$3:T708)</f>
        <v>184.62212971793963</v>
      </c>
      <c r="V708" s="25"/>
      <c r="W708" s="20">
        <f>U708*'KERS Calcs'!$F$4</f>
        <v>162.46747415178689</v>
      </c>
      <c r="X708" s="25">
        <f>O708*'KERS Calcs'!$F$30</f>
        <v>0.27277508932752503</v>
      </c>
      <c r="Y708" s="73">
        <f>T708*'KERS Calcs'!$F$30</f>
        <v>0.38386869650982619</v>
      </c>
      <c r="Z708" s="26">
        <f>SUM($Y$3:Y708)</f>
        <v>99.289868503953301</v>
      </c>
    </row>
    <row r="709" spans="1:26" x14ac:dyDescent="0.2">
      <c r="A709" s="23" t="s">
        <v>19</v>
      </c>
      <c r="B709" s="19">
        <v>706</v>
      </c>
      <c r="C709" s="23">
        <v>117</v>
      </c>
      <c r="D709" s="19">
        <v>17.899999999999999</v>
      </c>
      <c r="E709" s="24">
        <v>4.9722222222222223</v>
      </c>
      <c r="F709" s="20">
        <v>-0.66666666666666652</v>
      </c>
      <c r="G709" s="25">
        <f>'Bike Data'!$C$4*$F709</f>
        <v>-188.66666666666663</v>
      </c>
      <c r="H709" s="22">
        <f>0.5*'Bike Data'!$C$12*'Bike Data'!$C$7*'Bike Data'!$C$6*'WLTP Calcs'!E709^2</f>
        <v>5.0879921296296295</v>
      </c>
      <c r="I709" s="26">
        <f>0.02 *'Bike Data'!C$4*9.81</f>
        <v>55.524600000000007</v>
      </c>
      <c r="J709" s="22">
        <f t="shared" si="78"/>
        <v>-128.05407453703697</v>
      </c>
      <c r="K709" s="25">
        <f t="shared" si="79"/>
        <v>0</v>
      </c>
      <c r="L709" s="20">
        <f t="shared" si="80"/>
        <v>128.05407453703697</v>
      </c>
      <c r="M709" s="30">
        <f>(E709/1000)*(I709+H709+('Bike Data'!C$4*'Bike Data'!C$10*F709))</f>
        <v>-0.92034561042952645</v>
      </c>
      <c r="N709" s="25">
        <f t="shared" si="81"/>
        <v>0</v>
      </c>
      <c r="O709" s="30">
        <f t="shared" si="82"/>
        <v>0.92034561042952645</v>
      </c>
      <c r="P709" s="26"/>
      <c r="Q709" s="22">
        <f>((M709+M710)/2) * (B710 - B709)</f>
        <v>-0.88364726362847179</v>
      </c>
      <c r="R709" s="25">
        <f t="shared" si="83"/>
        <v>0</v>
      </c>
      <c r="S709" s="22">
        <f>SUM($R$3:R709)</f>
        <v>509.37521177120635</v>
      </c>
      <c r="T709" s="25">
        <f t="shared" si="77"/>
        <v>0.88364726362847179</v>
      </c>
      <c r="U709" s="22">
        <f>SUM($T$3:T709)</f>
        <v>185.50577698156809</v>
      </c>
      <c r="V709" s="25"/>
      <c r="W709" s="20">
        <f>U709*'KERS Calcs'!$F$4</f>
        <v>163.24508374377993</v>
      </c>
      <c r="X709" s="25">
        <f>O709*'KERS Calcs'!$F$30</f>
        <v>0.49496230369212735</v>
      </c>
      <c r="Y709" s="73">
        <f>T709*'KERS Calcs'!$F$30</f>
        <v>0.47522591546090048</v>
      </c>
      <c r="Z709" s="26">
        <f>SUM($Y$3:Y709)</f>
        <v>99.765094419414197</v>
      </c>
    </row>
    <row r="710" spans="1:26" x14ac:dyDescent="0.2">
      <c r="A710" s="23" t="s">
        <v>19</v>
      </c>
      <c r="B710" s="19">
        <v>707</v>
      </c>
      <c r="C710" s="23">
        <v>118</v>
      </c>
      <c r="D710" s="19">
        <v>15.1</v>
      </c>
      <c r="E710" s="24">
        <v>4.1944444444444446</v>
      </c>
      <c r="F710" s="20">
        <v>-0.70833333333333304</v>
      </c>
      <c r="G710" s="25">
        <f>'Bike Data'!$C$4*$F710</f>
        <v>-200.45833333333326</v>
      </c>
      <c r="H710" s="22">
        <f>0.5*'Bike Data'!$C$12*'Bike Data'!$C$7*'Bike Data'!$C$6*'WLTP Calcs'!E710^2</f>
        <v>3.6207143518518525</v>
      </c>
      <c r="I710" s="26">
        <f>0.02 *'Bike Data'!C$4*9.81</f>
        <v>55.524600000000007</v>
      </c>
      <c r="J710" s="22">
        <f t="shared" si="78"/>
        <v>-141.31301898148138</v>
      </c>
      <c r="K710" s="25">
        <f t="shared" si="79"/>
        <v>0</v>
      </c>
      <c r="L710" s="20">
        <f t="shared" si="80"/>
        <v>141.31301898148138</v>
      </c>
      <c r="M710" s="30">
        <f>(E710/1000)*(I710+H710+('Bike Data'!C$4*'Bike Data'!C$10*F710))</f>
        <v>-0.84694891682741713</v>
      </c>
      <c r="N710" s="25">
        <f t="shared" si="81"/>
        <v>0</v>
      </c>
      <c r="O710" s="30">
        <f t="shared" si="82"/>
        <v>0.84694891682741713</v>
      </c>
      <c r="P710" s="26"/>
      <c r="Q710" s="22">
        <f>((M710+M711)/2) * (B711 - B710)</f>
        <v>-0.60225030080053976</v>
      </c>
      <c r="R710" s="25">
        <f t="shared" si="83"/>
        <v>0</v>
      </c>
      <c r="S710" s="22">
        <f>SUM($R$3:R710)</f>
        <v>509.37521177120635</v>
      </c>
      <c r="T710" s="25">
        <f t="shared" si="77"/>
        <v>0.60225030080053976</v>
      </c>
      <c r="U710" s="22">
        <f>SUM($T$3:T710)</f>
        <v>186.10802728236862</v>
      </c>
      <c r="V710" s="25"/>
      <c r="W710" s="20">
        <f>U710*'KERS Calcs'!$F$4</f>
        <v>163.77506400848438</v>
      </c>
      <c r="X710" s="25">
        <f>O710*'KERS Calcs'!$F$30</f>
        <v>0.45548952722967362</v>
      </c>
      <c r="Y710" s="73">
        <f>T710*'KERS Calcs'!$F$30</f>
        <v>0.32389049603267223</v>
      </c>
      <c r="Z710" s="26">
        <f>SUM($Y$3:Y710)</f>
        <v>100.08898491544687</v>
      </c>
    </row>
    <row r="711" spans="1:26" x14ac:dyDescent="0.2">
      <c r="A711" s="23" t="s">
        <v>19</v>
      </c>
      <c r="B711" s="19">
        <v>708</v>
      </c>
      <c r="C711" s="23">
        <v>119</v>
      </c>
      <c r="D711" s="19">
        <v>12.8</v>
      </c>
      <c r="E711" s="24">
        <v>3.5555555555555558</v>
      </c>
      <c r="F711" s="20">
        <v>-0.43055555555555547</v>
      </c>
      <c r="G711" s="25">
        <f>'Bike Data'!$C$4*$F711</f>
        <v>-121.8472222222222</v>
      </c>
      <c r="H711" s="22">
        <f>0.5*'Bike Data'!$C$12*'Bike Data'!$C$7*'Bike Data'!$C$6*'WLTP Calcs'!E711^2</f>
        <v>2.6017185185185188</v>
      </c>
      <c r="I711" s="26">
        <f>0.02 *'Bike Data'!C$4*9.81</f>
        <v>55.524600000000007</v>
      </c>
      <c r="J711" s="22">
        <f t="shared" si="78"/>
        <v>-63.720903703703669</v>
      </c>
      <c r="K711" s="25">
        <f t="shared" si="79"/>
        <v>0</v>
      </c>
      <c r="L711" s="20">
        <f t="shared" si="80"/>
        <v>63.720903703703669</v>
      </c>
      <c r="M711" s="30">
        <f>(E711/1000)*(I711+H711+('Bike Data'!C$4*'Bike Data'!C$10*F711))</f>
        <v>-0.35755168477366239</v>
      </c>
      <c r="N711" s="25">
        <f t="shared" si="81"/>
        <v>0</v>
      </c>
      <c r="O711" s="30">
        <f t="shared" si="82"/>
        <v>0.35755168477366239</v>
      </c>
      <c r="P711" s="26"/>
      <c r="Q711" s="22">
        <f>((M711+M712)/2) * (B712 - B711)</f>
        <v>-4.8297337757201686E-2</v>
      </c>
      <c r="R711" s="25">
        <f t="shared" si="83"/>
        <v>0</v>
      </c>
      <c r="S711" s="22">
        <f>SUM($R$3:R711)</f>
        <v>509.37521177120635</v>
      </c>
      <c r="T711" s="25">
        <f t="shared" si="77"/>
        <v>4.8297337757201686E-2</v>
      </c>
      <c r="U711" s="22">
        <f>SUM($T$3:T711)</f>
        <v>186.15632462012582</v>
      </c>
      <c r="V711" s="25"/>
      <c r="W711" s="20">
        <f>U711*'KERS Calcs'!$F$4</f>
        <v>163.81756566571073</v>
      </c>
      <c r="X711" s="25">
        <f>O711*'KERS Calcs'!$F$30</f>
        <v>0.19229146483567081</v>
      </c>
      <c r="Y711" s="73">
        <f>T711*'KERS Calcs'!$F$30</f>
        <v>2.5974331042166485E-2</v>
      </c>
      <c r="Z711" s="26">
        <f>SUM($Y$3:Y711)</f>
        <v>100.11495924648904</v>
      </c>
    </row>
    <row r="712" spans="1:26" x14ac:dyDescent="0.2">
      <c r="A712" s="23" t="s">
        <v>19</v>
      </c>
      <c r="B712" s="19">
        <v>709</v>
      </c>
      <c r="C712" s="23">
        <v>120</v>
      </c>
      <c r="D712" s="19">
        <v>12</v>
      </c>
      <c r="E712" s="24">
        <v>3.3333333333333335</v>
      </c>
      <c r="F712" s="20">
        <v>5.5555555555555358E-2</v>
      </c>
      <c r="G712" s="25">
        <f>'Bike Data'!$C$4*$F712</f>
        <v>15.722222222222166</v>
      </c>
      <c r="H712" s="22">
        <f>0.5*'Bike Data'!$C$12*'Bike Data'!$C$7*'Bike Data'!$C$6*'WLTP Calcs'!E712^2</f>
        <v>2.2866666666666671</v>
      </c>
      <c r="I712" s="26">
        <f>0.02 *'Bike Data'!C$4*9.81</f>
        <v>55.524600000000007</v>
      </c>
      <c r="J712" s="22">
        <f t="shared" si="78"/>
        <v>73.53348888888884</v>
      </c>
      <c r="K712" s="25">
        <f t="shared" si="79"/>
        <v>73.53348888888884</v>
      </c>
      <c r="L712" s="20">
        <f t="shared" si="80"/>
        <v>0</v>
      </c>
      <c r="M712" s="30">
        <f>(E712/1000)*(I712+H712+('Bike Data'!C$4*'Bike Data'!C$10*F712))</f>
        <v>0.26095700925925902</v>
      </c>
      <c r="N712" s="25">
        <f t="shared" si="81"/>
        <v>0.26095700925925902</v>
      </c>
      <c r="O712" s="30">
        <f t="shared" si="82"/>
        <v>0</v>
      </c>
      <c r="P712" s="26"/>
      <c r="Q712" s="22">
        <f>((M712+M713)/2) * (B713 - B712)</f>
        <v>0.71596886261574066</v>
      </c>
      <c r="R712" s="25">
        <f t="shared" si="83"/>
        <v>0.71596886261574066</v>
      </c>
      <c r="S712" s="22">
        <f>SUM($R$3:R712)</f>
        <v>510.09118063382209</v>
      </c>
      <c r="T712" s="25">
        <f t="shared" si="77"/>
        <v>0</v>
      </c>
      <c r="U712" s="22">
        <f>SUM($T$3:T712)</f>
        <v>186.15632462012582</v>
      </c>
      <c r="V712" s="25"/>
      <c r="W712" s="20">
        <f>U712*'KERS Calcs'!$F$4</f>
        <v>163.81756566571073</v>
      </c>
      <c r="X712" s="25">
        <f>O712*'KERS Calcs'!$F$30</f>
        <v>0</v>
      </c>
      <c r="Y712" s="73">
        <f>T712*'KERS Calcs'!$F$30</f>
        <v>0</v>
      </c>
      <c r="Z712" s="26">
        <f>SUM($Y$3:Y712)</f>
        <v>100.11495924648904</v>
      </c>
    </row>
    <row r="713" spans="1:26" x14ac:dyDescent="0.2">
      <c r="A713" s="23" t="s">
        <v>19</v>
      </c>
      <c r="B713" s="19">
        <v>710</v>
      </c>
      <c r="C713" s="23">
        <v>121</v>
      </c>
      <c r="D713" s="19">
        <v>13.2</v>
      </c>
      <c r="E713" s="24">
        <v>3.6666666666666665</v>
      </c>
      <c r="F713" s="20">
        <v>0.70833333333333348</v>
      </c>
      <c r="G713" s="25">
        <f>'Bike Data'!$C$4*$F713</f>
        <v>200.45833333333337</v>
      </c>
      <c r="H713" s="22">
        <f>0.5*'Bike Data'!$C$12*'Bike Data'!$C$7*'Bike Data'!$C$6*'WLTP Calcs'!E713^2</f>
        <v>2.7668666666666666</v>
      </c>
      <c r="I713" s="26">
        <f>0.02 *'Bike Data'!C$4*9.81</f>
        <v>55.524600000000007</v>
      </c>
      <c r="J713" s="22">
        <f t="shared" si="78"/>
        <v>258.74980000000005</v>
      </c>
      <c r="K713" s="25">
        <f t="shared" si="79"/>
        <v>258.74980000000005</v>
      </c>
      <c r="L713" s="20">
        <f t="shared" si="80"/>
        <v>0</v>
      </c>
      <c r="M713" s="30">
        <f>(E713/1000)*(I713+H713+('Bike Data'!C$4*'Bike Data'!C$10*F713))</f>
        <v>1.1709807159722223</v>
      </c>
      <c r="N713" s="25">
        <f t="shared" si="81"/>
        <v>1.1709807159722223</v>
      </c>
      <c r="O713" s="30">
        <f t="shared" si="82"/>
        <v>0</v>
      </c>
      <c r="P713" s="26"/>
      <c r="Q713" s="22">
        <f>((M713+M714)/2) * (B714 - B713)</f>
        <v>1.6888339565104173</v>
      </c>
      <c r="R713" s="25">
        <f t="shared" si="83"/>
        <v>1.6888339565104173</v>
      </c>
      <c r="S713" s="22">
        <f>SUM($R$3:R713)</f>
        <v>511.78001459033248</v>
      </c>
      <c r="T713" s="25">
        <f t="shared" si="77"/>
        <v>0</v>
      </c>
      <c r="U713" s="22">
        <f>SUM($T$3:T713)</f>
        <v>186.15632462012582</v>
      </c>
      <c r="V713" s="25"/>
      <c r="W713" s="20">
        <f>U713*'KERS Calcs'!$F$4</f>
        <v>163.81756566571073</v>
      </c>
      <c r="X713" s="25">
        <f>O713*'KERS Calcs'!$F$30</f>
        <v>0</v>
      </c>
      <c r="Y713" s="73">
        <f>T713*'KERS Calcs'!$F$30</f>
        <v>0</v>
      </c>
      <c r="Z713" s="26">
        <f>SUM($Y$3:Y713)</f>
        <v>100.11495924648904</v>
      </c>
    </row>
    <row r="714" spans="1:26" x14ac:dyDescent="0.2">
      <c r="A714" s="23" t="s">
        <v>19</v>
      </c>
      <c r="B714" s="19">
        <v>711</v>
      </c>
      <c r="C714" s="23">
        <v>122</v>
      </c>
      <c r="D714" s="19">
        <v>17.100000000000001</v>
      </c>
      <c r="E714" s="24">
        <v>4.7500000000000009</v>
      </c>
      <c r="F714" s="20">
        <v>1.0972222222222225</v>
      </c>
      <c r="G714" s="25">
        <f>'Bike Data'!$C$4*$F714</f>
        <v>310.51388888888897</v>
      </c>
      <c r="H714" s="22">
        <f>0.5*'Bike Data'!$C$12*'Bike Data'!$C$7*'Bike Data'!$C$6*'WLTP Calcs'!E714^2</f>
        <v>4.6433625000000021</v>
      </c>
      <c r="I714" s="26">
        <f>0.02 *'Bike Data'!C$4*9.81</f>
        <v>55.524600000000007</v>
      </c>
      <c r="J714" s="22">
        <f t="shared" si="78"/>
        <v>370.68185138888902</v>
      </c>
      <c r="K714" s="25">
        <f t="shared" si="79"/>
        <v>370.68185138888902</v>
      </c>
      <c r="L714" s="20">
        <f t="shared" si="80"/>
        <v>0</v>
      </c>
      <c r="M714" s="30">
        <f>(E714/1000)*(I714+H714+('Bike Data'!C$4*'Bike Data'!C$10*F714))</f>
        <v>2.2066871970486122</v>
      </c>
      <c r="N714" s="25">
        <f t="shared" si="81"/>
        <v>2.2066871970486122</v>
      </c>
      <c r="O714" s="30">
        <f t="shared" si="82"/>
        <v>0</v>
      </c>
      <c r="P714" s="26"/>
      <c r="Q714" s="22">
        <f>((M714+M715)/2) * (B715 - B714)</f>
        <v>1.9918453864261836</v>
      </c>
      <c r="R714" s="25">
        <f t="shared" si="83"/>
        <v>1.9918453864261836</v>
      </c>
      <c r="S714" s="22">
        <f>SUM($R$3:R714)</f>
        <v>513.77185997675872</v>
      </c>
      <c r="T714" s="25">
        <f t="shared" si="77"/>
        <v>0</v>
      </c>
      <c r="U714" s="22">
        <f>SUM($T$3:T714)</f>
        <v>186.15632462012582</v>
      </c>
      <c r="V714" s="25"/>
      <c r="W714" s="20">
        <f>U714*'KERS Calcs'!$F$4</f>
        <v>163.81756566571073</v>
      </c>
      <c r="X714" s="25">
        <f>O714*'KERS Calcs'!$F$30</f>
        <v>0</v>
      </c>
      <c r="Y714" s="73">
        <f>T714*'KERS Calcs'!$F$30</f>
        <v>0</v>
      </c>
      <c r="Z714" s="26">
        <f>SUM($Y$3:Y714)</f>
        <v>100.11495924648904</v>
      </c>
    </row>
    <row r="715" spans="1:26" x14ac:dyDescent="0.2">
      <c r="A715" s="23" t="s">
        <v>19</v>
      </c>
      <c r="B715" s="19">
        <v>712</v>
      </c>
      <c r="C715" s="23">
        <v>123</v>
      </c>
      <c r="D715" s="19">
        <v>21.1</v>
      </c>
      <c r="E715" s="24">
        <v>5.8611111111111116</v>
      </c>
      <c r="F715" s="20">
        <v>0.65277777777777768</v>
      </c>
      <c r="G715" s="25">
        <f>'Bike Data'!$C$4*$F715</f>
        <v>184.73611111111109</v>
      </c>
      <c r="H715" s="22">
        <f>0.5*'Bike Data'!$C$12*'Bike Data'!$C$7*'Bike Data'!$C$6*'WLTP Calcs'!E715^2</f>
        <v>7.0697699074074087</v>
      </c>
      <c r="I715" s="26">
        <f>0.02 *'Bike Data'!C$4*9.81</f>
        <v>55.524600000000007</v>
      </c>
      <c r="J715" s="22">
        <f t="shared" si="78"/>
        <v>247.33048101851853</v>
      </c>
      <c r="K715" s="25">
        <f t="shared" si="79"/>
        <v>247.33048101851853</v>
      </c>
      <c r="L715" s="20">
        <f t="shared" si="80"/>
        <v>0</v>
      </c>
      <c r="M715" s="30">
        <f>(E715/1000)*(I715+H715+('Bike Data'!C$4*'Bike Data'!C$10*F715))</f>
        <v>1.777003575803755</v>
      </c>
      <c r="N715" s="25">
        <f t="shared" si="81"/>
        <v>1.777003575803755</v>
      </c>
      <c r="O715" s="30">
        <f t="shared" si="82"/>
        <v>0</v>
      </c>
      <c r="P715" s="26"/>
      <c r="Q715" s="22">
        <f>((M715+M716)/2) * (B716 - B715)</f>
        <v>1.0949665426022372</v>
      </c>
      <c r="R715" s="25">
        <f t="shared" si="83"/>
        <v>1.0949665426022372</v>
      </c>
      <c r="S715" s="22">
        <f>SUM($R$3:R715)</f>
        <v>514.86682651936098</v>
      </c>
      <c r="T715" s="25">
        <f t="shared" si="77"/>
        <v>0</v>
      </c>
      <c r="U715" s="22">
        <f>SUM($T$3:T715)</f>
        <v>186.15632462012582</v>
      </c>
      <c r="V715" s="25"/>
      <c r="W715" s="20">
        <f>U715*'KERS Calcs'!$F$4</f>
        <v>163.81756566571073</v>
      </c>
      <c r="X715" s="25">
        <f>O715*'KERS Calcs'!$F$30</f>
        <v>0</v>
      </c>
      <c r="Y715" s="73">
        <f>T715*'KERS Calcs'!$F$30</f>
        <v>0</v>
      </c>
      <c r="Z715" s="26">
        <f>SUM($Y$3:Y715)</f>
        <v>100.11495924648904</v>
      </c>
    </row>
    <row r="716" spans="1:26" x14ac:dyDescent="0.2">
      <c r="A716" s="23" t="s">
        <v>19</v>
      </c>
      <c r="B716" s="19">
        <v>713</v>
      </c>
      <c r="C716" s="23">
        <v>124</v>
      </c>
      <c r="D716" s="19">
        <v>21.8</v>
      </c>
      <c r="E716" s="24">
        <v>6.0555555555555562</v>
      </c>
      <c r="F716" s="20">
        <v>1.3888888888888593E-2</v>
      </c>
      <c r="G716" s="25">
        <f>'Bike Data'!$C$4*$F716</f>
        <v>3.9305555555554719</v>
      </c>
      <c r="H716" s="22">
        <f>0.5*'Bike Data'!$C$12*'Bike Data'!$C$7*'Bike Data'!$C$6*'WLTP Calcs'!E716^2</f>
        <v>7.5466351851851874</v>
      </c>
      <c r="I716" s="26">
        <f>0.02 *'Bike Data'!C$4*9.81</f>
        <v>55.524600000000007</v>
      </c>
      <c r="J716" s="22">
        <f t="shared" si="78"/>
        <v>67.00179074074066</v>
      </c>
      <c r="K716" s="25">
        <f t="shared" si="79"/>
        <v>67.00179074074066</v>
      </c>
      <c r="L716" s="20">
        <f t="shared" si="80"/>
        <v>0</v>
      </c>
      <c r="M716" s="30">
        <f>(E716/1000)*(I716+H716+('Bike Data'!C$4*'Bike Data'!C$10*F716))</f>
        <v>0.4129295094007196</v>
      </c>
      <c r="N716" s="25">
        <f t="shared" si="81"/>
        <v>0.4129295094007196</v>
      </c>
      <c r="O716" s="30">
        <f t="shared" si="82"/>
        <v>0</v>
      </c>
      <c r="P716" s="26"/>
      <c r="Q716" s="22">
        <f>((M716+M717)/2) * (B717 - B716)</f>
        <v>-0.1064240053176444</v>
      </c>
      <c r="R716" s="25">
        <f t="shared" si="83"/>
        <v>0</v>
      </c>
      <c r="S716" s="22">
        <f>SUM($R$3:R716)</f>
        <v>514.86682651936098</v>
      </c>
      <c r="T716" s="25">
        <f t="shared" si="77"/>
        <v>0.1064240053176444</v>
      </c>
      <c r="U716" s="22">
        <f>SUM($T$3:T716)</f>
        <v>186.26274862544346</v>
      </c>
      <c r="V716" s="25"/>
      <c r="W716" s="20">
        <f>U716*'KERS Calcs'!$F$4</f>
        <v>163.91121879039025</v>
      </c>
      <c r="X716" s="25">
        <f>O716*'KERS Calcs'!$F$30</f>
        <v>0</v>
      </c>
      <c r="Y716" s="73">
        <f>T716*'KERS Calcs'!$F$30</f>
        <v>5.723488029195966E-2</v>
      </c>
      <c r="Z716" s="26">
        <f>SUM($Y$3:Y716)</f>
        <v>100.17219412678099</v>
      </c>
    </row>
    <row r="717" spans="1:26" x14ac:dyDescent="0.2">
      <c r="A717" s="23" t="s">
        <v>19</v>
      </c>
      <c r="B717" s="19">
        <v>714</v>
      </c>
      <c r="C717" s="23">
        <v>125</v>
      </c>
      <c r="D717" s="19">
        <v>21.2</v>
      </c>
      <c r="E717" s="24">
        <v>5.8888888888888893</v>
      </c>
      <c r="F717" s="20">
        <v>-0.45833333333333343</v>
      </c>
      <c r="G717" s="25">
        <f>'Bike Data'!$C$4*$F717</f>
        <v>-129.70833333333337</v>
      </c>
      <c r="H717" s="22">
        <f>0.5*'Bike Data'!$C$12*'Bike Data'!$C$7*'Bike Data'!$C$6*'WLTP Calcs'!E717^2</f>
        <v>7.1369407407407426</v>
      </c>
      <c r="I717" s="26">
        <f>0.02 *'Bike Data'!C$4*9.81</f>
        <v>55.524600000000007</v>
      </c>
      <c r="J717" s="22">
        <f t="shared" si="78"/>
        <v>-67.046792592592624</v>
      </c>
      <c r="K717" s="25">
        <f t="shared" si="79"/>
        <v>0</v>
      </c>
      <c r="L717" s="20">
        <f t="shared" si="80"/>
        <v>67.046792592592624</v>
      </c>
      <c r="M717" s="30">
        <f>(E717/1000)*(I717+H717+('Bike Data'!C$4*'Bike Data'!C$10*F717))</f>
        <v>-0.62577752003600839</v>
      </c>
      <c r="N717" s="25">
        <f t="shared" si="81"/>
        <v>0</v>
      </c>
      <c r="O717" s="30">
        <f t="shared" si="82"/>
        <v>0.62577752003600839</v>
      </c>
      <c r="P717" s="26">
        <f>SUM(O717:O720)</f>
        <v>3.4228146233539087</v>
      </c>
      <c r="Q717" s="22">
        <f>((M717+M718)/2) * (B718 - B717)</f>
        <v>-1.1164172609985852</v>
      </c>
      <c r="R717" s="25">
        <f t="shared" si="83"/>
        <v>0</v>
      </c>
      <c r="S717" s="22">
        <f>SUM($R$3:R717)</f>
        <v>514.86682651936098</v>
      </c>
      <c r="T717" s="25">
        <f t="shared" si="77"/>
        <v>1.1164172609985852</v>
      </c>
      <c r="U717" s="22">
        <f>SUM($T$3:T717)</f>
        <v>187.37916588644205</v>
      </c>
      <c r="V717" s="25"/>
      <c r="W717" s="20">
        <f>U717*'KERS Calcs'!$F$4</f>
        <v>164.89366598006902</v>
      </c>
      <c r="X717" s="25">
        <f>O717*'KERS Calcs'!$F$30</f>
        <v>0.33654344564235472</v>
      </c>
      <c r="Y717" s="73">
        <f>T717*'KERS Calcs'!$F$30</f>
        <v>0.60040972991398622</v>
      </c>
      <c r="Z717" s="26">
        <f>SUM($Y$3:Y717)</f>
        <v>100.77260385669499</v>
      </c>
    </row>
    <row r="718" spans="1:26" x14ac:dyDescent="0.2">
      <c r="A718" s="23" t="s">
        <v>19</v>
      </c>
      <c r="B718" s="19">
        <v>715</v>
      </c>
      <c r="C718" s="23">
        <v>126</v>
      </c>
      <c r="D718" s="19">
        <v>18.5</v>
      </c>
      <c r="E718" s="24">
        <v>5.1388888888888893</v>
      </c>
      <c r="F718" s="20">
        <v>-1.0138888888888886</v>
      </c>
      <c r="G718" s="25">
        <f>'Bike Data'!$C$4*$F718</f>
        <v>-286.93055555555549</v>
      </c>
      <c r="H718" s="22">
        <f>0.5*'Bike Data'!$C$12*'Bike Data'!$C$7*'Bike Data'!$C$6*'WLTP Calcs'!E718^2</f>
        <v>5.4348032407407425</v>
      </c>
      <c r="I718" s="26">
        <f>0.02 *'Bike Data'!C$4*9.81</f>
        <v>55.524600000000007</v>
      </c>
      <c r="J718" s="22">
        <f t="shared" si="78"/>
        <v>-225.97115231481473</v>
      </c>
      <c r="K718" s="25">
        <f t="shared" si="79"/>
        <v>0</v>
      </c>
      <c r="L718" s="20">
        <f t="shared" si="80"/>
        <v>225.97115231481473</v>
      </c>
      <c r="M718" s="30">
        <f>(E718/1000)*(I718+H718+('Bike Data'!C$4*'Bike Data'!C$10*F718))</f>
        <v>-1.6070570019611621</v>
      </c>
      <c r="N718" s="25">
        <f t="shared" si="81"/>
        <v>0</v>
      </c>
      <c r="O718" s="30">
        <f t="shared" si="82"/>
        <v>1.6070570019611621</v>
      </c>
      <c r="P718" s="26"/>
      <c r="Q718" s="22">
        <f>((M718+M719)/2) * (B719 - B718)</f>
        <v>-1.3327702935570984</v>
      </c>
      <c r="R718" s="25">
        <f t="shared" si="83"/>
        <v>0</v>
      </c>
      <c r="S718" s="22">
        <f>SUM($R$3:R718)</f>
        <v>514.86682651936098</v>
      </c>
      <c r="T718" s="25">
        <f t="shared" si="77"/>
        <v>1.3327702935570984</v>
      </c>
      <c r="U718" s="22">
        <f>SUM($T$3:T718)</f>
        <v>188.71193617999916</v>
      </c>
      <c r="V718" s="25"/>
      <c r="W718" s="20">
        <f>U718*'KERS Calcs'!$F$4</f>
        <v>166.06650383839926</v>
      </c>
      <c r="X718" s="25">
        <f>O718*'KERS Calcs'!$F$30</f>
        <v>0.86427601418561772</v>
      </c>
      <c r="Y718" s="73">
        <f>T718*'KERS Calcs'!$F$30</f>
        <v>0.71676449294258593</v>
      </c>
      <c r="Z718" s="26">
        <f>SUM($Y$3:Y718)</f>
        <v>101.48936834963757</v>
      </c>
    </row>
    <row r="719" spans="1:26" x14ac:dyDescent="0.2">
      <c r="A719" s="23" t="s">
        <v>19</v>
      </c>
      <c r="B719" s="19">
        <v>716</v>
      </c>
      <c r="C719" s="23">
        <v>127</v>
      </c>
      <c r="D719" s="19">
        <v>13.9</v>
      </c>
      <c r="E719" s="24">
        <v>3.8611111111111112</v>
      </c>
      <c r="F719" s="20">
        <v>-0.90277777777777779</v>
      </c>
      <c r="G719" s="25">
        <f>'Bike Data'!$C$4*$F719</f>
        <v>-255.48611111111111</v>
      </c>
      <c r="H719" s="22">
        <f>0.5*'Bike Data'!$C$12*'Bike Data'!$C$7*'Bike Data'!$C$6*'WLTP Calcs'!E719^2</f>
        <v>3.0681032407407409</v>
      </c>
      <c r="I719" s="26">
        <f>0.02 *'Bike Data'!C$4*9.81</f>
        <v>55.524600000000007</v>
      </c>
      <c r="J719" s="22">
        <f t="shared" si="78"/>
        <v>-196.89340787037037</v>
      </c>
      <c r="K719" s="25">
        <f t="shared" si="79"/>
        <v>0</v>
      </c>
      <c r="L719" s="20">
        <f t="shared" si="80"/>
        <v>196.89340787037037</v>
      </c>
      <c r="M719" s="30">
        <f>(E719/1000)*(I719+H719+('Bike Data'!C$4*'Bike Data'!C$10*F719))</f>
        <v>-1.0584835851530348</v>
      </c>
      <c r="N719" s="25">
        <f t="shared" si="81"/>
        <v>0</v>
      </c>
      <c r="O719" s="30">
        <f t="shared" si="82"/>
        <v>1.0584835851530348</v>
      </c>
      <c r="P719" s="26"/>
      <c r="Q719" s="22">
        <f>((M719+M720)/2) * (B720 - B719)</f>
        <v>-0.5949900506783693</v>
      </c>
      <c r="R719" s="25">
        <f t="shared" si="83"/>
        <v>0</v>
      </c>
      <c r="S719" s="22">
        <f>SUM($R$3:R719)</f>
        <v>514.86682651936098</v>
      </c>
      <c r="T719" s="25">
        <f t="shared" si="77"/>
        <v>0.5949900506783693</v>
      </c>
      <c r="U719" s="22">
        <f>SUM($T$3:T719)</f>
        <v>189.30692623067753</v>
      </c>
      <c r="V719" s="25"/>
      <c r="W719" s="20">
        <f>U719*'KERS Calcs'!$F$4</f>
        <v>166.59009508299624</v>
      </c>
      <c r="X719" s="25">
        <f>O719*'KERS Calcs'!$F$30</f>
        <v>0.56925297169955424</v>
      </c>
      <c r="Y719" s="73">
        <f>T719*'KERS Calcs'!$F$30</f>
        <v>0.31998593009013088</v>
      </c>
      <c r="Z719" s="26">
        <f>SUM($Y$3:Y719)</f>
        <v>101.8093542797277</v>
      </c>
    </row>
    <row r="720" spans="1:26" x14ac:dyDescent="0.2">
      <c r="A720" s="23" t="s">
        <v>19</v>
      </c>
      <c r="B720" s="19">
        <v>717</v>
      </c>
      <c r="C720" s="23">
        <v>128</v>
      </c>
      <c r="D720" s="19">
        <v>12</v>
      </c>
      <c r="E720" s="24">
        <v>3.3333333333333335</v>
      </c>
      <c r="F720" s="20">
        <v>-0.26388888888888895</v>
      </c>
      <c r="G720" s="25">
        <f>'Bike Data'!$C$4*$F720</f>
        <v>-74.680555555555571</v>
      </c>
      <c r="H720" s="22">
        <f>0.5*'Bike Data'!$C$12*'Bike Data'!$C$7*'Bike Data'!$C$6*'WLTP Calcs'!E720^2</f>
        <v>2.2866666666666671</v>
      </c>
      <c r="I720" s="26">
        <f>0.02 *'Bike Data'!C$4*9.81</f>
        <v>55.524600000000007</v>
      </c>
      <c r="J720" s="22">
        <f t="shared" si="78"/>
        <v>-16.869288888888903</v>
      </c>
      <c r="K720" s="25">
        <f t="shared" si="79"/>
        <v>0</v>
      </c>
      <c r="L720" s="20">
        <f t="shared" si="80"/>
        <v>16.869288888888903</v>
      </c>
      <c r="M720" s="30">
        <f>(E720/1000)*(I720+H720+('Bike Data'!C$4*'Bike Data'!C$10*F720))</f>
        <v>-0.13149651620370376</v>
      </c>
      <c r="N720" s="25">
        <f t="shared" si="81"/>
        <v>0</v>
      </c>
      <c r="O720" s="30">
        <f t="shared" si="82"/>
        <v>0.13149651620370376</v>
      </c>
      <c r="P720" s="26"/>
      <c r="Q720" s="22">
        <f>((M720+M721)/2) * (B721 - B720)</f>
        <v>0.11591983680555555</v>
      </c>
      <c r="R720" s="25">
        <f t="shared" si="83"/>
        <v>0.11591983680555555</v>
      </c>
      <c r="S720" s="22">
        <f>SUM($R$3:R720)</f>
        <v>514.98274635616656</v>
      </c>
      <c r="T720" s="25">
        <f t="shared" si="77"/>
        <v>0</v>
      </c>
      <c r="U720" s="22">
        <f>SUM($T$3:T720)</f>
        <v>189.30692623067753</v>
      </c>
      <c r="V720" s="25"/>
      <c r="W720" s="20">
        <f>U720*'KERS Calcs'!$F$4</f>
        <v>166.59009508299624</v>
      </c>
      <c r="X720" s="25">
        <f>O720*'KERS Calcs'!$F$30</f>
        <v>7.0718888480707523E-2</v>
      </c>
      <c r="Y720" s="73">
        <f>T720*'KERS Calcs'!$F$30</f>
        <v>0</v>
      </c>
      <c r="Z720" s="26">
        <f>SUM($Y$3:Y720)</f>
        <v>101.8093542797277</v>
      </c>
    </row>
    <row r="721" spans="1:26" x14ac:dyDescent="0.2">
      <c r="A721" s="23" t="s">
        <v>19</v>
      </c>
      <c r="B721" s="19">
        <v>718</v>
      </c>
      <c r="C721" s="23">
        <v>129</v>
      </c>
      <c r="D721" s="19">
        <v>12</v>
      </c>
      <c r="E721" s="24">
        <v>3.3333333333333335</v>
      </c>
      <c r="F721" s="20">
        <v>0.1388888888888889</v>
      </c>
      <c r="G721" s="25">
        <f>'Bike Data'!$C$4*$F721</f>
        <v>39.305555555555557</v>
      </c>
      <c r="H721" s="22">
        <f>0.5*'Bike Data'!$C$12*'Bike Data'!$C$7*'Bike Data'!$C$6*'WLTP Calcs'!E721^2</f>
        <v>2.2866666666666671</v>
      </c>
      <c r="I721" s="26">
        <f>0.02 *'Bike Data'!C$4*9.81</f>
        <v>55.524600000000007</v>
      </c>
      <c r="J721" s="22">
        <f t="shared" si="78"/>
        <v>97.116822222222225</v>
      </c>
      <c r="K721" s="25">
        <f t="shared" si="79"/>
        <v>97.116822222222225</v>
      </c>
      <c r="L721" s="20">
        <f t="shared" si="80"/>
        <v>0</v>
      </c>
      <c r="M721" s="30">
        <f>(E721/1000)*(I721+H721+('Bike Data'!C$4*'Bike Data'!C$10*F721))</f>
        <v>0.36333618981481486</v>
      </c>
      <c r="N721" s="25">
        <f t="shared" si="81"/>
        <v>0.36333618981481486</v>
      </c>
      <c r="O721" s="30">
        <f t="shared" si="82"/>
        <v>0</v>
      </c>
      <c r="P721" s="26"/>
      <c r="Q721" s="22">
        <f>((M721+M722)/2) * (B722 - B721)</f>
        <v>0.65646893389917693</v>
      </c>
      <c r="R721" s="25">
        <f t="shared" si="83"/>
        <v>0.65646893389917693</v>
      </c>
      <c r="S721" s="22">
        <f>SUM($R$3:R721)</f>
        <v>515.63921529006575</v>
      </c>
      <c r="T721" s="25">
        <f t="shared" si="77"/>
        <v>0</v>
      </c>
      <c r="U721" s="22">
        <f>SUM($T$3:T721)</f>
        <v>189.30692623067753</v>
      </c>
      <c r="V721" s="25"/>
      <c r="W721" s="20">
        <f>U721*'KERS Calcs'!$F$4</f>
        <v>166.59009508299624</v>
      </c>
      <c r="X721" s="25">
        <f>O721*'KERS Calcs'!$F$30</f>
        <v>0</v>
      </c>
      <c r="Y721" s="73">
        <f>T721*'KERS Calcs'!$F$30</f>
        <v>0</v>
      </c>
      <c r="Z721" s="26">
        <f>SUM($Y$3:Y721)</f>
        <v>101.8093542797277</v>
      </c>
    </row>
    <row r="722" spans="1:26" x14ac:dyDescent="0.2">
      <c r="A722" s="23" t="s">
        <v>19</v>
      </c>
      <c r="B722" s="19">
        <v>719</v>
      </c>
      <c r="C722" s="23">
        <v>130</v>
      </c>
      <c r="D722" s="19">
        <v>13</v>
      </c>
      <c r="E722" s="24">
        <v>3.6111111111111112</v>
      </c>
      <c r="F722" s="20">
        <v>0.55555555555555558</v>
      </c>
      <c r="G722" s="25">
        <f>'Bike Data'!$C$4*$F722</f>
        <v>157.22222222222223</v>
      </c>
      <c r="H722" s="22">
        <f>0.5*'Bike Data'!$C$12*'Bike Data'!$C$7*'Bike Data'!$C$6*'WLTP Calcs'!E722^2</f>
        <v>2.6836574074074075</v>
      </c>
      <c r="I722" s="26">
        <f>0.02 *'Bike Data'!C$4*9.81</f>
        <v>55.524600000000007</v>
      </c>
      <c r="J722" s="22">
        <f t="shared" si="78"/>
        <v>215.43047962962964</v>
      </c>
      <c r="K722" s="25">
        <f t="shared" si="79"/>
        <v>215.43047962962964</v>
      </c>
      <c r="L722" s="20">
        <f t="shared" si="80"/>
        <v>0</v>
      </c>
      <c r="M722" s="30">
        <f>(E722/1000)*(I722+H722+('Bike Data'!C$4*'Bike Data'!C$10*F722))</f>
        <v>0.94960167798353912</v>
      </c>
      <c r="N722" s="25">
        <f t="shared" si="81"/>
        <v>0.94960167798353912</v>
      </c>
      <c r="O722" s="30">
        <f t="shared" si="82"/>
        <v>0</v>
      </c>
      <c r="P722" s="26"/>
      <c r="Q722" s="22">
        <f>((M722+M723)/2) * (B723 - B722)</f>
        <v>1.2328731316872428</v>
      </c>
      <c r="R722" s="25">
        <f t="shared" si="83"/>
        <v>1.2328731316872428</v>
      </c>
      <c r="S722" s="22">
        <f>SUM($R$3:R722)</f>
        <v>516.87208842175301</v>
      </c>
      <c r="T722" s="25">
        <f t="shared" si="77"/>
        <v>0</v>
      </c>
      <c r="U722" s="22">
        <f>SUM($T$3:T722)</f>
        <v>189.30692623067753</v>
      </c>
      <c r="V722" s="25"/>
      <c r="W722" s="20">
        <f>U722*'KERS Calcs'!$F$4</f>
        <v>166.59009508299624</v>
      </c>
      <c r="X722" s="25">
        <f>O722*'KERS Calcs'!$F$30</f>
        <v>0</v>
      </c>
      <c r="Y722" s="73">
        <f>T722*'KERS Calcs'!$F$30</f>
        <v>0</v>
      </c>
      <c r="Z722" s="26">
        <f>SUM($Y$3:Y722)</f>
        <v>101.8093542797277</v>
      </c>
    </row>
    <row r="723" spans="1:26" x14ac:dyDescent="0.2">
      <c r="A723" s="23" t="s">
        <v>19</v>
      </c>
      <c r="B723" s="19">
        <v>720</v>
      </c>
      <c r="C723" s="23">
        <v>131</v>
      </c>
      <c r="D723" s="19">
        <v>16</v>
      </c>
      <c r="E723" s="24">
        <v>4.4444444444444446</v>
      </c>
      <c r="F723" s="20">
        <v>0.76388888888888884</v>
      </c>
      <c r="G723" s="25">
        <f>'Bike Data'!$C$4*$F723</f>
        <v>216.18055555555554</v>
      </c>
      <c r="H723" s="22">
        <f>0.5*'Bike Data'!$C$12*'Bike Data'!$C$7*'Bike Data'!$C$6*'WLTP Calcs'!E723^2</f>
        <v>4.0651851851851859</v>
      </c>
      <c r="I723" s="26">
        <f>0.02 *'Bike Data'!C$4*9.81</f>
        <v>55.524600000000007</v>
      </c>
      <c r="J723" s="22">
        <f t="shared" si="78"/>
        <v>275.77034074074072</v>
      </c>
      <c r="K723" s="25">
        <f t="shared" si="79"/>
        <v>275.77034074074072</v>
      </c>
      <c r="L723" s="20">
        <f t="shared" si="80"/>
        <v>0</v>
      </c>
      <c r="M723" s="30">
        <f>(E723/1000)*(I723+H723+('Bike Data'!C$4*'Bike Data'!C$10*F723))</f>
        <v>1.5161445853909463</v>
      </c>
      <c r="N723" s="25">
        <f t="shared" si="81"/>
        <v>1.5161445853909463</v>
      </c>
      <c r="O723" s="30">
        <f t="shared" si="82"/>
        <v>0</v>
      </c>
      <c r="P723" s="26"/>
      <c r="Q723" s="22">
        <f>((M723+M724)/2) * (B724 - B723)</f>
        <v>1.5197366111111112</v>
      </c>
      <c r="R723" s="25">
        <f t="shared" si="83"/>
        <v>1.5197366111111112</v>
      </c>
      <c r="S723" s="22">
        <f>SUM($R$3:R723)</f>
        <v>518.39182503286406</v>
      </c>
      <c r="T723" s="25">
        <f t="shared" si="77"/>
        <v>0</v>
      </c>
      <c r="U723" s="22">
        <f>SUM($T$3:T723)</f>
        <v>189.30692623067753</v>
      </c>
      <c r="V723" s="25"/>
      <c r="W723" s="20">
        <f>U723*'KERS Calcs'!$F$4</f>
        <v>166.59009508299624</v>
      </c>
      <c r="X723" s="25">
        <f>O723*'KERS Calcs'!$F$30</f>
        <v>0</v>
      </c>
      <c r="Y723" s="73">
        <f>T723*'KERS Calcs'!$F$30</f>
        <v>0</v>
      </c>
      <c r="Z723" s="26">
        <f>SUM($Y$3:Y723)</f>
        <v>101.8093542797277</v>
      </c>
    </row>
    <row r="724" spans="1:26" x14ac:dyDescent="0.2">
      <c r="A724" s="23" t="s">
        <v>19</v>
      </c>
      <c r="B724" s="19">
        <v>721</v>
      </c>
      <c r="C724" s="23">
        <v>132</v>
      </c>
      <c r="D724" s="19">
        <v>18.5</v>
      </c>
      <c r="E724" s="24">
        <v>5.1388888888888893</v>
      </c>
      <c r="F724" s="20">
        <v>0.63888888888888906</v>
      </c>
      <c r="G724" s="25">
        <f>'Bike Data'!$C$4*$F724</f>
        <v>180.8055555555556</v>
      </c>
      <c r="H724" s="22">
        <f>0.5*'Bike Data'!$C$12*'Bike Data'!$C$7*'Bike Data'!$C$6*'WLTP Calcs'!E724^2</f>
        <v>5.4348032407407425</v>
      </c>
      <c r="I724" s="26">
        <f>0.02 *'Bike Data'!C$4*9.81</f>
        <v>55.524600000000007</v>
      </c>
      <c r="J724" s="22">
        <f t="shared" si="78"/>
        <v>241.76495879629636</v>
      </c>
      <c r="K724" s="25">
        <f t="shared" si="79"/>
        <v>241.76495879629636</v>
      </c>
      <c r="L724" s="20">
        <f t="shared" si="80"/>
        <v>0</v>
      </c>
      <c r="M724" s="30">
        <f>(E724/1000)*(I724+H724+('Bike Data'!C$4*'Bike Data'!C$10*F724))</f>
        <v>1.5233286368312762</v>
      </c>
      <c r="N724" s="25">
        <f t="shared" si="81"/>
        <v>1.5233286368312762</v>
      </c>
      <c r="O724" s="30">
        <f t="shared" si="82"/>
        <v>0</v>
      </c>
      <c r="P724" s="26"/>
      <c r="Q724" s="22">
        <f>((M724+M725)/2) * (B725 - B724)</f>
        <v>1.5256429016460908</v>
      </c>
      <c r="R724" s="25">
        <f t="shared" si="83"/>
        <v>1.5256429016460908</v>
      </c>
      <c r="S724" s="22">
        <f>SUM($R$3:R724)</f>
        <v>519.91746793451011</v>
      </c>
      <c r="T724" s="25">
        <f t="shared" si="77"/>
        <v>0</v>
      </c>
      <c r="U724" s="22">
        <f>SUM($T$3:T724)</f>
        <v>189.30692623067753</v>
      </c>
      <c r="V724" s="25"/>
      <c r="W724" s="20">
        <f>U724*'KERS Calcs'!$F$4</f>
        <v>166.59009508299624</v>
      </c>
      <c r="X724" s="25">
        <f>O724*'KERS Calcs'!$F$30</f>
        <v>0</v>
      </c>
      <c r="Y724" s="73">
        <f>T724*'KERS Calcs'!$F$30</f>
        <v>0</v>
      </c>
      <c r="Z724" s="26">
        <f>SUM($Y$3:Y724)</f>
        <v>101.8093542797277</v>
      </c>
    </row>
    <row r="725" spans="1:26" x14ac:dyDescent="0.2">
      <c r="A725" s="23" t="s">
        <v>19</v>
      </c>
      <c r="B725" s="19">
        <v>722</v>
      </c>
      <c r="C725" s="23">
        <v>133</v>
      </c>
      <c r="D725" s="19">
        <v>20.6</v>
      </c>
      <c r="E725" s="24">
        <v>5.7222222222222232</v>
      </c>
      <c r="F725" s="20">
        <v>0.55555555555555558</v>
      </c>
      <c r="G725" s="25">
        <f>'Bike Data'!$C$4*$F725</f>
        <v>157.22222222222223</v>
      </c>
      <c r="H725" s="22">
        <f>0.5*'Bike Data'!$C$12*'Bike Data'!$C$7*'Bike Data'!$C$6*'WLTP Calcs'!E725^2</f>
        <v>6.7386796296296323</v>
      </c>
      <c r="I725" s="26">
        <f>0.02 *'Bike Data'!C$4*9.81</f>
        <v>55.524600000000007</v>
      </c>
      <c r="J725" s="22">
        <f t="shared" si="78"/>
        <v>219.48550185185189</v>
      </c>
      <c r="K725" s="25">
        <f t="shared" si="79"/>
        <v>219.48550185185189</v>
      </c>
      <c r="L725" s="20">
        <f t="shared" si="80"/>
        <v>0</v>
      </c>
      <c r="M725" s="30">
        <f>(E725/1000)*(I725+H725+('Bike Data'!C$4*'Bike Data'!C$10*F725))</f>
        <v>1.5279571664609055</v>
      </c>
      <c r="N725" s="25">
        <f t="shared" si="81"/>
        <v>1.5279571664609055</v>
      </c>
      <c r="O725" s="30">
        <f t="shared" si="82"/>
        <v>0</v>
      </c>
      <c r="P725" s="26"/>
      <c r="Q725" s="22">
        <f>((M725+M726)/2) * (B726 - B725)</f>
        <v>1.5065044252443416</v>
      </c>
      <c r="R725" s="25">
        <f t="shared" si="83"/>
        <v>1.5065044252443416</v>
      </c>
      <c r="S725" s="22">
        <f>SUM($R$3:R725)</f>
        <v>521.42397235975443</v>
      </c>
      <c r="T725" s="25">
        <f t="shared" si="77"/>
        <v>0</v>
      </c>
      <c r="U725" s="22">
        <f>SUM($T$3:T725)</f>
        <v>189.30692623067753</v>
      </c>
      <c r="V725" s="25"/>
      <c r="W725" s="20">
        <f>U725*'KERS Calcs'!$F$4</f>
        <v>166.59009508299624</v>
      </c>
      <c r="X725" s="25">
        <f>O725*'KERS Calcs'!$F$30</f>
        <v>0</v>
      </c>
      <c r="Y725" s="73">
        <f>T725*'KERS Calcs'!$F$30</f>
        <v>0</v>
      </c>
      <c r="Z725" s="26">
        <f>SUM($Y$3:Y725)</f>
        <v>101.8093542797277</v>
      </c>
    </row>
    <row r="726" spans="1:26" x14ac:dyDescent="0.2">
      <c r="A726" s="23" t="s">
        <v>19</v>
      </c>
      <c r="B726" s="19">
        <v>723</v>
      </c>
      <c r="C726" s="23">
        <v>134</v>
      </c>
      <c r="D726" s="19">
        <v>22.5</v>
      </c>
      <c r="E726" s="24">
        <v>6.25</v>
      </c>
      <c r="F726" s="20">
        <v>0.47222222222222199</v>
      </c>
      <c r="G726" s="25">
        <f>'Bike Data'!$C$4*$F726</f>
        <v>133.63888888888883</v>
      </c>
      <c r="H726" s="22">
        <f>0.5*'Bike Data'!$C$12*'Bike Data'!$C$7*'Bike Data'!$C$6*'WLTP Calcs'!E726^2</f>
        <v>8.0390625</v>
      </c>
      <c r="I726" s="26">
        <f>0.02 *'Bike Data'!C$4*9.81</f>
        <v>55.524600000000007</v>
      </c>
      <c r="J726" s="22">
        <f t="shared" si="78"/>
        <v>197.20255138888882</v>
      </c>
      <c r="K726" s="25">
        <f t="shared" si="79"/>
        <v>197.20255138888882</v>
      </c>
      <c r="L726" s="20">
        <f t="shared" si="80"/>
        <v>0</v>
      </c>
      <c r="M726" s="30">
        <f>(E726/1000)*(I726+H726+('Bike Data'!C$4*'Bike Data'!C$10*F726))</f>
        <v>1.4850516840277774</v>
      </c>
      <c r="N726" s="25">
        <f t="shared" si="81"/>
        <v>1.4850516840277774</v>
      </c>
      <c r="O726" s="30">
        <f t="shared" si="82"/>
        <v>0</v>
      </c>
      <c r="P726" s="26"/>
      <c r="Q726" s="22">
        <f>((M726+M727)/2) * (B727 - B726)</f>
        <v>1.6576877980324074</v>
      </c>
      <c r="R726" s="25">
        <f t="shared" si="83"/>
        <v>1.6576877980324074</v>
      </c>
      <c r="S726" s="22">
        <f>SUM($R$3:R726)</f>
        <v>523.08166015778681</v>
      </c>
      <c r="T726" s="25">
        <f t="shared" si="77"/>
        <v>0</v>
      </c>
      <c r="U726" s="22">
        <f>SUM($T$3:T726)</f>
        <v>189.30692623067753</v>
      </c>
      <c r="V726" s="25"/>
      <c r="W726" s="20">
        <f>U726*'KERS Calcs'!$F$4</f>
        <v>166.59009508299624</v>
      </c>
      <c r="X726" s="25">
        <f>O726*'KERS Calcs'!$F$30</f>
        <v>0</v>
      </c>
      <c r="Y726" s="73">
        <f>T726*'KERS Calcs'!$F$30</f>
        <v>0</v>
      </c>
      <c r="Z726" s="26">
        <f>SUM($Y$3:Y726)</f>
        <v>101.8093542797277</v>
      </c>
    </row>
    <row r="727" spans="1:26" x14ac:dyDescent="0.2">
      <c r="A727" s="23" t="s">
        <v>19</v>
      </c>
      <c r="B727" s="19">
        <v>724</v>
      </c>
      <c r="C727" s="23">
        <v>135</v>
      </c>
      <c r="D727" s="19">
        <v>24</v>
      </c>
      <c r="E727" s="24">
        <v>6.666666666666667</v>
      </c>
      <c r="F727" s="20">
        <v>0.56944444444444464</v>
      </c>
      <c r="G727" s="25">
        <f>'Bike Data'!$C$4*$F727</f>
        <v>161.15277777777783</v>
      </c>
      <c r="H727" s="22">
        <f>0.5*'Bike Data'!$C$12*'Bike Data'!$C$7*'Bike Data'!$C$6*'WLTP Calcs'!E727^2</f>
        <v>9.1466666666666683</v>
      </c>
      <c r="I727" s="26">
        <f>0.02 *'Bike Data'!C$4*9.81</f>
        <v>55.524600000000007</v>
      </c>
      <c r="J727" s="22">
        <f t="shared" si="78"/>
        <v>225.8240444444445</v>
      </c>
      <c r="K727" s="25">
        <f t="shared" si="79"/>
        <v>225.8240444444445</v>
      </c>
      <c r="L727" s="20">
        <f t="shared" si="80"/>
        <v>0</v>
      </c>
      <c r="M727" s="30">
        <f>(E727/1000)*(I727+H727+('Bike Data'!C$4*'Bike Data'!C$10*F727))</f>
        <v>1.8303239120370374</v>
      </c>
      <c r="N727" s="25">
        <f t="shared" si="81"/>
        <v>1.8303239120370374</v>
      </c>
      <c r="O727" s="30">
        <f t="shared" si="82"/>
        <v>0</v>
      </c>
      <c r="P727" s="26"/>
      <c r="Q727" s="22">
        <f>((M727+M728)/2) * (B728 - B727)</f>
        <v>2.2775953854488167</v>
      </c>
      <c r="R727" s="25">
        <f t="shared" si="83"/>
        <v>2.2775953854488167</v>
      </c>
      <c r="S727" s="22">
        <f>SUM($R$3:R727)</f>
        <v>525.35925554323558</v>
      </c>
      <c r="T727" s="25">
        <f t="shared" si="77"/>
        <v>0</v>
      </c>
      <c r="U727" s="22">
        <f>SUM($T$3:T727)</f>
        <v>189.30692623067753</v>
      </c>
      <c r="V727" s="25"/>
      <c r="W727" s="20">
        <f>U727*'KERS Calcs'!$F$4</f>
        <v>166.59009508299624</v>
      </c>
      <c r="X727" s="25">
        <f>O727*'KERS Calcs'!$F$30</f>
        <v>0</v>
      </c>
      <c r="Y727" s="73">
        <f>T727*'KERS Calcs'!$F$30</f>
        <v>0</v>
      </c>
      <c r="Z727" s="26">
        <f>SUM($Y$3:Y727)</f>
        <v>101.8093542797277</v>
      </c>
    </row>
    <row r="728" spans="1:26" x14ac:dyDescent="0.2">
      <c r="A728" s="23" t="s">
        <v>19</v>
      </c>
      <c r="B728" s="19">
        <v>725</v>
      </c>
      <c r="C728" s="23">
        <v>136</v>
      </c>
      <c r="D728" s="19">
        <v>26.6</v>
      </c>
      <c r="E728" s="24">
        <v>7.3888888888888893</v>
      </c>
      <c r="F728" s="20">
        <v>0.8194444444444442</v>
      </c>
      <c r="G728" s="25">
        <f>'Bike Data'!$C$4*$F728</f>
        <v>231.90277777777771</v>
      </c>
      <c r="H728" s="22">
        <f>0.5*'Bike Data'!$C$12*'Bike Data'!$C$7*'Bike Data'!$C$6*'WLTP Calcs'!E728^2</f>
        <v>11.235790740740743</v>
      </c>
      <c r="I728" s="26">
        <f>0.02 *'Bike Data'!C$4*9.81</f>
        <v>55.524600000000007</v>
      </c>
      <c r="J728" s="22">
        <f t="shared" si="78"/>
        <v>298.66316851851849</v>
      </c>
      <c r="K728" s="25">
        <f t="shared" si="79"/>
        <v>298.66316851851849</v>
      </c>
      <c r="L728" s="20">
        <f t="shared" si="80"/>
        <v>0</v>
      </c>
      <c r="M728" s="30">
        <f>(E728/1000)*(I728+H728+('Bike Data'!C$4*'Bike Data'!C$10*F728))</f>
        <v>2.724866858860596</v>
      </c>
      <c r="N728" s="25">
        <f t="shared" si="81"/>
        <v>2.724866858860596</v>
      </c>
      <c r="O728" s="30">
        <f t="shared" si="82"/>
        <v>0</v>
      </c>
      <c r="P728" s="26"/>
      <c r="Q728" s="22">
        <f>((M728+M729)/2) * (B729 - B728)</f>
        <v>3.3951176044431568</v>
      </c>
      <c r="R728" s="25">
        <f t="shared" si="83"/>
        <v>3.3951176044431568</v>
      </c>
      <c r="S728" s="22">
        <f>SUM($R$3:R728)</f>
        <v>528.75437314767873</v>
      </c>
      <c r="T728" s="25">
        <f t="shared" si="77"/>
        <v>0</v>
      </c>
      <c r="U728" s="22">
        <f>SUM($T$3:T728)</f>
        <v>189.30692623067753</v>
      </c>
      <c r="V728" s="25"/>
      <c r="W728" s="20">
        <f>U728*'KERS Calcs'!$F$4</f>
        <v>166.59009508299624</v>
      </c>
      <c r="X728" s="25">
        <f>O728*'KERS Calcs'!$F$30</f>
        <v>0</v>
      </c>
      <c r="Y728" s="73">
        <f>T728*'KERS Calcs'!$F$30</f>
        <v>0</v>
      </c>
      <c r="Z728" s="26">
        <f>SUM($Y$3:Y728)</f>
        <v>101.8093542797277</v>
      </c>
    </row>
    <row r="729" spans="1:26" x14ac:dyDescent="0.2">
      <c r="A729" s="23" t="s">
        <v>19</v>
      </c>
      <c r="B729" s="19">
        <v>726</v>
      </c>
      <c r="C729" s="23">
        <v>137</v>
      </c>
      <c r="D729" s="19">
        <v>29.9</v>
      </c>
      <c r="E729" s="24">
        <v>8.3055555555555554</v>
      </c>
      <c r="F729" s="20">
        <v>1.1388888888888882</v>
      </c>
      <c r="G729" s="25">
        <f>'Bike Data'!$C$4*$F729</f>
        <v>322.30555555555537</v>
      </c>
      <c r="H729" s="22">
        <f>0.5*'Bike Data'!$C$12*'Bike Data'!$C$7*'Bike Data'!$C$6*'WLTP Calcs'!E729^2</f>
        <v>14.196547685185184</v>
      </c>
      <c r="I729" s="26">
        <f>0.02 *'Bike Data'!C$4*9.81</f>
        <v>55.524600000000007</v>
      </c>
      <c r="J729" s="22">
        <f t="shared" si="78"/>
        <v>392.02670324074057</v>
      </c>
      <c r="K729" s="25">
        <f t="shared" si="79"/>
        <v>392.02670324074057</v>
      </c>
      <c r="L729" s="20">
        <f t="shared" si="80"/>
        <v>0</v>
      </c>
      <c r="M729" s="30">
        <f>(E729/1000)*(I729+H729+('Bike Data'!C$4*'Bike Data'!C$10*F729))</f>
        <v>4.0653683500257181</v>
      </c>
      <c r="N729" s="25">
        <f t="shared" si="81"/>
        <v>4.0653683500257181</v>
      </c>
      <c r="O729" s="30">
        <f t="shared" si="82"/>
        <v>0</v>
      </c>
      <c r="P729" s="26"/>
      <c r="Q729" s="22">
        <f>((M729+M730)/2) * (B730 - B729)</f>
        <v>4.3485914526748957</v>
      </c>
      <c r="R729" s="25">
        <f t="shared" si="83"/>
        <v>4.3485914526748957</v>
      </c>
      <c r="S729" s="22">
        <f>SUM($R$3:R729)</f>
        <v>533.10296460035363</v>
      </c>
      <c r="T729" s="25">
        <f t="shared" si="77"/>
        <v>0</v>
      </c>
      <c r="U729" s="22">
        <f>SUM($T$3:T729)</f>
        <v>189.30692623067753</v>
      </c>
      <c r="V729" s="25"/>
      <c r="W729" s="20">
        <f>U729*'KERS Calcs'!$F$4</f>
        <v>166.59009508299624</v>
      </c>
      <c r="X729" s="25">
        <f>O729*'KERS Calcs'!$F$30</f>
        <v>0</v>
      </c>
      <c r="Y729" s="73">
        <f>T729*'KERS Calcs'!$F$30</f>
        <v>0</v>
      </c>
      <c r="Z729" s="26">
        <f>SUM($Y$3:Y729)</f>
        <v>101.8093542797277</v>
      </c>
    </row>
    <row r="730" spans="1:26" x14ac:dyDescent="0.2">
      <c r="A730" s="23" t="s">
        <v>19</v>
      </c>
      <c r="B730" s="19">
        <v>727</v>
      </c>
      <c r="C730" s="23">
        <v>138</v>
      </c>
      <c r="D730" s="19">
        <v>34.799999999999997</v>
      </c>
      <c r="E730" s="24">
        <v>9.6666666666666661</v>
      </c>
      <c r="F730" s="20">
        <v>1.0972222222222221</v>
      </c>
      <c r="G730" s="25">
        <f>'Bike Data'!$C$4*$F730</f>
        <v>310.51388888888886</v>
      </c>
      <c r="H730" s="22">
        <f>0.5*'Bike Data'!$C$12*'Bike Data'!$C$7*'Bike Data'!$C$6*'WLTP Calcs'!E730^2</f>
        <v>19.230866666666664</v>
      </c>
      <c r="I730" s="26">
        <f>0.02 *'Bike Data'!C$4*9.81</f>
        <v>55.524600000000007</v>
      </c>
      <c r="J730" s="22">
        <f t="shared" si="78"/>
        <v>385.26935555555553</v>
      </c>
      <c r="K730" s="25">
        <f t="shared" si="79"/>
        <v>385.26935555555553</v>
      </c>
      <c r="L730" s="20">
        <f t="shared" si="80"/>
        <v>0</v>
      </c>
      <c r="M730" s="30">
        <f>(E730/1000)*(I730+H730+('Bike Data'!C$4*'Bike Data'!C$10*F730))</f>
        <v>4.6318145553240733</v>
      </c>
      <c r="N730" s="25">
        <f t="shared" si="81"/>
        <v>4.6318145553240733</v>
      </c>
      <c r="O730" s="30">
        <f t="shared" si="82"/>
        <v>0</v>
      </c>
      <c r="P730" s="26"/>
      <c r="Q730" s="22">
        <f>((M730+M731)/2) * (B731 - B730)</f>
        <v>4.1777559245370384</v>
      </c>
      <c r="R730" s="25">
        <f t="shared" si="83"/>
        <v>4.1777559245370384</v>
      </c>
      <c r="S730" s="22">
        <f>SUM($R$3:R730)</f>
        <v>537.28072052489063</v>
      </c>
      <c r="T730" s="25">
        <f t="shared" si="77"/>
        <v>0</v>
      </c>
      <c r="U730" s="22">
        <f>SUM($T$3:T730)</f>
        <v>189.30692623067753</v>
      </c>
      <c r="V730" s="25"/>
      <c r="W730" s="20">
        <f>U730*'KERS Calcs'!$F$4</f>
        <v>166.59009508299624</v>
      </c>
      <c r="X730" s="25">
        <f>O730*'KERS Calcs'!$F$30</f>
        <v>0</v>
      </c>
      <c r="Y730" s="73">
        <f>T730*'KERS Calcs'!$F$30</f>
        <v>0</v>
      </c>
      <c r="Z730" s="26">
        <f>SUM($Y$3:Y730)</f>
        <v>101.8093542797277</v>
      </c>
    </row>
    <row r="731" spans="1:26" x14ac:dyDescent="0.2">
      <c r="A731" s="23" t="s">
        <v>19</v>
      </c>
      <c r="B731" s="19">
        <v>728</v>
      </c>
      <c r="C731" s="23">
        <v>139</v>
      </c>
      <c r="D731" s="19">
        <v>37.799999999999997</v>
      </c>
      <c r="E731" s="24">
        <v>10.5</v>
      </c>
      <c r="F731" s="20">
        <v>0.75000000000000078</v>
      </c>
      <c r="G731" s="25">
        <f>'Bike Data'!$C$4*$F731</f>
        <v>212.25000000000023</v>
      </c>
      <c r="H731" s="22">
        <f>0.5*'Bike Data'!$C$12*'Bike Data'!$C$7*'Bike Data'!$C$6*'WLTP Calcs'!E731^2</f>
        <v>22.689450000000001</v>
      </c>
      <c r="I731" s="26">
        <f>0.02 *'Bike Data'!C$4*9.81</f>
        <v>55.524600000000007</v>
      </c>
      <c r="J731" s="22">
        <f t="shared" si="78"/>
        <v>290.46405000000021</v>
      </c>
      <c r="K731" s="25">
        <f t="shared" si="79"/>
        <v>290.46405000000021</v>
      </c>
      <c r="L731" s="20">
        <f t="shared" si="80"/>
        <v>0</v>
      </c>
      <c r="M731" s="30">
        <f>(E731/1000)*(I731+H731+('Bike Data'!C$4*'Bike Data'!C$10*F731))</f>
        <v>3.723697293750003</v>
      </c>
      <c r="N731" s="25">
        <f t="shared" si="81"/>
        <v>3.723697293750003</v>
      </c>
      <c r="O731" s="30">
        <f t="shared" si="82"/>
        <v>0</v>
      </c>
      <c r="P731" s="26"/>
      <c r="Q731" s="22">
        <f>((M731+M732)/2) * (B732 - B731)</f>
        <v>3.4012136219907436</v>
      </c>
      <c r="R731" s="25">
        <f t="shared" si="83"/>
        <v>3.4012136219907436</v>
      </c>
      <c r="S731" s="22">
        <f>SUM($R$3:R731)</f>
        <v>540.68193414688142</v>
      </c>
      <c r="T731" s="25">
        <f t="shared" si="77"/>
        <v>0</v>
      </c>
      <c r="U731" s="22">
        <f>SUM($T$3:T731)</f>
        <v>189.30692623067753</v>
      </c>
      <c r="V731" s="25"/>
      <c r="W731" s="20">
        <f>U731*'KERS Calcs'!$F$4</f>
        <v>166.59009508299624</v>
      </c>
      <c r="X731" s="25">
        <f>O731*'KERS Calcs'!$F$30</f>
        <v>0</v>
      </c>
      <c r="Y731" s="73">
        <f>T731*'KERS Calcs'!$F$30</f>
        <v>0</v>
      </c>
      <c r="Z731" s="26">
        <f>SUM($Y$3:Y731)</f>
        <v>101.8093542797277</v>
      </c>
    </row>
    <row r="732" spans="1:26" x14ac:dyDescent="0.2">
      <c r="A732" s="23" t="s">
        <v>19</v>
      </c>
      <c r="B732" s="19">
        <v>729</v>
      </c>
      <c r="C732" s="23">
        <v>140</v>
      </c>
      <c r="D732" s="19">
        <v>40.200000000000003</v>
      </c>
      <c r="E732" s="24">
        <v>11.166666666666668</v>
      </c>
      <c r="F732" s="20">
        <v>0.52777777777777835</v>
      </c>
      <c r="G732" s="25">
        <f>'Bike Data'!$C$4*$F732</f>
        <v>149.36111111111128</v>
      </c>
      <c r="H732" s="22">
        <f>0.5*'Bike Data'!$C$12*'Bike Data'!$C$7*'Bike Data'!$C$6*'WLTP Calcs'!E732^2</f>
        <v>25.662116666666673</v>
      </c>
      <c r="I732" s="26">
        <f>0.02 *'Bike Data'!C$4*9.81</f>
        <v>55.524600000000007</v>
      </c>
      <c r="J732" s="22">
        <f t="shared" si="78"/>
        <v>230.54782777777797</v>
      </c>
      <c r="K732" s="25">
        <f t="shared" si="79"/>
        <v>230.54782777777797</v>
      </c>
      <c r="L732" s="20">
        <f t="shared" si="80"/>
        <v>0</v>
      </c>
      <c r="M732" s="30">
        <f>(E732/1000)*(I732+H732+('Bike Data'!C$4*'Bike Data'!C$10*F732))</f>
        <v>3.0787299502314838</v>
      </c>
      <c r="N732" s="25">
        <f t="shared" si="81"/>
        <v>3.0787299502314838</v>
      </c>
      <c r="O732" s="30">
        <f t="shared" si="82"/>
        <v>0</v>
      </c>
      <c r="P732" s="26"/>
      <c r="Q732" s="22">
        <f>((M732+M733)/2) * (B733 - B732)</f>
        <v>2.5217464058770576</v>
      </c>
      <c r="R732" s="25">
        <f t="shared" si="83"/>
        <v>2.5217464058770576</v>
      </c>
      <c r="S732" s="22">
        <f>SUM($R$3:R732)</f>
        <v>543.20368055275844</v>
      </c>
      <c r="T732" s="25">
        <f t="shared" si="77"/>
        <v>0</v>
      </c>
      <c r="U732" s="22">
        <f>SUM($T$3:T732)</f>
        <v>189.30692623067753</v>
      </c>
      <c r="V732" s="25"/>
      <c r="W732" s="20">
        <f>U732*'KERS Calcs'!$F$4</f>
        <v>166.59009508299624</v>
      </c>
      <c r="X732" s="25">
        <f>O732*'KERS Calcs'!$F$30</f>
        <v>0</v>
      </c>
      <c r="Y732" s="73">
        <f>T732*'KERS Calcs'!$F$30</f>
        <v>0</v>
      </c>
      <c r="Z732" s="26">
        <f>SUM($Y$3:Y732)</f>
        <v>101.8093542797277</v>
      </c>
    </row>
    <row r="733" spans="1:26" x14ac:dyDescent="0.2">
      <c r="A733" s="23" t="s">
        <v>19</v>
      </c>
      <c r="B733" s="19">
        <v>730</v>
      </c>
      <c r="C733" s="23">
        <v>141</v>
      </c>
      <c r="D733" s="19">
        <v>41.6</v>
      </c>
      <c r="E733" s="24">
        <v>11.555555555555557</v>
      </c>
      <c r="F733" s="20">
        <v>0.23611111111111052</v>
      </c>
      <c r="G733" s="25">
        <f>'Bike Data'!$C$4*$F733</f>
        <v>66.819444444444272</v>
      </c>
      <c r="H733" s="22">
        <f>0.5*'Bike Data'!$C$12*'Bike Data'!$C$7*'Bike Data'!$C$6*'WLTP Calcs'!E733^2</f>
        <v>27.48065185185186</v>
      </c>
      <c r="I733" s="26">
        <f>0.02 *'Bike Data'!C$4*9.81</f>
        <v>55.524600000000007</v>
      </c>
      <c r="J733" s="22">
        <f t="shared" si="78"/>
        <v>149.82469629629614</v>
      </c>
      <c r="K733" s="25">
        <f t="shared" si="79"/>
        <v>149.82469629629614</v>
      </c>
      <c r="L733" s="20">
        <f t="shared" si="80"/>
        <v>0</v>
      </c>
      <c r="M733" s="30">
        <f>(E733/1000)*(I733+H733+('Bike Data'!C$4*'Bike Data'!C$10*F733))</f>
        <v>1.9647628615226318</v>
      </c>
      <c r="N733" s="25">
        <f t="shared" si="81"/>
        <v>1.9647628615226318</v>
      </c>
      <c r="O733" s="30">
        <f t="shared" si="82"/>
        <v>0</v>
      </c>
      <c r="P733" s="26"/>
      <c r="Q733" s="22">
        <f>((M733+M734)/2) * (B734 - B733)</f>
        <v>1.586898759304268</v>
      </c>
      <c r="R733" s="25">
        <f t="shared" si="83"/>
        <v>1.586898759304268</v>
      </c>
      <c r="S733" s="22">
        <f>SUM($R$3:R733)</f>
        <v>544.79057931206273</v>
      </c>
      <c r="T733" s="25">
        <f t="shared" si="77"/>
        <v>0</v>
      </c>
      <c r="U733" s="22">
        <f>SUM($T$3:T733)</f>
        <v>189.30692623067753</v>
      </c>
      <c r="V733" s="25"/>
      <c r="W733" s="20">
        <f>U733*'KERS Calcs'!$F$4</f>
        <v>166.59009508299624</v>
      </c>
      <c r="X733" s="25">
        <f>O733*'KERS Calcs'!$F$30</f>
        <v>0</v>
      </c>
      <c r="Y733" s="73">
        <f>T733*'KERS Calcs'!$F$30</f>
        <v>0</v>
      </c>
      <c r="Z733" s="26">
        <f>SUM($Y$3:Y733)</f>
        <v>101.8093542797277</v>
      </c>
    </row>
    <row r="734" spans="1:26" x14ac:dyDescent="0.2">
      <c r="A734" s="23" t="s">
        <v>19</v>
      </c>
      <c r="B734" s="19">
        <v>731</v>
      </c>
      <c r="C734" s="23">
        <v>142</v>
      </c>
      <c r="D734" s="19">
        <v>41.9</v>
      </c>
      <c r="E734" s="24">
        <v>11.638888888888889</v>
      </c>
      <c r="F734" s="20">
        <v>5.5555555555555358E-2</v>
      </c>
      <c r="G734" s="25">
        <f>'Bike Data'!$C$4*$F734</f>
        <v>15.722222222222166</v>
      </c>
      <c r="H734" s="22">
        <f>0.5*'Bike Data'!$C$12*'Bike Data'!$C$7*'Bike Data'!$C$6*'WLTP Calcs'!E734^2</f>
        <v>27.878436574074076</v>
      </c>
      <c r="I734" s="26">
        <f>0.02 *'Bike Data'!C$4*9.81</f>
        <v>55.524600000000007</v>
      </c>
      <c r="J734" s="22">
        <f t="shared" si="78"/>
        <v>99.125258796296251</v>
      </c>
      <c r="K734" s="25">
        <f t="shared" si="79"/>
        <v>99.125258796296251</v>
      </c>
      <c r="L734" s="20">
        <f t="shared" si="80"/>
        <v>0</v>
      </c>
      <c r="M734" s="30">
        <f>(E734/1000)*(I734+H734+('Bike Data'!C$4*'Bike Data'!C$10*F734))</f>
        <v>1.2090346570859045</v>
      </c>
      <c r="N734" s="25">
        <f t="shared" si="81"/>
        <v>1.2090346570859045</v>
      </c>
      <c r="O734" s="30">
        <f t="shared" si="82"/>
        <v>0</v>
      </c>
      <c r="P734" s="26"/>
      <c r="Q734" s="22">
        <f>((M734+M735)/2) * (B735 - B734)</f>
        <v>1.1813940004179537</v>
      </c>
      <c r="R734" s="25">
        <f t="shared" si="83"/>
        <v>1.1813940004179537</v>
      </c>
      <c r="S734" s="22">
        <f>SUM($R$3:R734)</f>
        <v>545.97197331248071</v>
      </c>
      <c r="T734" s="25">
        <f t="shared" si="77"/>
        <v>0</v>
      </c>
      <c r="U734" s="22">
        <f>SUM($T$3:T734)</f>
        <v>189.30692623067753</v>
      </c>
      <c r="V734" s="25"/>
      <c r="W734" s="20">
        <f>U734*'KERS Calcs'!$F$4</f>
        <v>166.59009508299624</v>
      </c>
      <c r="X734" s="25">
        <f>O734*'KERS Calcs'!$F$30</f>
        <v>0</v>
      </c>
      <c r="Y734" s="73">
        <f>T734*'KERS Calcs'!$F$30</f>
        <v>0</v>
      </c>
      <c r="Z734" s="26">
        <f>SUM($Y$3:Y734)</f>
        <v>101.8093542797277</v>
      </c>
    </row>
    <row r="735" spans="1:26" x14ac:dyDescent="0.2">
      <c r="A735" s="23" t="s">
        <v>19</v>
      </c>
      <c r="B735" s="19">
        <v>732</v>
      </c>
      <c r="C735" s="23">
        <v>143</v>
      </c>
      <c r="D735" s="19">
        <v>42</v>
      </c>
      <c r="E735" s="24">
        <v>11.666666666666668</v>
      </c>
      <c r="F735" s="20">
        <v>4.1666666666667261E-2</v>
      </c>
      <c r="G735" s="25">
        <f>'Bike Data'!$C$4*$F735</f>
        <v>11.791666666666835</v>
      </c>
      <c r="H735" s="22">
        <f>0.5*'Bike Data'!$C$12*'Bike Data'!$C$7*'Bike Data'!$C$6*'WLTP Calcs'!E735^2</f>
        <v>28.011666666666674</v>
      </c>
      <c r="I735" s="26">
        <f>0.02 *'Bike Data'!C$4*9.81</f>
        <v>55.524600000000007</v>
      </c>
      <c r="J735" s="22">
        <f t="shared" si="78"/>
        <v>95.327933333333519</v>
      </c>
      <c r="K735" s="25">
        <f t="shared" si="79"/>
        <v>95.327933333333519</v>
      </c>
      <c r="L735" s="20">
        <f t="shared" si="80"/>
        <v>0</v>
      </c>
      <c r="M735" s="30">
        <f>(E735/1000)*(I735+H735+('Bike Data'!C$4*'Bike Data'!C$10*F735))</f>
        <v>1.1537533437500027</v>
      </c>
      <c r="N735" s="25">
        <f t="shared" si="81"/>
        <v>1.1537533437500027</v>
      </c>
      <c r="O735" s="30">
        <f t="shared" si="82"/>
        <v>0</v>
      </c>
      <c r="P735" s="26"/>
      <c r="Q735" s="22">
        <f>((M735+M736)/2) * (B736 - B735)</f>
        <v>1.1880705002443426</v>
      </c>
      <c r="R735" s="25">
        <f t="shared" si="83"/>
        <v>1.1880705002443426</v>
      </c>
      <c r="S735" s="22">
        <f>SUM($R$3:R735)</f>
        <v>547.16004381272501</v>
      </c>
      <c r="T735" s="25">
        <f t="shared" si="77"/>
        <v>0</v>
      </c>
      <c r="U735" s="22">
        <f>SUM($T$3:T735)</f>
        <v>189.30692623067753</v>
      </c>
      <c r="V735" s="25"/>
      <c r="W735" s="20">
        <f>U735*'KERS Calcs'!$F$4</f>
        <v>166.59009508299624</v>
      </c>
      <c r="X735" s="25">
        <f>O735*'KERS Calcs'!$F$30</f>
        <v>0</v>
      </c>
      <c r="Y735" s="73">
        <f>T735*'KERS Calcs'!$F$30</f>
        <v>0</v>
      </c>
      <c r="Z735" s="26">
        <f>SUM($Y$3:Y735)</f>
        <v>101.8093542797277</v>
      </c>
    </row>
    <row r="736" spans="1:26" x14ac:dyDescent="0.2">
      <c r="A736" s="23" t="s">
        <v>19</v>
      </c>
      <c r="B736" s="19">
        <v>733</v>
      </c>
      <c r="C736" s="23">
        <v>144</v>
      </c>
      <c r="D736" s="19">
        <v>42.2</v>
      </c>
      <c r="E736" s="24">
        <v>11.722222222222223</v>
      </c>
      <c r="F736" s="20">
        <v>5.5555555555555358E-2</v>
      </c>
      <c r="G736" s="25">
        <f>'Bike Data'!$C$4*$F736</f>
        <v>15.722222222222166</v>
      </c>
      <c r="H736" s="22">
        <f>0.5*'Bike Data'!$C$12*'Bike Data'!$C$7*'Bike Data'!$C$6*'WLTP Calcs'!E736^2</f>
        <v>28.279079629629635</v>
      </c>
      <c r="I736" s="26">
        <f>0.02 *'Bike Data'!C$4*9.81</f>
        <v>55.524600000000007</v>
      </c>
      <c r="J736" s="22">
        <f t="shared" si="78"/>
        <v>99.525901851851813</v>
      </c>
      <c r="K736" s="25">
        <f t="shared" si="79"/>
        <v>99.525901851851813</v>
      </c>
      <c r="L736" s="20">
        <f t="shared" si="80"/>
        <v>0</v>
      </c>
      <c r="M736" s="30">
        <f>(E736/1000)*(I736+H736+('Bike Data'!C$4*'Bike Data'!C$10*F736))</f>
        <v>1.2223876567386824</v>
      </c>
      <c r="N736" s="25">
        <f t="shared" si="81"/>
        <v>1.2223876567386824</v>
      </c>
      <c r="O736" s="30">
        <f t="shared" si="82"/>
        <v>0</v>
      </c>
      <c r="P736" s="26"/>
      <c r="Q736" s="22">
        <f>((M736+M737)/2) * (B737 - B736)</f>
        <v>1.2570115371913579</v>
      </c>
      <c r="R736" s="25">
        <f t="shared" si="83"/>
        <v>1.2570115371913579</v>
      </c>
      <c r="S736" s="22">
        <f>SUM($R$3:R736)</f>
        <v>548.41705534991638</v>
      </c>
      <c r="T736" s="25">
        <f t="shared" si="77"/>
        <v>0</v>
      </c>
      <c r="U736" s="22">
        <f>SUM($T$3:T736)</f>
        <v>189.30692623067753</v>
      </c>
      <c r="V736" s="25"/>
      <c r="W736" s="20">
        <f>U736*'KERS Calcs'!$F$4</f>
        <v>166.59009508299624</v>
      </c>
      <c r="X736" s="25">
        <f>O736*'KERS Calcs'!$F$30</f>
        <v>0</v>
      </c>
      <c r="Y736" s="73">
        <f>T736*'KERS Calcs'!$F$30</f>
        <v>0</v>
      </c>
      <c r="Z736" s="26">
        <f>SUM($Y$3:Y736)</f>
        <v>101.8093542797277</v>
      </c>
    </row>
    <row r="737" spans="1:26" x14ac:dyDescent="0.2">
      <c r="A737" s="23" t="s">
        <v>19</v>
      </c>
      <c r="B737" s="19">
        <v>734</v>
      </c>
      <c r="C737" s="23">
        <v>145</v>
      </c>
      <c r="D737" s="19">
        <v>42.4</v>
      </c>
      <c r="E737" s="24">
        <v>11.777777777777779</v>
      </c>
      <c r="F737" s="20">
        <v>6.9444444444444448E-2</v>
      </c>
      <c r="G737" s="25">
        <f>'Bike Data'!$C$4*$F737</f>
        <v>19.652777777777779</v>
      </c>
      <c r="H737" s="22">
        <f>0.5*'Bike Data'!$C$12*'Bike Data'!$C$7*'Bike Data'!$C$6*'WLTP Calcs'!E737^2</f>
        <v>28.54776296296297</v>
      </c>
      <c r="I737" s="26">
        <f>0.02 *'Bike Data'!C$4*9.81</f>
        <v>55.524600000000007</v>
      </c>
      <c r="J737" s="22">
        <f t="shared" si="78"/>
        <v>103.72514074074076</v>
      </c>
      <c r="K737" s="25">
        <f t="shared" si="79"/>
        <v>103.72514074074076</v>
      </c>
      <c r="L737" s="20">
        <f t="shared" si="80"/>
        <v>0</v>
      </c>
      <c r="M737" s="30">
        <f>(E737/1000)*(I737+H737+('Bike Data'!C$4*'Bike Data'!C$10*F737))</f>
        <v>1.2916354176440332</v>
      </c>
      <c r="N737" s="25">
        <f t="shared" si="81"/>
        <v>1.2916354176440332</v>
      </c>
      <c r="O737" s="30">
        <f t="shared" si="82"/>
        <v>0</v>
      </c>
      <c r="P737" s="26"/>
      <c r="Q737" s="22">
        <f>((M737+M738)/2) * (B738 - B737)</f>
        <v>1.3593257127732778</v>
      </c>
      <c r="R737" s="25">
        <f t="shared" si="83"/>
        <v>1.3593257127732778</v>
      </c>
      <c r="S737" s="22">
        <f>SUM($R$3:R737)</f>
        <v>549.77638106268967</v>
      </c>
      <c r="T737" s="25">
        <f t="shared" si="77"/>
        <v>0</v>
      </c>
      <c r="U737" s="22">
        <f>SUM($T$3:T737)</f>
        <v>189.30692623067753</v>
      </c>
      <c r="V737" s="25"/>
      <c r="W737" s="20">
        <f>U737*'KERS Calcs'!$F$4</f>
        <v>166.59009508299624</v>
      </c>
      <c r="X737" s="25">
        <f>O737*'KERS Calcs'!$F$30</f>
        <v>0</v>
      </c>
      <c r="Y737" s="73">
        <f>T737*'KERS Calcs'!$F$30</f>
        <v>0</v>
      </c>
      <c r="Z737" s="26">
        <f>SUM($Y$3:Y737)</f>
        <v>101.8093542797277</v>
      </c>
    </row>
    <row r="738" spans="1:26" x14ac:dyDescent="0.2">
      <c r="A738" s="23" t="s">
        <v>19</v>
      </c>
      <c r="B738" s="19">
        <v>735</v>
      </c>
      <c r="C738" s="23">
        <v>146</v>
      </c>
      <c r="D738" s="19">
        <v>42.7</v>
      </c>
      <c r="E738" s="24">
        <v>11.861111111111112</v>
      </c>
      <c r="F738" s="20">
        <v>9.7222222222222612E-2</v>
      </c>
      <c r="G738" s="25">
        <f>'Bike Data'!$C$4*$F738</f>
        <v>27.513888888888999</v>
      </c>
      <c r="H738" s="22">
        <f>0.5*'Bike Data'!$C$12*'Bike Data'!$C$7*'Bike Data'!$C$6*'WLTP Calcs'!E738^2</f>
        <v>28.953169907407418</v>
      </c>
      <c r="I738" s="26">
        <f>0.02 *'Bike Data'!C$4*9.81</f>
        <v>55.524600000000007</v>
      </c>
      <c r="J738" s="22">
        <f t="shared" si="78"/>
        <v>111.99165879629642</v>
      </c>
      <c r="K738" s="25">
        <f t="shared" si="79"/>
        <v>111.99165879629642</v>
      </c>
      <c r="L738" s="20">
        <f t="shared" si="80"/>
        <v>0</v>
      </c>
      <c r="M738" s="30">
        <f>(E738/1000)*(I738+H738+('Bike Data'!C$4*'Bike Data'!C$10*F738))</f>
        <v>1.4270160079025227</v>
      </c>
      <c r="N738" s="25">
        <f t="shared" si="81"/>
        <v>1.4270160079025227</v>
      </c>
      <c r="O738" s="30">
        <f t="shared" si="82"/>
        <v>0</v>
      </c>
      <c r="P738" s="26"/>
      <c r="Q738" s="22">
        <f>((M738+M739)/2) * (B739 - B738)</f>
        <v>1.5288902602141214</v>
      </c>
      <c r="R738" s="25">
        <f t="shared" si="83"/>
        <v>1.5288902602141214</v>
      </c>
      <c r="S738" s="22">
        <f>SUM($R$3:R738)</f>
        <v>551.30527132290376</v>
      </c>
      <c r="T738" s="25">
        <f t="shared" si="77"/>
        <v>0</v>
      </c>
      <c r="U738" s="22">
        <f>SUM($T$3:T738)</f>
        <v>189.30692623067753</v>
      </c>
      <c r="V738" s="25"/>
      <c r="W738" s="20">
        <f>U738*'KERS Calcs'!$F$4</f>
        <v>166.59009508299624</v>
      </c>
      <c r="X738" s="25">
        <f>O738*'KERS Calcs'!$F$30</f>
        <v>0</v>
      </c>
      <c r="Y738" s="73">
        <f>T738*'KERS Calcs'!$F$30</f>
        <v>0</v>
      </c>
      <c r="Z738" s="26">
        <f>SUM($Y$3:Y738)</f>
        <v>101.8093542797277</v>
      </c>
    </row>
    <row r="739" spans="1:26" x14ac:dyDescent="0.2">
      <c r="A739" s="23" t="s">
        <v>19</v>
      </c>
      <c r="B739" s="19">
        <v>736</v>
      </c>
      <c r="C739" s="23">
        <v>147</v>
      </c>
      <c r="D739" s="19">
        <v>43.1</v>
      </c>
      <c r="E739" s="24">
        <v>11.972222222222223</v>
      </c>
      <c r="F739" s="20">
        <v>0.1388888888888889</v>
      </c>
      <c r="G739" s="25">
        <f>'Bike Data'!$C$4*$F739</f>
        <v>39.305555555555557</v>
      </c>
      <c r="H739" s="22">
        <f>0.5*'Bike Data'!$C$12*'Bike Data'!$C$7*'Bike Data'!$C$6*'WLTP Calcs'!E739^2</f>
        <v>29.498158796296302</v>
      </c>
      <c r="I739" s="26">
        <f>0.02 *'Bike Data'!C$4*9.81</f>
        <v>55.524600000000007</v>
      </c>
      <c r="J739" s="22">
        <f t="shared" si="78"/>
        <v>124.32831435185186</v>
      </c>
      <c r="K739" s="25">
        <f t="shared" si="79"/>
        <v>124.32831435185186</v>
      </c>
      <c r="L739" s="20">
        <f t="shared" si="80"/>
        <v>0</v>
      </c>
      <c r="M739" s="30">
        <f>(E739/1000)*(I739+H739+('Bike Data'!C$4*'Bike Data'!C$10*F739))</f>
        <v>1.6307645125257202</v>
      </c>
      <c r="N739" s="25">
        <f t="shared" si="81"/>
        <v>1.6307645125257202</v>
      </c>
      <c r="O739" s="30">
        <f t="shared" si="82"/>
        <v>0</v>
      </c>
      <c r="P739" s="26"/>
      <c r="Q739" s="22">
        <f>((M739+M740)/2) * (B740 - B739)</f>
        <v>1.6160658021765688</v>
      </c>
      <c r="R739" s="25">
        <f t="shared" si="83"/>
        <v>1.6160658021765688</v>
      </c>
      <c r="S739" s="22">
        <f>SUM($R$3:R739)</f>
        <v>552.9213371250803</v>
      </c>
      <c r="T739" s="25">
        <f t="shared" si="77"/>
        <v>0</v>
      </c>
      <c r="U739" s="22">
        <f>SUM($T$3:T739)</f>
        <v>189.30692623067753</v>
      </c>
      <c r="V739" s="25"/>
      <c r="W739" s="20">
        <f>U739*'KERS Calcs'!$F$4</f>
        <v>166.59009508299624</v>
      </c>
      <c r="X739" s="25">
        <f>O739*'KERS Calcs'!$F$30</f>
        <v>0</v>
      </c>
      <c r="Y739" s="73">
        <f>T739*'KERS Calcs'!$F$30</f>
        <v>0</v>
      </c>
      <c r="Z739" s="26">
        <f>SUM($Y$3:Y739)</f>
        <v>101.8093542797277</v>
      </c>
    </row>
    <row r="740" spans="1:26" x14ac:dyDescent="0.2">
      <c r="A740" s="23" t="s">
        <v>19</v>
      </c>
      <c r="B740" s="19">
        <v>737</v>
      </c>
      <c r="C740" s="23">
        <v>148</v>
      </c>
      <c r="D740" s="19">
        <v>43.7</v>
      </c>
      <c r="E740" s="24">
        <v>12.138888888888891</v>
      </c>
      <c r="F740" s="20">
        <v>0.12499999999999981</v>
      </c>
      <c r="G740" s="25">
        <f>'Bike Data'!$C$4*$F740</f>
        <v>35.374999999999943</v>
      </c>
      <c r="H740" s="22">
        <f>0.5*'Bike Data'!$C$12*'Bike Data'!$C$7*'Bike Data'!$C$6*'WLTP Calcs'!E740^2</f>
        <v>30.325169907407421</v>
      </c>
      <c r="I740" s="26">
        <f>0.02 *'Bike Data'!C$4*9.81</f>
        <v>55.524600000000007</v>
      </c>
      <c r="J740" s="22">
        <f t="shared" si="78"/>
        <v>121.22476990740738</v>
      </c>
      <c r="K740" s="25">
        <f t="shared" si="79"/>
        <v>121.22476990740738</v>
      </c>
      <c r="L740" s="20">
        <f t="shared" si="80"/>
        <v>0</v>
      </c>
      <c r="M740" s="30">
        <f>(E740/1000)*(I740+H740+('Bike Data'!C$4*'Bike Data'!C$10*F740))</f>
        <v>1.6013670918274174</v>
      </c>
      <c r="N740" s="25">
        <f t="shared" si="81"/>
        <v>1.6013670918274174</v>
      </c>
      <c r="O740" s="30">
        <f t="shared" si="82"/>
        <v>0</v>
      </c>
      <c r="P740" s="26"/>
      <c r="Q740" s="22">
        <f>((M740+M741)/2) * (B741 - B740)</f>
        <v>1.4530043180330501</v>
      </c>
      <c r="R740" s="25">
        <f t="shared" si="83"/>
        <v>1.4530043180330501</v>
      </c>
      <c r="S740" s="22">
        <f>SUM($R$3:R740)</f>
        <v>554.37434144311339</v>
      </c>
      <c r="T740" s="25">
        <f t="shared" si="77"/>
        <v>0</v>
      </c>
      <c r="U740" s="22">
        <f>SUM($T$3:T740)</f>
        <v>189.30692623067753</v>
      </c>
      <c r="V740" s="25"/>
      <c r="W740" s="20">
        <f>U740*'KERS Calcs'!$F$4</f>
        <v>166.59009508299624</v>
      </c>
      <c r="X740" s="25">
        <f>O740*'KERS Calcs'!$F$30</f>
        <v>0</v>
      </c>
      <c r="Y740" s="73">
        <f>T740*'KERS Calcs'!$F$30</f>
        <v>0</v>
      </c>
      <c r="Z740" s="26">
        <f>SUM($Y$3:Y740)</f>
        <v>101.8093542797277</v>
      </c>
    </row>
    <row r="741" spans="1:26" x14ac:dyDescent="0.2">
      <c r="A741" s="23" t="s">
        <v>19</v>
      </c>
      <c r="B741" s="19">
        <v>738</v>
      </c>
      <c r="C741" s="23">
        <v>149</v>
      </c>
      <c r="D741" s="19">
        <v>44</v>
      </c>
      <c r="E741" s="24">
        <v>12.222222222222223</v>
      </c>
      <c r="F741" s="20">
        <v>5.5555555555555358E-2</v>
      </c>
      <c r="G741" s="25">
        <f>'Bike Data'!$C$4*$F741</f>
        <v>15.722222222222166</v>
      </c>
      <c r="H741" s="22">
        <f>0.5*'Bike Data'!$C$12*'Bike Data'!$C$7*'Bike Data'!$C$6*'WLTP Calcs'!E741^2</f>
        <v>30.74296296296297</v>
      </c>
      <c r="I741" s="26">
        <f>0.02 *'Bike Data'!C$4*9.81</f>
        <v>55.524600000000007</v>
      </c>
      <c r="J741" s="22">
        <f t="shared" si="78"/>
        <v>101.98978518518514</v>
      </c>
      <c r="K741" s="25">
        <f t="shared" si="79"/>
        <v>101.98978518518514</v>
      </c>
      <c r="L741" s="20">
        <f t="shared" si="80"/>
        <v>0</v>
      </c>
      <c r="M741" s="30">
        <f>(E741/1000)*(I741+H741+('Bike Data'!C$4*'Bike Data'!C$10*F741))</f>
        <v>1.3046415442386825</v>
      </c>
      <c r="N741" s="25">
        <f t="shared" si="81"/>
        <v>1.3046415442386825</v>
      </c>
      <c r="O741" s="30">
        <f t="shared" si="82"/>
        <v>0</v>
      </c>
      <c r="P741" s="26"/>
      <c r="Q741" s="22">
        <f>((M741+M742)/2) * (B742 - B741)</f>
        <v>1.5891635925186463</v>
      </c>
      <c r="R741" s="25">
        <f t="shared" si="83"/>
        <v>1.5891635925186463</v>
      </c>
      <c r="S741" s="22">
        <f>SUM($R$3:R741)</f>
        <v>555.96350503563201</v>
      </c>
      <c r="T741" s="25">
        <f t="shared" si="77"/>
        <v>0</v>
      </c>
      <c r="U741" s="22">
        <f>SUM($T$3:T741)</f>
        <v>189.30692623067753</v>
      </c>
      <c r="V741" s="25"/>
      <c r="W741" s="20">
        <f>U741*'KERS Calcs'!$F$4</f>
        <v>166.59009508299624</v>
      </c>
      <c r="X741" s="25">
        <f>O741*'KERS Calcs'!$F$30</f>
        <v>0</v>
      </c>
      <c r="Y741" s="73">
        <f>T741*'KERS Calcs'!$F$30</f>
        <v>0</v>
      </c>
      <c r="Z741" s="26">
        <f>SUM($Y$3:Y741)</f>
        <v>101.8093542797277</v>
      </c>
    </row>
    <row r="742" spans="1:26" x14ac:dyDescent="0.2">
      <c r="A742" s="23" t="s">
        <v>19</v>
      </c>
      <c r="B742" s="19">
        <v>739</v>
      </c>
      <c r="C742" s="23">
        <v>150</v>
      </c>
      <c r="D742" s="19">
        <v>44.1</v>
      </c>
      <c r="E742" s="24">
        <v>12.250000000000002</v>
      </c>
      <c r="F742" s="20">
        <v>0.18055555555555516</v>
      </c>
      <c r="G742" s="25">
        <f>'Bike Data'!$C$4*$F742</f>
        <v>51.097222222222115</v>
      </c>
      <c r="H742" s="22">
        <f>0.5*'Bike Data'!$C$12*'Bike Data'!$C$7*'Bike Data'!$C$6*'WLTP Calcs'!E742^2</f>
        <v>30.882862500000012</v>
      </c>
      <c r="I742" s="26">
        <f>0.02 *'Bike Data'!C$4*9.81</f>
        <v>55.524600000000007</v>
      </c>
      <c r="J742" s="22">
        <f t="shared" si="78"/>
        <v>137.50468472222212</v>
      </c>
      <c r="K742" s="25">
        <f t="shared" si="79"/>
        <v>137.50468472222212</v>
      </c>
      <c r="L742" s="20">
        <f t="shared" si="80"/>
        <v>0</v>
      </c>
      <c r="M742" s="30">
        <f>(E742/1000)*(I742+H742+('Bike Data'!C$4*'Bike Data'!C$10*F742))</f>
        <v>1.87368564079861</v>
      </c>
      <c r="N742" s="25">
        <f t="shared" si="81"/>
        <v>1.87368564079861</v>
      </c>
      <c r="O742" s="30">
        <f t="shared" si="82"/>
        <v>0</v>
      </c>
      <c r="P742" s="26"/>
      <c r="Q742" s="22">
        <f>((M742+M743)/2) * (B743 - B742)</f>
        <v>2.231964074884258</v>
      </c>
      <c r="R742" s="25">
        <f t="shared" si="83"/>
        <v>2.231964074884258</v>
      </c>
      <c r="S742" s="22">
        <f>SUM($R$3:R742)</f>
        <v>558.19546911051623</v>
      </c>
      <c r="T742" s="25">
        <f t="shared" si="77"/>
        <v>0</v>
      </c>
      <c r="U742" s="22">
        <f>SUM($T$3:T742)</f>
        <v>189.30692623067753</v>
      </c>
      <c r="V742" s="25"/>
      <c r="W742" s="20">
        <f>U742*'KERS Calcs'!$F$4</f>
        <v>166.59009508299624</v>
      </c>
      <c r="X742" s="25">
        <f>O742*'KERS Calcs'!$F$30</f>
        <v>0</v>
      </c>
      <c r="Y742" s="73">
        <f>T742*'KERS Calcs'!$F$30</f>
        <v>0</v>
      </c>
      <c r="Z742" s="26">
        <f>SUM($Y$3:Y742)</f>
        <v>101.8093542797277</v>
      </c>
    </row>
    <row r="743" spans="1:26" x14ac:dyDescent="0.2">
      <c r="A743" s="23" t="s">
        <v>19</v>
      </c>
      <c r="B743" s="19">
        <v>740</v>
      </c>
      <c r="C743" s="23">
        <v>151</v>
      </c>
      <c r="D743" s="19">
        <v>45.3</v>
      </c>
      <c r="E743" s="24">
        <v>12.583333333333334</v>
      </c>
      <c r="F743" s="20">
        <v>0.31944444444444403</v>
      </c>
      <c r="G743" s="25">
        <f>'Bike Data'!$C$4*$F743</f>
        <v>90.402777777777658</v>
      </c>
      <c r="H743" s="22">
        <f>0.5*'Bike Data'!$C$12*'Bike Data'!$C$7*'Bike Data'!$C$6*'WLTP Calcs'!E743^2</f>
        <v>32.586429166666676</v>
      </c>
      <c r="I743" s="26">
        <f>0.02 *'Bike Data'!C$4*9.81</f>
        <v>55.524600000000007</v>
      </c>
      <c r="J743" s="22">
        <f t="shared" si="78"/>
        <v>178.51380694444435</v>
      </c>
      <c r="K743" s="25">
        <f t="shared" si="79"/>
        <v>178.51380694444435</v>
      </c>
      <c r="L743" s="20">
        <f t="shared" si="80"/>
        <v>0</v>
      </c>
      <c r="M743" s="30">
        <f>(E743/1000)*(I743+H743+('Bike Data'!C$4*'Bike Data'!C$10*F743))</f>
        <v>2.5902425089699057</v>
      </c>
      <c r="N743" s="25">
        <f t="shared" si="81"/>
        <v>2.5902425089699057</v>
      </c>
      <c r="O743" s="30">
        <f t="shared" si="82"/>
        <v>0</v>
      </c>
      <c r="P743" s="26"/>
      <c r="Q743" s="22">
        <f>((M743+M744)/2) * (B744 - B743)</f>
        <v>2.5000585520672596</v>
      </c>
      <c r="R743" s="25">
        <f t="shared" si="83"/>
        <v>2.5000585520672596</v>
      </c>
      <c r="S743" s="22">
        <f>SUM($R$3:R743)</f>
        <v>560.69552766258346</v>
      </c>
      <c r="T743" s="25">
        <f t="shared" si="77"/>
        <v>0</v>
      </c>
      <c r="U743" s="22">
        <f>SUM($T$3:T743)</f>
        <v>189.30692623067753</v>
      </c>
      <c r="V743" s="25"/>
      <c r="W743" s="20">
        <f>U743*'KERS Calcs'!$F$4</f>
        <v>166.59009508299624</v>
      </c>
      <c r="X743" s="25">
        <f>O743*'KERS Calcs'!$F$30</f>
        <v>0</v>
      </c>
      <c r="Y743" s="73">
        <f>T743*'KERS Calcs'!$F$30</f>
        <v>0</v>
      </c>
      <c r="Z743" s="26">
        <f>SUM($Y$3:Y743)</f>
        <v>101.8093542797277</v>
      </c>
    </row>
    <row r="744" spans="1:26" x14ac:dyDescent="0.2">
      <c r="A744" s="23" t="s">
        <v>19</v>
      </c>
      <c r="B744" s="19">
        <v>741</v>
      </c>
      <c r="C744" s="23">
        <v>152</v>
      </c>
      <c r="D744" s="19">
        <v>46.4</v>
      </c>
      <c r="E744" s="24">
        <v>12.888888888888889</v>
      </c>
      <c r="F744" s="20">
        <v>0.26388888888888967</v>
      </c>
      <c r="G744" s="25">
        <f>'Bike Data'!$C$4*$F744</f>
        <v>74.68055555555577</v>
      </c>
      <c r="H744" s="22">
        <f>0.5*'Bike Data'!$C$12*'Bike Data'!$C$7*'Bike Data'!$C$6*'WLTP Calcs'!E744^2</f>
        <v>34.188207407407411</v>
      </c>
      <c r="I744" s="26">
        <f>0.02 *'Bike Data'!C$4*9.81</f>
        <v>55.524600000000007</v>
      </c>
      <c r="J744" s="22">
        <f t="shared" si="78"/>
        <v>164.39336296296318</v>
      </c>
      <c r="K744" s="25">
        <f t="shared" si="79"/>
        <v>164.39336296296318</v>
      </c>
      <c r="L744" s="20">
        <f t="shared" si="80"/>
        <v>0</v>
      </c>
      <c r="M744" s="30">
        <f>(E744/1000)*(I744+H744+('Bike Data'!C$4*'Bike Data'!C$10*F744))</f>
        <v>2.409874595164613</v>
      </c>
      <c r="N744" s="25">
        <f t="shared" si="81"/>
        <v>2.409874595164613</v>
      </c>
      <c r="O744" s="30">
        <f t="shared" si="82"/>
        <v>0</v>
      </c>
      <c r="P744" s="26"/>
      <c r="Q744" s="22">
        <f>((M744+M745)/2) * (B745 - B744)</f>
        <v>2.1028681658179029</v>
      </c>
      <c r="R744" s="25">
        <f t="shared" si="83"/>
        <v>2.1028681658179029</v>
      </c>
      <c r="S744" s="22">
        <f>SUM($R$3:R744)</f>
        <v>562.79839582840134</v>
      </c>
      <c r="T744" s="25">
        <f t="shared" si="77"/>
        <v>0</v>
      </c>
      <c r="U744" s="22">
        <f>SUM($T$3:T744)</f>
        <v>189.30692623067753</v>
      </c>
      <c r="V744" s="25"/>
      <c r="W744" s="20">
        <f>U744*'KERS Calcs'!$F$4</f>
        <v>166.59009508299624</v>
      </c>
      <c r="X744" s="25">
        <f>O744*'KERS Calcs'!$F$30</f>
        <v>0</v>
      </c>
      <c r="Y744" s="73">
        <f>T744*'KERS Calcs'!$F$30</f>
        <v>0</v>
      </c>
      <c r="Z744" s="26">
        <f>SUM($Y$3:Y744)</f>
        <v>101.8093542797277</v>
      </c>
    </row>
    <row r="745" spans="1:26" x14ac:dyDescent="0.2">
      <c r="A745" s="23" t="s">
        <v>19</v>
      </c>
      <c r="B745" s="19">
        <v>742</v>
      </c>
      <c r="C745" s="23">
        <v>153</v>
      </c>
      <c r="D745" s="19">
        <v>47.2</v>
      </c>
      <c r="E745" s="24">
        <v>13.111111111111112</v>
      </c>
      <c r="F745" s="20">
        <v>0.12499999999999981</v>
      </c>
      <c r="G745" s="25">
        <f>'Bike Data'!$C$4*$F745</f>
        <v>35.374999999999943</v>
      </c>
      <c r="H745" s="22">
        <f>0.5*'Bike Data'!$C$12*'Bike Data'!$C$7*'Bike Data'!$C$6*'WLTP Calcs'!E745^2</f>
        <v>35.37727407407408</v>
      </c>
      <c r="I745" s="26">
        <f>0.02 *'Bike Data'!C$4*9.81</f>
        <v>55.524600000000007</v>
      </c>
      <c r="J745" s="22">
        <f t="shared" si="78"/>
        <v>126.27687407407403</v>
      </c>
      <c r="K745" s="25">
        <f t="shared" si="79"/>
        <v>126.27687407407403</v>
      </c>
      <c r="L745" s="20">
        <f t="shared" si="80"/>
        <v>0</v>
      </c>
      <c r="M745" s="30">
        <f>(E745/1000)*(I745+H745+('Bike Data'!C$4*'Bike Data'!C$10*F745))</f>
        <v>1.7958617364711928</v>
      </c>
      <c r="N745" s="25">
        <f t="shared" si="81"/>
        <v>1.7958617364711928</v>
      </c>
      <c r="O745" s="30">
        <f t="shared" si="82"/>
        <v>0</v>
      </c>
      <c r="P745" s="26"/>
      <c r="Q745" s="22">
        <f>((M745+M746)/2) * (B746 - B745)</f>
        <v>1.5633489410108008</v>
      </c>
      <c r="R745" s="25">
        <f t="shared" si="83"/>
        <v>1.5633489410108008</v>
      </c>
      <c r="S745" s="22">
        <f>SUM($R$3:R745)</f>
        <v>564.3617447694121</v>
      </c>
      <c r="T745" s="25">
        <f t="shared" si="77"/>
        <v>0</v>
      </c>
      <c r="U745" s="22">
        <f>SUM($T$3:T745)</f>
        <v>189.30692623067753</v>
      </c>
      <c r="V745" s="25"/>
      <c r="W745" s="20">
        <f>U745*'KERS Calcs'!$F$4</f>
        <v>166.59009508299624</v>
      </c>
      <c r="X745" s="25">
        <f>O745*'KERS Calcs'!$F$30</f>
        <v>0</v>
      </c>
      <c r="Y745" s="73">
        <f>T745*'KERS Calcs'!$F$30</f>
        <v>0</v>
      </c>
      <c r="Z745" s="26">
        <f>SUM($Y$3:Y745)</f>
        <v>101.8093542797277</v>
      </c>
    </row>
    <row r="746" spans="1:26" x14ac:dyDescent="0.2">
      <c r="A746" s="23" t="s">
        <v>19</v>
      </c>
      <c r="B746" s="19">
        <v>743</v>
      </c>
      <c r="C746" s="23">
        <v>154</v>
      </c>
      <c r="D746" s="19">
        <v>47.3</v>
      </c>
      <c r="E746" s="24">
        <v>13.138888888888889</v>
      </c>
      <c r="F746" s="20">
        <v>2.7777777777777186E-2</v>
      </c>
      <c r="G746" s="25">
        <f>'Bike Data'!$C$4*$F746</f>
        <v>7.8611111111109437</v>
      </c>
      <c r="H746" s="22">
        <f>0.5*'Bike Data'!$C$12*'Bike Data'!$C$7*'Bike Data'!$C$6*'WLTP Calcs'!E746^2</f>
        <v>35.527336574074077</v>
      </c>
      <c r="I746" s="26">
        <f>0.02 *'Bike Data'!C$4*9.81</f>
        <v>55.524600000000007</v>
      </c>
      <c r="J746" s="22">
        <f t="shared" si="78"/>
        <v>98.913047685185035</v>
      </c>
      <c r="K746" s="25">
        <f t="shared" si="79"/>
        <v>98.913047685185035</v>
      </c>
      <c r="L746" s="20">
        <f t="shared" si="80"/>
        <v>0</v>
      </c>
      <c r="M746" s="30">
        <f>(E746/1000)*(I746+H746+('Bike Data'!C$4*'Bike Data'!C$10*F746))</f>
        <v>1.330836145550409</v>
      </c>
      <c r="N746" s="25">
        <f t="shared" si="81"/>
        <v>1.330836145550409</v>
      </c>
      <c r="O746" s="30">
        <f t="shared" si="82"/>
        <v>0</v>
      </c>
      <c r="P746" s="26"/>
      <c r="Q746" s="22">
        <f>((M746+M747)/2) * (B747 - B746)</f>
        <v>1.299533137763631</v>
      </c>
      <c r="R746" s="25">
        <f t="shared" si="83"/>
        <v>1.299533137763631</v>
      </c>
      <c r="S746" s="22">
        <f>SUM($R$3:R746)</f>
        <v>565.66127790717576</v>
      </c>
      <c r="T746" s="25">
        <f t="shared" si="77"/>
        <v>0</v>
      </c>
      <c r="U746" s="22">
        <f>SUM($T$3:T746)</f>
        <v>189.30692623067753</v>
      </c>
      <c r="V746" s="25"/>
      <c r="W746" s="20">
        <f>U746*'KERS Calcs'!$F$4</f>
        <v>166.59009508299624</v>
      </c>
      <c r="X746" s="25">
        <f>O746*'KERS Calcs'!$F$30</f>
        <v>0</v>
      </c>
      <c r="Y746" s="73">
        <f>T746*'KERS Calcs'!$F$30</f>
        <v>0</v>
      </c>
      <c r="Z746" s="26">
        <f>SUM($Y$3:Y746)</f>
        <v>101.8093542797277</v>
      </c>
    </row>
    <row r="747" spans="1:26" x14ac:dyDescent="0.2">
      <c r="A747" s="23" t="s">
        <v>19</v>
      </c>
      <c r="B747" s="19">
        <v>744</v>
      </c>
      <c r="C747" s="23">
        <v>155</v>
      </c>
      <c r="D747" s="19">
        <v>47.4</v>
      </c>
      <c r="E747" s="24">
        <v>13.166666666666666</v>
      </c>
      <c r="F747" s="20">
        <v>1.3888888888889086E-2</v>
      </c>
      <c r="G747" s="25">
        <f>'Bike Data'!$C$4*$F747</f>
        <v>3.9305555555556113</v>
      </c>
      <c r="H747" s="22">
        <f>0.5*'Bike Data'!$C$12*'Bike Data'!$C$7*'Bike Data'!$C$6*'WLTP Calcs'!E747^2</f>
        <v>35.677716666666662</v>
      </c>
      <c r="I747" s="26">
        <f>0.02 *'Bike Data'!C$4*9.81</f>
        <v>55.524600000000007</v>
      </c>
      <c r="J747" s="22">
        <f t="shared" si="78"/>
        <v>95.132872222222289</v>
      </c>
      <c r="K747" s="25">
        <f t="shared" si="79"/>
        <v>95.132872222222289</v>
      </c>
      <c r="L747" s="20">
        <f t="shared" si="80"/>
        <v>0</v>
      </c>
      <c r="M747" s="30">
        <f>(E747/1000)*(I747+H747+('Bike Data'!C$4*'Bike Data'!C$10*F747))</f>
        <v>1.2682301299768528</v>
      </c>
      <c r="N747" s="25">
        <f t="shared" si="81"/>
        <v>1.2682301299768528</v>
      </c>
      <c r="O747" s="30">
        <f t="shared" si="82"/>
        <v>0</v>
      </c>
      <c r="P747" s="26"/>
      <c r="Q747" s="22">
        <f>((M747+M748)/2) * (B748 - B747)</f>
        <v>1.2682301299768528</v>
      </c>
      <c r="R747" s="25">
        <f t="shared" si="83"/>
        <v>1.2682301299768528</v>
      </c>
      <c r="S747" s="22">
        <f>SUM($R$3:R747)</f>
        <v>566.92950803715257</v>
      </c>
      <c r="T747" s="25">
        <f t="shared" si="77"/>
        <v>0</v>
      </c>
      <c r="U747" s="22">
        <f>SUM($T$3:T747)</f>
        <v>189.30692623067753</v>
      </c>
      <c r="V747" s="25"/>
      <c r="W747" s="20">
        <f>U747*'KERS Calcs'!$F$4</f>
        <v>166.59009508299624</v>
      </c>
      <c r="X747" s="25">
        <f>O747*'KERS Calcs'!$F$30</f>
        <v>0</v>
      </c>
      <c r="Y747" s="73">
        <f>T747*'KERS Calcs'!$F$30</f>
        <v>0</v>
      </c>
      <c r="Z747" s="26">
        <f>SUM($Y$3:Y747)</f>
        <v>101.8093542797277</v>
      </c>
    </row>
    <row r="748" spans="1:26" x14ac:dyDescent="0.2">
      <c r="A748" s="23" t="s">
        <v>19</v>
      </c>
      <c r="B748" s="19">
        <v>745</v>
      </c>
      <c r="C748" s="23">
        <v>156</v>
      </c>
      <c r="D748" s="19">
        <v>47.4</v>
      </c>
      <c r="E748" s="24">
        <v>13.166666666666666</v>
      </c>
      <c r="F748" s="20">
        <v>1.3888888888889086E-2</v>
      </c>
      <c r="G748" s="25">
        <f>'Bike Data'!$C$4*$F748</f>
        <v>3.9305555555556113</v>
      </c>
      <c r="H748" s="22">
        <f>0.5*'Bike Data'!$C$12*'Bike Data'!$C$7*'Bike Data'!$C$6*'WLTP Calcs'!E748^2</f>
        <v>35.677716666666662</v>
      </c>
      <c r="I748" s="26">
        <f>0.02 *'Bike Data'!C$4*9.81</f>
        <v>55.524600000000007</v>
      </c>
      <c r="J748" s="22">
        <f t="shared" si="78"/>
        <v>95.132872222222289</v>
      </c>
      <c r="K748" s="25">
        <f t="shared" si="79"/>
        <v>95.132872222222289</v>
      </c>
      <c r="L748" s="20">
        <f t="shared" si="80"/>
        <v>0</v>
      </c>
      <c r="M748" s="30">
        <f>(E748/1000)*(I748+H748+('Bike Data'!C$4*'Bike Data'!C$10*F748))</f>
        <v>1.2682301299768528</v>
      </c>
      <c r="N748" s="25">
        <f t="shared" si="81"/>
        <v>1.2682301299768528</v>
      </c>
      <c r="O748" s="30">
        <f t="shared" si="82"/>
        <v>0</v>
      </c>
      <c r="P748" s="26"/>
      <c r="Q748" s="22">
        <f>((M748+M749)/2) * (B749 - B748)</f>
        <v>1.405645752600952</v>
      </c>
      <c r="R748" s="25">
        <f t="shared" si="83"/>
        <v>1.405645752600952</v>
      </c>
      <c r="S748" s="22">
        <f>SUM($R$3:R748)</f>
        <v>568.33515378975358</v>
      </c>
      <c r="T748" s="25">
        <f t="shared" si="77"/>
        <v>0</v>
      </c>
      <c r="U748" s="22">
        <f>SUM($T$3:T748)</f>
        <v>189.30692623067753</v>
      </c>
      <c r="V748" s="25"/>
      <c r="W748" s="20">
        <f>U748*'KERS Calcs'!$F$4</f>
        <v>166.59009508299624</v>
      </c>
      <c r="X748" s="25">
        <f>O748*'KERS Calcs'!$F$30</f>
        <v>0</v>
      </c>
      <c r="Y748" s="73">
        <f>T748*'KERS Calcs'!$F$30</f>
        <v>0</v>
      </c>
      <c r="Z748" s="26">
        <f>SUM($Y$3:Y748)</f>
        <v>101.8093542797277</v>
      </c>
    </row>
    <row r="749" spans="1:26" x14ac:dyDescent="0.2">
      <c r="A749" s="23" t="s">
        <v>19</v>
      </c>
      <c r="B749" s="19">
        <v>746</v>
      </c>
      <c r="C749" s="23">
        <v>157</v>
      </c>
      <c r="D749" s="19">
        <v>47.5</v>
      </c>
      <c r="E749" s="24">
        <v>13.194444444444445</v>
      </c>
      <c r="F749" s="20">
        <v>6.9444444444444448E-2</v>
      </c>
      <c r="G749" s="25">
        <f>'Bike Data'!$C$4*$F749</f>
        <v>19.652777777777779</v>
      </c>
      <c r="H749" s="22">
        <f>0.5*'Bike Data'!$C$12*'Bike Data'!$C$7*'Bike Data'!$C$6*'WLTP Calcs'!E749^2</f>
        <v>35.828414351851855</v>
      </c>
      <c r="I749" s="26">
        <f>0.02 *'Bike Data'!C$4*9.81</f>
        <v>55.524600000000007</v>
      </c>
      <c r="J749" s="22">
        <f t="shared" si="78"/>
        <v>111.00579212962964</v>
      </c>
      <c r="K749" s="25">
        <f t="shared" si="79"/>
        <v>111.00579212962964</v>
      </c>
      <c r="L749" s="20">
        <f t="shared" si="80"/>
        <v>0</v>
      </c>
      <c r="M749" s="30">
        <f>(E749/1000)*(I749+H749+('Bike Data'!C$4*'Bike Data'!C$10*F749))</f>
        <v>1.5430613752250515</v>
      </c>
      <c r="N749" s="25">
        <f t="shared" si="81"/>
        <v>1.5430613752250515</v>
      </c>
      <c r="O749" s="30">
        <f t="shared" si="82"/>
        <v>0</v>
      </c>
      <c r="P749" s="26"/>
      <c r="Q749" s="22">
        <f>((M749+M750)/2) * (B750 - B749)</f>
        <v>1.7579216185185191</v>
      </c>
      <c r="R749" s="25">
        <f t="shared" si="83"/>
        <v>1.7579216185185191</v>
      </c>
      <c r="S749" s="22">
        <f>SUM($R$3:R749)</f>
        <v>570.09307540827206</v>
      </c>
      <c r="T749" s="25">
        <f t="shared" si="77"/>
        <v>0</v>
      </c>
      <c r="U749" s="22">
        <f>SUM($T$3:T749)</f>
        <v>189.30692623067753</v>
      </c>
      <c r="V749" s="25"/>
      <c r="W749" s="20">
        <f>U749*'KERS Calcs'!$F$4</f>
        <v>166.59009508299624</v>
      </c>
      <c r="X749" s="25">
        <f>O749*'KERS Calcs'!$F$30</f>
        <v>0</v>
      </c>
      <c r="Y749" s="73">
        <f>T749*'KERS Calcs'!$F$30</f>
        <v>0</v>
      </c>
      <c r="Z749" s="26">
        <f>SUM($Y$3:Y749)</f>
        <v>101.8093542797277</v>
      </c>
    </row>
    <row r="750" spans="1:26" x14ac:dyDescent="0.2">
      <c r="A750" s="23" t="s">
        <v>19</v>
      </c>
      <c r="B750" s="19">
        <v>747</v>
      </c>
      <c r="C750" s="23">
        <v>158</v>
      </c>
      <c r="D750" s="19">
        <v>47.9</v>
      </c>
      <c r="E750" s="24">
        <v>13.305555555555555</v>
      </c>
      <c r="F750" s="20">
        <v>0.15277777777777798</v>
      </c>
      <c r="G750" s="25">
        <f>'Bike Data'!$C$4*$F750</f>
        <v>43.236111111111171</v>
      </c>
      <c r="H750" s="22">
        <f>0.5*'Bike Data'!$C$12*'Bike Data'!$C$7*'Bike Data'!$C$6*'WLTP Calcs'!E750^2</f>
        <v>36.434381018518522</v>
      </c>
      <c r="I750" s="26">
        <f>0.02 *'Bike Data'!C$4*9.81</f>
        <v>55.524600000000007</v>
      </c>
      <c r="J750" s="22">
        <f t="shared" si="78"/>
        <v>135.1950921296297</v>
      </c>
      <c r="K750" s="25">
        <f t="shared" si="79"/>
        <v>135.1950921296297</v>
      </c>
      <c r="L750" s="20">
        <f t="shared" si="80"/>
        <v>0</v>
      </c>
      <c r="M750" s="30">
        <f>(E750/1000)*(I750+H750+('Bike Data'!C$4*'Bike Data'!C$10*F750))</f>
        <v>1.9727818618119866</v>
      </c>
      <c r="N750" s="25">
        <f t="shared" si="81"/>
        <v>1.9727818618119866</v>
      </c>
      <c r="O750" s="30">
        <f t="shared" si="82"/>
        <v>0</v>
      </c>
      <c r="P750" s="26"/>
      <c r="Q750" s="22">
        <f>((M750+M751)/2) * (B751 - B750)</f>
        <v>2.1326491699684933</v>
      </c>
      <c r="R750" s="25">
        <f t="shared" si="83"/>
        <v>2.1326491699684933</v>
      </c>
      <c r="S750" s="22">
        <f>SUM($R$3:R750)</f>
        <v>572.2257245782406</v>
      </c>
      <c r="T750" s="25">
        <f t="shared" si="77"/>
        <v>0</v>
      </c>
      <c r="U750" s="22">
        <f>SUM($T$3:T750)</f>
        <v>189.30692623067753</v>
      </c>
      <c r="V750" s="25"/>
      <c r="W750" s="20">
        <f>U750*'KERS Calcs'!$F$4</f>
        <v>166.59009508299624</v>
      </c>
      <c r="X750" s="25">
        <f>O750*'KERS Calcs'!$F$30</f>
        <v>0</v>
      </c>
      <c r="Y750" s="73">
        <f>T750*'KERS Calcs'!$F$30</f>
        <v>0</v>
      </c>
      <c r="Z750" s="26">
        <f>SUM($Y$3:Y750)</f>
        <v>101.8093542797277</v>
      </c>
    </row>
    <row r="751" spans="1:26" x14ac:dyDescent="0.2">
      <c r="A751" s="23" t="s">
        <v>19</v>
      </c>
      <c r="B751" s="19">
        <v>748</v>
      </c>
      <c r="C751" s="23">
        <v>159</v>
      </c>
      <c r="D751" s="19">
        <v>48.6</v>
      </c>
      <c r="E751" s="24">
        <v>13.500000000000002</v>
      </c>
      <c r="F751" s="20">
        <v>0.20833333333333331</v>
      </c>
      <c r="G751" s="25">
        <f>'Bike Data'!$C$4*$F751</f>
        <v>58.958333333333329</v>
      </c>
      <c r="H751" s="22">
        <f>0.5*'Bike Data'!$C$12*'Bike Data'!$C$7*'Bike Data'!$C$6*'WLTP Calcs'!E751^2</f>
        <v>37.507050000000014</v>
      </c>
      <c r="I751" s="26">
        <f>0.02 *'Bike Data'!C$4*9.81</f>
        <v>55.524600000000007</v>
      </c>
      <c r="J751" s="22">
        <f t="shared" si="78"/>
        <v>151.98998333333333</v>
      </c>
      <c r="K751" s="25">
        <f t="shared" si="79"/>
        <v>151.98998333333333</v>
      </c>
      <c r="L751" s="20">
        <f t="shared" si="80"/>
        <v>0</v>
      </c>
      <c r="M751" s="30">
        <f>(E751/1000)*(I751+H751+('Bike Data'!C$4*'Bike Data'!C$10*F751))</f>
        <v>2.292516478125</v>
      </c>
      <c r="N751" s="25">
        <f t="shared" si="81"/>
        <v>2.292516478125</v>
      </c>
      <c r="O751" s="30">
        <f t="shared" si="82"/>
        <v>0</v>
      </c>
      <c r="P751" s="26"/>
      <c r="Q751" s="22">
        <f>((M751+M752)/2) * (B752 - B751)</f>
        <v>2.2145615157343093</v>
      </c>
      <c r="R751" s="25">
        <f t="shared" si="83"/>
        <v>2.2145615157343093</v>
      </c>
      <c r="S751" s="22">
        <f>SUM($R$3:R751)</f>
        <v>574.44028609397492</v>
      </c>
      <c r="T751" s="25">
        <f t="shared" si="77"/>
        <v>0</v>
      </c>
      <c r="U751" s="22">
        <f>SUM($T$3:T751)</f>
        <v>189.30692623067753</v>
      </c>
      <c r="V751" s="25"/>
      <c r="W751" s="20">
        <f>U751*'KERS Calcs'!$F$4</f>
        <v>166.59009508299624</v>
      </c>
      <c r="X751" s="25">
        <f>O751*'KERS Calcs'!$F$30</f>
        <v>0</v>
      </c>
      <c r="Y751" s="73">
        <f>T751*'KERS Calcs'!$F$30</f>
        <v>0</v>
      </c>
      <c r="Z751" s="26">
        <f>SUM($Y$3:Y751)</f>
        <v>101.8093542797277</v>
      </c>
    </row>
    <row r="752" spans="1:26" x14ac:dyDescent="0.2">
      <c r="A752" s="23" t="s">
        <v>19</v>
      </c>
      <c r="B752" s="19">
        <v>749</v>
      </c>
      <c r="C752" s="23">
        <v>160</v>
      </c>
      <c r="D752" s="19">
        <v>49.4</v>
      </c>
      <c r="E752" s="24">
        <v>13.722222222222223</v>
      </c>
      <c r="F752" s="20">
        <v>0.16666666666666607</v>
      </c>
      <c r="G752" s="25">
        <f>'Bike Data'!$C$4*$F752</f>
        <v>47.166666666666501</v>
      </c>
      <c r="H752" s="22">
        <f>0.5*'Bike Data'!$C$12*'Bike Data'!$C$7*'Bike Data'!$C$6*'WLTP Calcs'!E752^2</f>
        <v>38.752012962962972</v>
      </c>
      <c r="I752" s="26">
        <f>0.02 *'Bike Data'!C$4*9.81</f>
        <v>55.524600000000007</v>
      </c>
      <c r="J752" s="22">
        <f t="shared" si="78"/>
        <v>141.4432796296295</v>
      </c>
      <c r="K752" s="25">
        <f t="shared" si="79"/>
        <v>141.4432796296295</v>
      </c>
      <c r="L752" s="20">
        <f t="shared" si="80"/>
        <v>0</v>
      </c>
      <c r="M752" s="30">
        <f>(E752/1000)*(I752+H752+('Bike Data'!C$4*'Bike Data'!C$10*F752))</f>
        <v>2.1366065533436189</v>
      </c>
      <c r="N752" s="25">
        <f t="shared" si="81"/>
        <v>2.1366065533436189</v>
      </c>
      <c r="O752" s="30">
        <f t="shared" si="82"/>
        <v>0</v>
      </c>
      <c r="P752" s="26"/>
      <c r="Q752" s="22">
        <f>((M752+M753)/2) * (B753 - B752)</f>
        <v>1.8663659333847722</v>
      </c>
      <c r="R752" s="25">
        <f t="shared" si="83"/>
        <v>1.8663659333847722</v>
      </c>
      <c r="S752" s="22">
        <f>SUM($R$3:R752)</f>
        <v>576.30665202735975</v>
      </c>
      <c r="T752" s="25">
        <f t="shared" si="77"/>
        <v>0</v>
      </c>
      <c r="U752" s="22">
        <f>SUM($T$3:T752)</f>
        <v>189.30692623067753</v>
      </c>
      <c r="V752" s="25"/>
      <c r="W752" s="20">
        <f>U752*'KERS Calcs'!$F$4</f>
        <v>166.59009508299624</v>
      </c>
      <c r="X752" s="25">
        <f>O752*'KERS Calcs'!$F$30</f>
        <v>0</v>
      </c>
      <c r="Y752" s="73">
        <f>T752*'KERS Calcs'!$F$30</f>
        <v>0</v>
      </c>
      <c r="Z752" s="26">
        <f>SUM($Y$3:Y752)</f>
        <v>101.8093542797277</v>
      </c>
    </row>
    <row r="753" spans="1:26" x14ac:dyDescent="0.2">
      <c r="A753" s="23" t="s">
        <v>19</v>
      </c>
      <c r="B753" s="19">
        <v>750</v>
      </c>
      <c r="C753" s="23">
        <v>161</v>
      </c>
      <c r="D753" s="19">
        <v>49.8</v>
      </c>
      <c r="E753" s="24">
        <v>13.833333333333334</v>
      </c>
      <c r="F753" s="20">
        <v>5.5555555555555358E-2</v>
      </c>
      <c r="G753" s="25">
        <f>'Bike Data'!$C$4*$F753</f>
        <v>15.722222222222166</v>
      </c>
      <c r="H753" s="22">
        <f>0.5*'Bike Data'!$C$12*'Bike Data'!$C$7*'Bike Data'!$C$6*'WLTP Calcs'!E753^2</f>
        <v>39.382116666666668</v>
      </c>
      <c r="I753" s="26">
        <f>0.02 *'Bike Data'!C$4*9.81</f>
        <v>55.524600000000007</v>
      </c>
      <c r="J753" s="22">
        <f t="shared" si="78"/>
        <v>110.62893888888884</v>
      </c>
      <c r="K753" s="25">
        <f t="shared" si="79"/>
        <v>110.62893888888884</v>
      </c>
      <c r="L753" s="20">
        <f t="shared" si="80"/>
        <v>0</v>
      </c>
      <c r="M753" s="30">
        <f>(E753/1000)*(I753+H753+('Bike Data'!C$4*'Bike Data'!C$10*F753))</f>
        <v>1.5961253134259252</v>
      </c>
      <c r="N753" s="25">
        <f t="shared" si="81"/>
        <v>1.5961253134259252</v>
      </c>
      <c r="O753" s="30">
        <f t="shared" si="82"/>
        <v>0</v>
      </c>
      <c r="P753" s="26"/>
      <c r="Q753" s="22">
        <f>((M753+M754)/2) * (B754 - B753)</f>
        <v>1.4190946470486128</v>
      </c>
      <c r="R753" s="25">
        <f t="shared" si="83"/>
        <v>1.4190946470486128</v>
      </c>
      <c r="S753" s="22">
        <f>SUM($R$3:R753)</f>
        <v>577.72574667440836</v>
      </c>
      <c r="T753" s="25">
        <f t="shared" si="77"/>
        <v>0</v>
      </c>
      <c r="U753" s="22">
        <f>SUM($T$3:T753)</f>
        <v>189.30692623067753</v>
      </c>
      <c r="V753" s="25"/>
      <c r="W753" s="20">
        <f>U753*'KERS Calcs'!$F$4</f>
        <v>166.59009508299624</v>
      </c>
      <c r="X753" s="25">
        <f>O753*'KERS Calcs'!$F$30</f>
        <v>0</v>
      </c>
      <c r="Y753" s="73">
        <f>T753*'KERS Calcs'!$F$30</f>
        <v>0</v>
      </c>
      <c r="Z753" s="26">
        <f>SUM($Y$3:Y753)</f>
        <v>101.8093542797277</v>
      </c>
    </row>
    <row r="754" spans="1:26" x14ac:dyDescent="0.2">
      <c r="A754" s="23" t="s">
        <v>19</v>
      </c>
      <c r="B754" s="19">
        <v>751</v>
      </c>
      <c r="C754" s="23">
        <v>162</v>
      </c>
      <c r="D754" s="19">
        <v>49.8</v>
      </c>
      <c r="E754" s="24">
        <v>13.833333333333334</v>
      </c>
      <c r="F754" s="20">
        <v>-1.3888888888888099E-2</v>
      </c>
      <c r="G754" s="25">
        <f>'Bike Data'!$C$4*$F754</f>
        <v>-3.930555555555332</v>
      </c>
      <c r="H754" s="22">
        <f>0.5*'Bike Data'!$C$12*'Bike Data'!$C$7*'Bike Data'!$C$6*'WLTP Calcs'!E754^2</f>
        <v>39.382116666666668</v>
      </c>
      <c r="I754" s="26">
        <f>0.02 *'Bike Data'!C$4*9.81</f>
        <v>55.524600000000007</v>
      </c>
      <c r="J754" s="22">
        <f t="shared" si="78"/>
        <v>90.976161111111338</v>
      </c>
      <c r="K754" s="25">
        <f t="shared" si="79"/>
        <v>90.976161111111338</v>
      </c>
      <c r="L754" s="20">
        <f t="shared" si="80"/>
        <v>0</v>
      </c>
      <c r="M754" s="30">
        <f>(E754/1000)*(I754+H754+('Bike Data'!C$4*'Bike Data'!C$10*F754))</f>
        <v>1.2420639806713005</v>
      </c>
      <c r="N754" s="25">
        <f t="shared" si="81"/>
        <v>1.2420639806713005</v>
      </c>
      <c r="O754" s="30">
        <f t="shared" si="82"/>
        <v>0</v>
      </c>
      <c r="P754" s="26"/>
      <c r="Q754" s="22">
        <f>((M754+M755)/2) * (B755 - B754)</f>
        <v>1.098386127125131</v>
      </c>
      <c r="R754" s="25">
        <f t="shared" si="83"/>
        <v>1.098386127125131</v>
      </c>
      <c r="S754" s="22">
        <f>SUM($R$3:R754)</f>
        <v>578.82413280153344</v>
      </c>
      <c r="T754" s="25">
        <f t="shared" si="77"/>
        <v>0</v>
      </c>
      <c r="U754" s="22">
        <f>SUM($T$3:T754)</f>
        <v>189.30692623067753</v>
      </c>
      <c r="V754" s="25"/>
      <c r="W754" s="20">
        <f>U754*'KERS Calcs'!$F$4</f>
        <v>166.59009508299624</v>
      </c>
      <c r="X754" s="25">
        <f>O754*'KERS Calcs'!$F$30</f>
        <v>0</v>
      </c>
      <c r="Y754" s="73">
        <f>T754*'KERS Calcs'!$F$30</f>
        <v>0</v>
      </c>
      <c r="Z754" s="26">
        <f>SUM($Y$3:Y754)</f>
        <v>101.8093542797277</v>
      </c>
    </row>
    <row r="755" spans="1:26" x14ac:dyDescent="0.2">
      <c r="A755" s="23" t="s">
        <v>19</v>
      </c>
      <c r="B755" s="19">
        <v>752</v>
      </c>
      <c r="C755" s="23">
        <v>163</v>
      </c>
      <c r="D755" s="19">
        <v>49.7</v>
      </c>
      <c r="E755" s="24">
        <v>13.805555555555557</v>
      </c>
      <c r="F755" s="20">
        <v>-6.9444444444444448E-2</v>
      </c>
      <c r="G755" s="25">
        <f>'Bike Data'!$C$4*$F755</f>
        <v>-19.652777777777779</v>
      </c>
      <c r="H755" s="22">
        <f>0.5*'Bike Data'!$C$12*'Bike Data'!$C$7*'Bike Data'!$C$6*'WLTP Calcs'!E755^2</f>
        <v>39.224114351851867</v>
      </c>
      <c r="I755" s="26">
        <f>0.02 *'Bike Data'!C$4*9.81</f>
        <v>55.524600000000007</v>
      </c>
      <c r="J755" s="22">
        <f t="shared" si="78"/>
        <v>75.095936574074102</v>
      </c>
      <c r="K755" s="25">
        <f t="shared" si="79"/>
        <v>75.095936574074102</v>
      </c>
      <c r="L755" s="20">
        <f t="shared" si="80"/>
        <v>0</v>
      </c>
      <c r="M755" s="30">
        <f>(E755/1000)*(I755+H755+('Bike Data'!C$4*'Bike Data'!C$10*F755))</f>
        <v>0.95470827357896137</v>
      </c>
      <c r="N755" s="25">
        <f t="shared" si="81"/>
        <v>0.95470827357896137</v>
      </c>
      <c r="O755" s="30">
        <f t="shared" si="82"/>
        <v>0</v>
      </c>
      <c r="P755" s="26"/>
      <c r="Q755" s="22">
        <f>((M755+M756)/2) * (B756 - B755)</f>
        <v>0.70120607753665065</v>
      </c>
      <c r="R755" s="25">
        <f t="shared" si="83"/>
        <v>0.70120607753665065</v>
      </c>
      <c r="S755" s="22">
        <f>SUM($R$3:R755)</f>
        <v>579.52533887907009</v>
      </c>
      <c r="T755" s="25">
        <f t="shared" si="77"/>
        <v>0</v>
      </c>
      <c r="U755" s="22">
        <f>SUM($T$3:T755)</f>
        <v>189.30692623067753</v>
      </c>
      <c r="V755" s="25"/>
      <c r="W755" s="20">
        <f>U755*'KERS Calcs'!$F$4</f>
        <v>166.59009508299624</v>
      </c>
      <c r="X755" s="25">
        <f>O755*'KERS Calcs'!$F$30</f>
        <v>0</v>
      </c>
      <c r="Y755" s="73">
        <f>T755*'KERS Calcs'!$F$30</f>
        <v>0</v>
      </c>
      <c r="Z755" s="26">
        <f>SUM($Y$3:Y755)</f>
        <v>101.8093542797277</v>
      </c>
    </row>
    <row r="756" spans="1:26" x14ac:dyDescent="0.2">
      <c r="A756" s="23" t="s">
        <v>19</v>
      </c>
      <c r="B756" s="19">
        <v>753</v>
      </c>
      <c r="C756" s="23">
        <v>164</v>
      </c>
      <c r="D756" s="19">
        <v>49.3</v>
      </c>
      <c r="E756" s="24">
        <v>13.694444444444445</v>
      </c>
      <c r="F756" s="20">
        <v>-0.16666666666666705</v>
      </c>
      <c r="G756" s="25">
        <f>'Bike Data'!$C$4*$F756</f>
        <v>-47.166666666666771</v>
      </c>
      <c r="H756" s="22">
        <f>0.5*'Bike Data'!$C$12*'Bike Data'!$C$7*'Bike Data'!$C$6*'WLTP Calcs'!E756^2</f>
        <v>38.59528101851852</v>
      </c>
      <c r="I756" s="26">
        <f>0.02 *'Bike Data'!C$4*9.81</f>
        <v>55.524600000000007</v>
      </c>
      <c r="J756" s="22">
        <f t="shared" si="78"/>
        <v>46.953214351851756</v>
      </c>
      <c r="K756" s="25">
        <f t="shared" si="79"/>
        <v>46.953214351851756</v>
      </c>
      <c r="L756" s="20">
        <f t="shared" si="80"/>
        <v>0</v>
      </c>
      <c r="M756" s="30">
        <f>(E756/1000)*(I756+H756+('Bike Data'!C$4*'Bike Data'!C$10*F756))</f>
        <v>0.44770388149433982</v>
      </c>
      <c r="N756" s="25">
        <f t="shared" si="81"/>
        <v>0.44770388149433982</v>
      </c>
      <c r="O756" s="30">
        <f t="shared" si="82"/>
        <v>0</v>
      </c>
      <c r="P756" s="26"/>
      <c r="Q756" s="22">
        <f>((M756+M757)/2) * (B757 - B756)</f>
        <v>0.2632929175829482</v>
      </c>
      <c r="R756" s="25">
        <f t="shared" si="83"/>
        <v>0.2632929175829482</v>
      </c>
      <c r="S756" s="22">
        <f>SUM($R$3:R756)</f>
        <v>579.78863179665302</v>
      </c>
      <c r="T756" s="25">
        <f t="shared" si="77"/>
        <v>0</v>
      </c>
      <c r="U756" s="22">
        <f>SUM($T$3:T756)</f>
        <v>189.30692623067753</v>
      </c>
      <c r="V756" s="25"/>
      <c r="W756" s="20">
        <f>U756*'KERS Calcs'!$F$4</f>
        <v>166.59009508299624</v>
      </c>
      <c r="X756" s="25">
        <f>O756*'KERS Calcs'!$F$30</f>
        <v>0</v>
      </c>
      <c r="Y756" s="73">
        <f>T756*'KERS Calcs'!$F$30</f>
        <v>0</v>
      </c>
      <c r="Z756" s="26">
        <f>SUM($Y$3:Y756)</f>
        <v>101.8093542797277</v>
      </c>
    </row>
    <row r="757" spans="1:26" x14ac:dyDescent="0.2">
      <c r="A757" s="23" t="s">
        <v>19</v>
      </c>
      <c r="B757" s="19">
        <v>754</v>
      </c>
      <c r="C757" s="23">
        <v>165</v>
      </c>
      <c r="D757" s="19">
        <v>48.5</v>
      </c>
      <c r="E757" s="24">
        <v>13.472222222222223</v>
      </c>
      <c r="F757" s="20">
        <v>-0.23611111111111052</v>
      </c>
      <c r="G757" s="25">
        <f>'Bike Data'!$C$4*$F757</f>
        <v>-66.819444444444272</v>
      </c>
      <c r="H757" s="22">
        <f>0.5*'Bike Data'!$C$12*'Bike Data'!$C$7*'Bike Data'!$C$6*'WLTP Calcs'!E757^2</f>
        <v>37.352858796296303</v>
      </c>
      <c r="I757" s="26">
        <f>0.02 *'Bike Data'!C$4*9.81</f>
        <v>55.524600000000007</v>
      </c>
      <c r="J757" s="22">
        <f t="shared" si="78"/>
        <v>26.058014351852037</v>
      </c>
      <c r="K757" s="25">
        <f t="shared" si="79"/>
        <v>26.058014351852037</v>
      </c>
      <c r="L757" s="20">
        <f t="shared" si="80"/>
        <v>0</v>
      </c>
      <c r="M757" s="30">
        <f>(E757/1000)*(I757+H757+('Bike Data'!C$4*'Bike Data'!C$10*F757))</f>
        <v>7.8881953671556593E-2</v>
      </c>
      <c r="N757" s="25">
        <f t="shared" si="81"/>
        <v>7.8881953671556593E-2</v>
      </c>
      <c r="O757" s="30">
        <f t="shared" si="82"/>
        <v>0</v>
      </c>
      <c r="P757" s="26"/>
      <c r="Q757" s="22">
        <f>((M757+M758)/2) * (B758 - B757)</f>
        <v>-0.1001398680973502</v>
      </c>
      <c r="R757" s="25">
        <f t="shared" si="83"/>
        <v>0</v>
      </c>
      <c r="S757" s="22">
        <f>SUM($R$3:R757)</f>
        <v>579.78863179665302</v>
      </c>
      <c r="T757" s="25">
        <f t="shared" si="77"/>
        <v>0.1001398680973502</v>
      </c>
      <c r="U757" s="22">
        <f>SUM($T$3:T757)</f>
        <v>189.40706609877489</v>
      </c>
      <c r="V757" s="25"/>
      <c r="W757" s="20">
        <f>U757*'KERS Calcs'!$F$4</f>
        <v>166.67821816692191</v>
      </c>
      <c r="X757" s="25">
        <f>O757*'KERS Calcs'!$F$30</f>
        <v>0</v>
      </c>
      <c r="Y757" s="73">
        <f>T757*'KERS Calcs'!$F$30</f>
        <v>5.3855268328772674E-2</v>
      </c>
      <c r="Z757" s="26">
        <f>SUM($Y$3:Y757)</f>
        <v>101.86320954805647</v>
      </c>
    </row>
    <row r="758" spans="1:26" x14ac:dyDescent="0.2">
      <c r="A758" s="23" t="s">
        <v>19</v>
      </c>
      <c r="B758" s="19">
        <v>755</v>
      </c>
      <c r="C758" s="23">
        <v>166</v>
      </c>
      <c r="D758" s="19">
        <v>47.6</v>
      </c>
      <c r="E758" s="24">
        <v>13.222222222222223</v>
      </c>
      <c r="F758" s="20">
        <v>-0.30555555555555597</v>
      </c>
      <c r="G758" s="25">
        <f>'Bike Data'!$C$4*$F758</f>
        <v>-86.472222222222342</v>
      </c>
      <c r="H758" s="22">
        <f>0.5*'Bike Data'!$C$12*'Bike Data'!$C$7*'Bike Data'!$C$6*'WLTP Calcs'!E758^2</f>
        <v>35.979429629629635</v>
      </c>
      <c r="I758" s="26">
        <f>0.02 *'Bike Data'!C$4*9.81</f>
        <v>55.524600000000007</v>
      </c>
      <c r="J758" s="22">
        <f t="shared" si="78"/>
        <v>5.0318074074072996</v>
      </c>
      <c r="K758" s="25">
        <f t="shared" si="79"/>
        <v>5.0318074074072996</v>
      </c>
      <c r="L758" s="20">
        <f t="shared" si="80"/>
        <v>0</v>
      </c>
      <c r="M758" s="30">
        <f>(E758/1000)*(I758+H758+('Bike Data'!C$4*'Bike Data'!C$10*F758))</f>
        <v>-0.279161689866257</v>
      </c>
      <c r="N758" s="25">
        <f t="shared" si="81"/>
        <v>0</v>
      </c>
      <c r="O758" s="30">
        <f t="shared" si="82"/>
        <v>0.279161689866257</v>
      </c>
      <c r="P758" s="26">
        <f>SUM(O758:O767)</f>
        <v>23.947458232407403</v>
      </c>
      <c r="Q758" s="22">
        <f>((M758+M759)/2) * (B759 - B758)</f>
        <v>-0.84741652360146624</v>
      </c>
      <c r="R758" s="25">
        <f t="shared" si="83"/>
        <v>0</v>
      </c>
      <c r="S758" s="22">
        <f>SUM($R$3:R758)</f>
        <v>579.78863179665302</v>
      </c>
      <c r="T758" s="25">
        <f t="shared" si="77"/>
        <v>0.84741652360146624</v>
      </c>
      <c r="U758" s="22">
        <f>SUM($T$3:T758)</f>
        <v>190.25448262237634</v>
      </c>
      <c r="V758" s="25"/>
      <c r="W758" s="20">
        <f>U758*'KERS Calcs'!$F$4</f>
        <v>167.42394470769119</v>
      </c>
      <c r="X758" s="25">
        <f>O758*'KERS Calcs'!$F$30</f>
        <v>0.15013328857439062</v>
      </c>
      <c r="Y758" s="73">
        <f>T758*'KERS Calcs'!$F$30</f>
        <v>0.45574100637346759</v>
      </c>
      <c r="Z758" s="26">
        <f>SUM($Y$3:Y758)</f>
        <v>102.31895055442995</v>
      </c>
    </row>
    <row r="759" spans="1:26" x14ac:dyDescent="0.2">
      <c r="A759" s="23" t="s">
        <v>19</v>
      </c>
      <c r="B759" s="19">
        <v>756</v>
      </c>
      <c r="C759" s="23">
        <v>167</v>
      </c>
      <c r="D759" s="19">
        <v>46.3</v>
      </c>
      <c r="E759" s="24">
        <v>12.861111111111111</v>
      </c>
      <c r="F759" s="20">
        <v>-0.54166666666666641</v>
      </c>
      <c r="G759" s="25">
        <f>'Bike Data'!$C$4*$F759</f>
        <v>-153.2916666666666</v>
      </c>
      <c r="H759" s="22">
        <f>0.5*'Bike Data'!$C$12*'Bike Data'!$C$7*'Bike Data'!$C$6*'WLTP Calcs'!E759^2</f>
        <v>34.041003240740743</v>
      </c>
      <c r="I759" s="26">
        <f>0.02 *'Bike Data'!C$4*9.81</f>
        <v>55.524600000000007</v>
      </c>
      <c r="J759" s="22">
        <f t="shared" si="78"/>
        <v>-63.726063425925858</v>
      </c>
      <c r="K759" s="25">
        <f t="shared" si="79"/>
        <v>0</v>
      </c>
      <c r="L759" s="20">
        <f t="shared" si="80"/>
        <v>63.726063425925858</v>
      </c>
      <c r="M759" s="30">
        <f>(E759/1000)*(I759+H759+('Bike Data'!C$4*'Bike Data'!C$10*F759))</f>
        <v>-1.4156713573366755</v>
      </c>
      <c r="N759" s="25">
        <f t="shared" si="81"/>
        <v>0</v>
      </c>
      <c r="O759" s="30">
        <f t="shared" si="82"/>
        <v>1.4156713573366755</v>
      </c>
      <c r="P759" s="26"/>
      <c r="Q759" s="22">
        <f>((M759+M760)/2) * (B760 - B759)</f>
        <v>-2.3616218899209098</v>
      </c>
      <c r="R759" s="25">
        <f t="shared" si="83"/>
        <v>0</v>
      </c>
      <c r="S759" s="22">
        <f>SUM($R$3:R759)</f>
        <v>579.78863179665302</v>
      </c>
      <c r="T759" s="25">
        <f t="shared" si="77"/>
        <v>2.3616218899209098</v>
      </c>
      <c r="U759" s="22">
        <f>SUM($T$3:T759)</f>
        <v>192.61610451229726</v>
      </c>
      <c r="V759" s="25"/>
      <c r="W759" s="20">
        <f>U759*'KERS Calcs'!$F$4</f>
        <v>169.50217197082159</v>
      </c>
      <c r="X759" s="25">
        <f>O759*'KERS Calcs'!$F$30</f>
        <v>0.76134872417254462</v>
      </c>
      <c r="Y759" s="73">
        <f>T759*'KERS Calcs'!$F$30</f>
        <v>1.2700813670849971</v>
      </c>
      <c r="Z759" s="26">
        <f>SUM($Y$3:Y759)</f>
        <v>103.58903192151494</v>
      </c>
    </row>
    <row r="760" spans="1:26" x14ac:dyDescent="0.2">
      <c r="A760" s="23" t="s">
        <v>19</v>
      </c>
      <c r="B760" s="19">
        <v>757</v>
      </c>
      <c r="C760" s="23">
        <v>168</v>
      </c>
      <c r="D760" s="19">
        <v>43.7</v>
      </c>
      <c r="E760" s="24">
        <v>12.138888888888891</v>
      </c>
      <c r="F760" s="20">
        <v>-0.97222222222222221</v>
      </c>
      <c r="G760" s="25">
        <f>'Bike Data'!$C$4*$F760</f>
        <v>-275.13888888888886</v>
      </c>
      <c r="H760" s="22">
        <f>0.5*'Bike Data'!$C$12*'Bike Data'!$C$7*'Bike Data'!$C$6*'WLTP Calcs'!E760^2</f>
        <v>30.325169907407421</v>
      </c>
      <c r="I760" s="26">
        <f>0.02 *'Bike Data'!C$4*9.81</f>
        <v>55.524600000000007</v>
      </c>
      <c r="J760" s="22">
        <f t="shared" si="78"/>
        <v>-189.28911898148141</v>
      </c>
      <c r="K760" s="25">
        <f t="shared" si="79"/>
        <v>0</v>
      </c>
      <c r="L760" s="20">
        <f t="shared" si="80"/>
        <v>189.28911898148141</v>
      </c>
      <c r="M760" s="30">
        <f>(E760/1000)*(I760+H760+('Bike Data'!C$4*'Bike Data'!C$10*F760))</f>
        <v>-3.3075724225051442</v>
      </c>
      <c r="N760" s="25">
        <f t="shared" si="81"/>
        <v>0</v>
      </c>
      <c r="O760" s="30">
        <f t="shared" si="82"/>
        <v>3.3075724225051442</v>
      </c>
      <c r="P760" s="26"/>
      <c r="Q760" s="22">
        <f>((M760+M761)/2) * (B761 - B760)</f>
        <v>-3.8991782701067388</v>
      </c>
      <c r="R760" s="25">
        <f t="shared" si="83"/>
        <v>0</v>
      </c>
      <c r="S760" s="22">
        <f>SUM($R$3:R760)</f>
        <v>579.78863179665302</v>
      </c>
      <c r="T760" s="25">
        <f t="shared" si="77"/>
        <v>3.8991782701067388</v>
      </c>
      <c r="U760" s="22">
        <f>SUM($T$3:T760)</f>
        <v>196.515282782404</v>
      </c>
      <c r="V760" s="25"/>
      <c r="W760" s="20">
        <f>U760*'KERS Calcs'!$F$4</f>
        <v>172.93344884851552</v>
      </c>
      <c r="X760" s="25">
        <f>O760*'KERS Calcs'!$F$30</f>
        <v>1.7788140099974497</v>
      </c>
      <c r="Y760" s="73">
        <f>T760*'KERS Calcs'!$F$30</f>
        <v>2.0969799140755474</v>
      </c>
      <c r="Z760" s="26">
        <f>SUM($Y$3:Y760)</f>
        <v>105.68601183559049</v>
      </c>
    </row>
    <row r="761" spans="1:26" x14ac:dyDescent="0.2">
      <c r="A761" s="23" t="s">
        <v>19</v>
      </c>
      <c r="B761" s="19">
        <v>758</v>
      </c>
      <c r="C761" s="23">
        <v>169</v>
      </c>
      <c r="D761" s="19">
        <v>39.299999999999997</v>
      </c>
      <c r="E761" s="24">
        <v>10.916666666666666</v>
      </c>
      <c r="F761" s="20">
        <v>-1.3333333333333335</v>
      </c>
      <c r="G761" s="25">
        <f>'Bike Data'!$C$4*$F761</f>
        <v>-377.33333333333337</v>
      </c>
      <c r="H761" s="22">
        <f>0.5*'Bike Data'!$C$12*'Bike Data'!$C$7*'Bike Data'!$C$6*'WLTP Calcs'!E761^2</f>
        <v>24.525929166666664</v>
      </c>
      <c r="I761" s="26">
        <f>0.02 *'Bike Data'!C$4*9.81</f>
        <v>55.524600000000007</v>
      </c>
      <c r="J761" s="22">
        <f t="shared" si="78"/>
        <v>-297.28280416666666</v>
      </c>
      <c r="K761" s="25">
        <f t="shared" si="79"/>
        <v>0</v>
      </c>
      <c r="L761" s="20">
        <f t="shared" si="80"/>
        <v>297.28280416666666</v>
      </c>
      <c r="M761" s="30">
        <f>(E761/1000)*(I761+H761+('Bike Data'!C$4*'Bike Data'!C$10*F761))</f>
        <v>-4.4907841177083334</v>
      </c>
      <c r="N761" s="25">
        <f t="shared" si="81"/>
        <v>0</v>
      </c>
      <c r="O761" s="30">
        <f t="shared" si="82"/>
        <v>4.4907841177083334</v>
      </c>
      <c r="P761" s="26"/>
      <c r="Q761" s="22">
        <f>((M761+M762)/2) * (B762 - B761)</f>
        <v>-4.3920968785268775</v>
      </c>
      <c r="R761" s="25">
        <f t="shared" si="83"/>
        <v>0</v>
      </c>
      <c r="S761" s="22">
        <f>SUM($R$3:R761)</f>
        <v>579.78863179665302</v>
      </c>
      <c r="T761" s="25">
        <f t="shared" si="77"/>
        <v>4.3920968785268775</v>
      </c>
      <c r="U761" s="22">
        <f>SUM($T$3:T761)</f>
        <v>200.90737966093087</v>
      </c>
      <c r="V761" s="25"/>
      <c r="W761" s="20">
        <f>U761*'KERS Calcs'!$F$4</f>
        <v>176.79849410161916</v>
      </c>
      <c r="X761" s="25">
        <f>O761*'KERS Calcs'!$F$30</f>
        <v>2.4151458181536447</v>
      </c>
      <c r="Y761" s="73">
        <f>T761*'KERS Calcs'!$F$30</f>
        <v>2.362071774341481</v>
      </c>
      <c r="Z761" s="26">
        <f>SUM($Y$3:Y761)</f>
        <v>108.04808360993198</v>
      </c>
    </row>
    <row r="762" spans="1:26" x14ac:dyDescent="0.2">
      <c r="A762" s="23" t="s">
        <v>19</v>
      </c>
      <c r="B762" s="19">
        <v>759</v>
      </c>
      <c r="C762" s="23">
        <v>170</v>
      </c>
      <c r="D762" s="19">
        <v>34.1</v>
      </c>
      <c r="E762" s="24">
        <v>9.4722222222222232</v>
      </c>
      <c r="F762" s="20">
        <v>-1.4305555555555551</v>
      </c>
      <c r="G762" s="25">
        <f>'Bike Data'!$C$4*$F762</f>
        <v>-404.84722222222211</v>
      </c>
      <c r="H762" s="22">
        <f>0.5*'Bike Data'!$C$12*'Bike Data'!$C$7*'Bike Data'!$C$6*'WLTP Calcs'!E762^2</f>
        <v>18.464992129629632</v>
      </c>
      <c r="I762" s="26">
        <f>0.02 *'Bike Data'!C$4*9.81</f>
        <v>55.524600000000007</v>
      </c>
      <c r="J762" s="22">
        <f t="shared" si="78"/>
        <v>-330.85763009259244</v>
      </c>
      <c r="K762" s="25">
        <f t="shared" si="79"/>
        <v>0</v>
      </c>
      <c r="L762" s="20">
        <f t="shared" si="80"/>
        <v>330.85763009259244</v>
      </c>
      <c r="M762" s="30">
        <f>(E762/1000)*(I762+H762+('Bike Data'!C$4*'Bike Data'!C$10*F762))</f>
        <v>-4.2934096393454215</v>
      </c>
      <c r="N762" s="25">
        <f t="shared" si="81"/>
        <v>0</v>
      </c>
      <c r="O762" s="30">
        <f t="shared" si="82"/>
        <v>4.2934096393454215</v>
      </c>
      <c r="P762" s="26"/>
      <c r="Q762" s="22">
        <f>((M762+M763)/2) * (B763 - B762)</f>
        <v>-4.0135490892200361</v>
      </c>
      <c r="R762" s="25">
        <f t="shared" si="83"/>
        <v>0</v>
      </c>
      <c r="S762" s="22">
        <f>SUM($R$3:R762)</f>
        <v>579.78863179665302</v>
      </c>
      <c r="T762" s="25">
        <f t="shared" si="77"/>
        <v>4.0135490892200361</v>
      </c>
      <c r="U762" s="22">
        <f>SUM($T$3:T762)</f>
        <v>204.92092875015092</v>
      </c>
      <c r="V762" s="25"/>
      <c r="W762" s="20">
        <f>U762*'KERS Calcs'!$F$4</f>
        <v>180.33041730013281</v>
      </c>
      <c r="X762" s="25">
        <f>O762*'KERS Calcs'!$F$30</f>
        <v>2.3089977305293172</v>
      </c>
      <c r="Y762" s="73">
        <f>T762*'KERS Calcs'!$F$30</f>
        <v>2.158488594577705</v>
      </c>
      <c r="Z762" s="26">
        <f>SUM($Y$3:Y762)</f>
        <v>110.20657220450968</v>
      </c>
    </row>
    <row r="763" spans="1:26" x14ac:dyDescent="0.2">
      <c r="A763" s="23" t="s">
        <v>19</v>
      </c>
      <c r="B763" s="19">
        <v>760</v>
      </c>
      <c r="C763" s="23">
        <v>171</v>
      </c>
      <c r="D763" s="19">
        <v>29</v>
      </c>
      <c r="E763" s="24">
        <v>8.0555555555555554</v>
      </c>
      <c r="F763" s="20">
        <v>-1.4444444444444446</v>
      </c>
      <c r="G763" s="25">
        <f>'Bike Data'!$C$4*$F763</f>
        <v>-408.77777777777783</v>
      </c>
      <c r="H763" s="22">
        <f>0.5*'Bike Data'!$C$12*'Bike Data'!$C$7*'Bike Data'!$C$6*'WLTP Calcs'!E763^2</f>
        <v>13.354768518518519</v>
      </c>
      <c r="I763" s="26">
        <f>0.02 *'Bike Data'!C$4*9.81</f>
        <v>55.524600000000007</v>
      </c>
      <c r="J763" s="22">
        <f t="shared" si="78"/>
        <v>-339.89840925925927</v>
      </c>
      <c r="K763" s="25">
        <f t="shared" si="79"/>
        <v>0</v>
      </c>
      <c r="L763" s="20">
        <f t="shared" si="80"/>
        <v>339.89840925925927</v>
      </c>
      <c r="M763" s="30">
        <f>(E763/1000)*(I763+H763+('Bike Data'!C$4*'Bike Data'!C$10*F763))</f>
        <v>-3.7336885390946501</v>
      </c>
      <c r="N763" s="25">
        <f t="shared" si="81"/>
        <v>0</v>
      </c>
      <c r="O763" s="30">
        <f t="shared" si="82"/>
        <v>3.7336885390946501</v>
      </c>
      <c r="P763" s="26"/>
      <c r="Q763" s="22">
        <f>((M763+M764)/2) * (B764 - B763)</f>
        <v>-3.4408061276491773</v>
      </c>
      <c r="R763" s="25">
        <f t="shared" si="83"/>
        <v>0</v>
      </c>
      <c r="S763" s="22">
        <f>SUM($R$3:R763)</f>
        <v>579.78863179665302</v>
      </c>
      <c r="T763" s="25">
        <f t="shared" si="77"/>
        <v>3.4408061276491773</v>
      </c>
      <c r="U763" s="22">
        <f>SUM($T$3:T763)</f>
        <v>208.3617348778001</v>
      </c>
      <c r="V763" s="25"/>
      <c r="W763" s="20">
        <f>U763*'KERS Calcs'!$F$4</f>
        <v>183.35832669246409</v>
      </c>
      <c r="X763" s="25">
        <f>O763*'KERS Calcs'!$F$30</f>
        <v>2.0079794586260928</v>
      </c>
      <c r="Y763" s="73">
        <f>T763*'KERS Calcs'!$F$30</f>
        <v>1.8504671595102196</v>
      </c>
      <c r="Z763" s="26">
        <f>SUM($Y$3:Y763)</f>
        <v>112.0570393640199</v>
      </c>
    </row>
    <row r="764" spans="1:26" x14ac:dyDescent="0.2">
      <c r="A764" s="23" t="s">
        <v>19</v>
      </c>
      <c r="B764" s="19">
        <v>761</v>
      </c>
      <c r="C764" s="23">
        <v>172</v>
      </c>
      <c r="D764" s="19">
        <v>23.7</v>
      </c>
      <c r="E764" s="24">
        <v>6.583333333333333</v>
      </c>
      <c r="F764" s="20">
        <v>-1.4722222222222223</v>
      </c>
      <c r="G764" s="25">
        <f>'Bike Data'!$C$4*$F764</f>
        <v>-416.63888888888891</v>
      </c>
      <c r="H764" s="22">
        <f>0.5*'Bike Data'!$C$12*'Bike Data'!$C$7*'Bike Data'!$C$6*'WLTP Calcs'!E764^2</f>
        <v>8.9194291666666654</v>
      </c>
      <c r="I764" s="26">
        <f>0.02 *'Bike Data'!C$4*9.81</f>
        <v>55.524600000000007</v>
      </c>
      <c r="J764" s="22">
        <f t="shared" si="78"/>
        <v>-352.19485972222225</v>
      </c>
      <c r="K764" s="25">
        <f t="shared" si="79"/>
        <v>0</v>
      </c>
      <c r="L764" s="20">
        <f t="shared" si="80"/>
        <v>352.19485972222225</v>
      </c>
      <c r="M764" s="30">
        <f>(E764/1000)*(I764+H764+('Bike Data'!C$4*'Bike Data'!C$10*F764))</f>
        <v>-3.1479237162037044</v>
      </c>
      <c r="N764" s="25">
        <f t="shared" si="81"/>
        <v>0</v>
      </c>
      <c r="O764" s="30">
        <f t="shared" si="82"/>
        <v>3.1479237162037044</v>
      </c>
      <c r="P764" s="26"/>
      <c r="Q764" s="22">
        <f>((M764+M765)/2) * (B765 - B764)</f>
        <v>-2.6480141745113168</v>
      </c>
      <c r="R764" s="25">
        <f t="shared" si="83"/>
        <v>0</v>
      </c>
      <c r="S764" s="22">
        <f>SUM($R$3:R764)</f>
        <v>579.78863179665302</v>
      </c>
      <c r="T764" s="25">
        <f t="shared" si="77"/>
        <v>2.6480141745113168</v>
      </c>
      <c r="U764" s="22">
        <f>SUM($T$3:T764)</f>
        <v>211.00974905231141</v>
      </c>
      <c r="V764" s="25"/>
      <c r="W764" s="20">
        <f>U764*'KERS Calcs'!$F$4</f>
        <v>185.68857916603403</v>
      </c>
      <c r="X764" s="25">
        <f>O764*'KERS Calcs'!$F$30</f>
        <v>1.6929548603943461</v>
      </c>
      <c r="Y764" s="73">
        <f>T764*'KERS Calcs'!$F$30</f>
        <v>1.4241032729148764</v>
      </c>
      <c r="Z764" s="26">
        <f>SUM($Y$3:Y764)</f>
        <v>113.48114263693478</v>
      </c>
    </row>
    <row r="765" spans="1:26" x14ac:dyDescent="0.2">
      <c r="A765" s="23" t="s">
        <v>19</v>
      </c>
      <c r="B765" s="19">
        <v>762</v>
      </c>
      <c r="C765" s="23">
        <v>173</v>
      </c>
      <c r="D765" s="19">
        <v>18.399999999999999</v>
      </c>
      <c r="E765" s="24">
        <v>5.1111111111111107</v>
      </c>
      <c r="F765" s="20">
        <v>-1.3055555555555554</v>
      </c>
      <c r="G765" s="25">
        <f>'Bike Data'!$C$4*$F765</f>
        <v>-369.47222222222217</v>
      </c>
      <c r="H765" s="22">
        <f>0.5*'Bike Data'!$C$12*'Bike Data'!$C$7*'Bike Data'!$C$6*'WLTP Calcs'!E765^2</f>
        <v>5.3762074074074064</v>
      </c>
      <c r="I765" s="26">
        <f>0.02 *'Bike Data'!C$4*9.81</f>
        <v>55.524600000000007</v>
      </c>
      <c r="J765" s="22">
        <f t="shared" si="78"/>
        <v>-308.57141481481477</v>
      </c>
      <c r="K765" s="25">
        <f t="shared" si="79"/>
        <v>0</v>
      </c>
      <c r="L765" s="20">
        <f t="shared" si="80"/>
        <v>308.57141481481477</v>
      </c>
      <c r="M765" s="30">
        <f>(E765/1000)*(I765+H765+('Bike Data'!C$4*'Bike Data'!C$10*F765))</f>
        <v>-2.1481046328189293</v>
      </c>
      <c r="N765" s="25">
        <f t="shared" si="81"/>
        <v>0</v>
      </c>
      <c r="O765" s="30">
        <f t="shared" si="82"/>
        <v>2.1481046328189293</v>
      </c>
      <c r="P765" s="26"/>
      <c r="Q765" s="22">
        <f>((M765+M766)/2) * (B766 - B765)</f>
        <v>-1.6080015105902772</v>
      </c>
      <c r="R765" s="25">
        <f t="shared" si="83"/>
        <v>0</v>
      </c>
      <c r="S765" s="22">
        <f>SUM($R$3:R765)</f>
        <v>579.78863179665302</v>
      </c>
      <c r="T765" s="25">
        <f t="shared" si="77"/>
        <v>1.6080015105902772</v>
      </c>
      <c r="U765" s="22">
        <f>SUM($T$3:T765)</f>
        <v>212.61775056290168</v>
      </c>
      <c r="V765" s="25"/>
      <c r="W765" s="20">
        <f>U765*'KERS Calcs'!$F$4</f>
        <v>187.10362049535348</v>
      </c>
      <c r="X765" s="25">
        <f>O765*'KERS Calcs'!$F$30</f>
        <v>1.1552516854354067</v>
      </c>
      <c r="Y765" s="73">
        <f>T765*'KERS Calcs'!$F$30</f>
        <v>0.8647839713721639</v>
      </c>
      <c r="Z765" s="26">
        <f>SUM($Y$3:Y765)</f>
        <v>114.34592660830694</v>
      </c>
    </row>
    <row r="766" spans="1:26" x14ac:dyDescent="0.2">
      <c r="A766" s="23" t="s">
        <v>19</v>
      </c>
      <c r="B766" s="19">
        <v>763</v>
      </c>
      <c r="C766" s="23">
        <v>174</v>
      </c>
      <c r="D766" s="19">
        <v>14.3</v>
      </c>
      <c r="E766" s="24">
        <v>3.9722222222222228</v>
      </c>
      <c r="F766" s="20">
        <v>-0.88888888888888862</v>
      </c>
      <c r="G766" s="25">
        <f>'Bike Data'!$C$4*$F766</f>
        <v>-251.55555555555549</v>
      </c>
      <c r="H766" s="22">
        <f>0.5*'Bike Data'!$C$12*'Bike Data'!$C$7*'Bike Data'!$C$6*'WLTP Calcs'!E766^2</f>
        <v>3.2472254629629642</v>
      </c>
      <c r="I766" s="26">
        <f>0.02 *'Bike Data'!C$4*9.81</f>
        <v>55.524600000000007</v>
      </c>
      <c r="J766" s="22">
        <f t="shared" si="78"/>
        <v>-192.78373009259252</v>
      </c>
      <c r="K766" s="25">
        <f t="shared" si="79"/>
        <v>0</v>
      </c>
      <c r="L766" s="20">
        <f t="shared" si="80"/>
        <v>192.78373009259252</v>
      </c>
      <c r="M766" s="30">
        <f>(E766/1000)*(I766+H766+('Bike Data'!C$4*'Bike Data'!C$10*F766))</f>
        <v>-1.0678983883616251</v>
      </c>
      <c r="N766" s="25">
        <f t="shared" si="81"/>
        <v>0</v>
      </c>
      <c r="O766" s="30">
        <f t="shared" si="82"/>
        <v>1.0678983883616251</v>
      </c>
      <c r="P766" s="26"/>
      <c r="Q766" s="22">
        <f>((M766+M767)/2) * (B767 - B766)</f>
        <v>-0.56557105876414582</v>
      </c>
      <c r="R766" s="25">
        <f t="shared" si="83"/>
        <v>0</v>
      </c>
      <c r="S766" s="22">
        <f>SUM($R$3:R766)</f>
        <v>579.78863179665302</v>
      </c>
      <c r="T766" s="25">
        <f t="shared" si="77"/>
        <v>0.56557105876414582</v>
      </c>
      <c r="U766" s="22">
        <f>SUM($T$3:T766)</f>
        <v>213.18332162166581</v>
      </c>
      <c r="V766" s="25"/>
      <c r="W766" s="20">
        <f>U766*'KERS Calcs'!$F$4</f>
        <v>187.60132302706592</v>
      </c>
      <c r="X766" s="25">
        <f>O766*'KERS Calcs'!$F$30</f>
        <v>0.57431625730892122</v>
      </c>
      <c r="Y766" s="73">
        <f>T766*'KERS Calcs'!$F$30</f>
        <v>0.30416438235289733</v>
      </c>
      <c r="Z766" s="26">
        <f>SUM($Y$3:Y766)</f>
        <v>114.65009099065983</v>
      </c>
    </row>
    <row r="767" spans="1:26" x14ac:dyDescent="0.2">
      <c r="A767" s="23" t="s">
        <v>19</v>
      </c>
      <c r="B767" s="19">
        <v>764</v>
      </c>
      <c r="C767" s="23">
        <v>175</v>
      </c>
      <c r="D767" s="19">
        <v>12</v>
      </c>
      <c r="E767" s="24">
        <v>3.3333333333333335</v>
      </c>
      <c r="F767" s="20">
        <v>-0.20833333333333331</v>
      </c>
      <c r="G767" s="25">
        <f>'Bike Data'!$C$4*$F767</f>
        <v>-58.958333333333329</v>
      </c>
      <c r="H767" s="22">
        <f>0.5*'Bike Data'!$C$12*'Bike Data'!$C$7*'Bike Data'!$C$6*'WLTP Calcs'!E767^2</f>
        <v>2.2866666666666671</v>
      </c>
      <c r="I767" s="26">
        <f>0.02 *'Bike Data'!C$4*9.81</f>
        <v>55.524600000000007</v>
      </c>
      <c r="J767" s="22">
        <f t="shared" si="78"/>
        <v>-1.1470666666666531</v>
      </c>
      <c r="K767" s="25">
        <f t="shared" si="79"/>
        <v>0</v>
      </c>
      <c r="L767" s="20">
        <f t="shared" si="80"/>
        <v>1.1470666666666531</v>
      </c>
      <c r="M767" s="30">
        <f>(E767/1000)*(I767+H767+('Bike Data'!C$4*'Bike Data'!C$10*F767))</f>
        <v>-6.3243729166666596E-2</v>
      </c>
      <c r="N767" s="25">
        <f t="shared" si="81"/>
        <v>0</v>
      </c>
      <c r="O767" s="30">
        <f t="shared" si="82"/>
        <v>6.3243729166666596E-2</v>
      </c>
      <c r="P767" s="26"/>
      <c r="Q767" s="22">
        <f>((M767+M768)/2) * (B768 - B767)</f>
        <v>0.4357286769804527</v>
      </c>
      <c r="R767" s="25">
        <f t="shared" si="83"/>
        <v>0.4357286769804527</v>
      </c>
      <c r="S767" s="22">
        <f>SUM($R$3:R767)</f>
        <v>580.22436047363351</v>
      </c>
      <c r="T767" s="25">
        <f t="shared" si="77"/>
        <v>0</v>
      </c>
      <c r="U767" s="22">
        <f>SUM($T$3:T767)</f>
        <v>213.18332162166581</v>
      </c>
      <c r="V767" s="25"/>
      <c r="W767" s="20">
        <f>U767*'KERS Calcs'!$F$4</f>
        <v>187.60132302706592</v>
      </c>
      <c r="X767" s="25">
        <f>O767*'KERS Calcs'!$F$30</f>
        <v>3.4012507396873455E-2</v>
      </c>
      <c r="Y767" s="73">
        <f>T767*'KERS Calcs'!$F$30</f>
        <v>0</v>
      </c>
      <c r="Z767" s="26">
        <f>SUM($Y$3:Y767)</f>
        <v>114.65009099065983</v>
      </c>
    </row>
    <row r="768" spans="1:26" x14ac:dyDescent="0.2">
      <c r="A768" s="23" t="s">
        <v>19</v>
      </c>
      <c r="B768" s="19">
        <v>765</v>
      </c>
      <c r="C768" s="23">
        <v>176</v>
      </c>
      <c r="D768" s="19">
        <v>12.8</v>
      </c>
      <c r="E768" s="24">
        <v>3.5555555555555558</v>
      </c>
      <c r="F768" s="20">
        <v>0.55555555555555558</v>
      </c>
      <c r="G768" s="25">
        <f>'Bike Data'!$C$4*$F768</f>
        <v>157.22222222222223</v>
      </c>
      <c r="H768" s="22">
        <f>0.5*'Bike Data'!$C$12*'Bike Data'!$C$7*'Bike Data'!$C$6*'WLTP Calcs'!E768^2</f>
        <v>2.6017185185185188</v>
      </c>
      <c r="I768" s="26">
        <f>0.02 *'Bike Data'!C$4*9.81</f>
        <v>55.524600000000007</v>
      </c>
      <c r="J768" s="22">
        <f t="shared" si="78"/>
        <v>215.34854074074076</v>
      </c>
      <c r="K768" s="25">
        <f t="shared" si="79"/>
        <v>215.34854074074076</v>
      </c>
      <c r="L768" s="20">
        <f t="shared" si="80"/>
        <v>0</v>
      </c>
      <c r="M768" s="30">
        <f>(E768/1000)*(I768+H768+('Bike Data'!C$4*'Bike Data'!C$10*F768))</f>
        <v>0.93470108312757194</v>
      </c>
      <c r="N768" s="25">
        <f t="shared" si="81"/>
        <v>0.93470108312757194</v>
      </c>
      <c r="O768" s="30">
        <f t="shared" si="82"/>
        <v>0</v>
      </c>
      <c r="P768" s="26"/>
      <c r="Q768" s="22">
        <f>((M768+M769)/2) * (B769 - B768)</f>
        <v>1.3164265503086421</v>
      </c>
      <c r="R768" s="25">
        <f t="shared" si="83"/>
        <v>1.3164265503086421</v>
      </c>
      <c r="S768" s="22">
        <f>SUM($R$3:R768)</f>
        <v>581.54078702394213</v>
      </c>
      <c r="T768" s="25">
        <f t="shared" si="77"/>
        <v>0</v>
      </c>
      <c r="U768" s="22">
        <f>SUM($T$3:T768)</f>
        <v>213.18332162166581</v>
      </c>
      <c r="V768" s="25"/>
      <c r="W768" s="20">
        <f>U768*'KERS Calcs'!$F$4</f>
        <v>187.60132302706592</v>
      </c>
      <c r="X768" s="25">
        <f>O768*'KERS Calcs'!$F$30</f>
        <v>0</v>
      </c>
      <c r="Y768" s="73">
        <f>T768*'KERS Calcs'!$F$30</f>
        <v>0</v>
      </c>
      <c r="Z768" s="26">
        <f>SUM($Y$3:Y768)</f>
        <v>114.65009099065983</v>
      </c>
    </row>
    <row r="769" spans="1:26" x14ac:dyDescent="0.2">
      <c r="A769" s="23" t="s">
        <v>19</v>
      </c>
      <c r="B769" s="19">
        <v>766</v>
      </c>
      <c r="C769" s="23">
        <v>177</v>
      </c>
      <c r="D769" s="19">
        <v>16</v>
      </c>
      <c r="E769" s="24">
        <v>4.4444444444444446</v>
      </c>
      <c r="F769" s="20">
        <v>0.87500000000000011</v>
      </c>
      <c r="G769" s="25">
        <f>'Bike Data'!$C$4*$F769</f>
        <v>247.62500000000003</v>
      </c>
      <c r="H769" s="22">
        <f>0.5*'Bike Data'!$C$12*'Bike Data'!$C$7*'Bike Data'!$C$6*'WLTP Calcs'!E769^2</f>
        <v>4.0651851851851859</v>
      </c>
      <c r="I769" s="26">
        <f>0.02 *'Bike Data'!C$4*9.81</f>
        <v>55.524600000000007</v>
      </c>
      <c r="J769" s="22">
        <f t="shared" si="78"/>
        <v>307.21478518518524</v>
      </c>
      <c r="K769" s="25">
        <f t="shared" si="79"/>
        <v>307.21478518518524</v>
      </c>
      <c r="L769" s="20">
        <f t="shared" si="80"/>
        <v>0</v>
      </c>
      <c r="M769" s="30">
        <f>(E769/1000)*(I769+H769+('Bike Data'!C$4*'Bike Data'!C$10*F769))</f>
        <v>1.698152017489712</v>
      </c>
      <c r="N769" s="25">
        <f t="shared" si="81"/>
        <v>1.698152017489712</v>
      </c>
      <c r="O769" s="30">
        <f t="shared" si="82"/>
        <v>0</v>
      </c>
      <c r="P769" s="26"/>
      <c r="Q769" s="22">
        <f>((M769+M770)/2) * (B770 - B769)</f>
        <v>1.8808235901813273</v>
      </c>
      <c r="R769" s="25">
        <f t="shared" si="83"/>
        <v>1.8808235901813273</v>
      </c>
      <c r="S769" s="22">
        <f>SUM($R$3:R769)</f>
        <v>583.42161061412344</v>
      </c>
      <c r="T769" s="25">
        <f t="shared" si="77"/>
        <v>0</v>
      </c>
      <c r="U769" s="22">
        <f>SUM($T$3:T769)</f>
        <v>213.18332162166581</v>
      </c>
      <c r="V769" s="25"/>
      <c r="W769" s="20">
        <f>U769*'KERS Calcs'!$F$4</f>
        <v>187.60132302706592</v>
      </c>
      <c r="X769" s="25">
        <f>O769*'KERS Calcs'!$F$30</f>
        <v>0</v>
      </c>
      <c r="Y769" s="73">
        <f>T769*'KERS Calcs'!$F$30</f>
        <v>0</v>
      </c>
      <c r="Z769" s="26">
        <f>SUM($Y$3:Y769)</f>
        <v>114.65009099065983</v>
      </c>
    </row>
    <row r="770" spans="1:26" x14ac:dyDescent="0.2">
      <c r="A770" s="23" t="s">
        <v>19</v>
      </c>
      <c r="B770" s="19">
        <v>767</v>
      </c>
      <c r="C770" s="23">
        <v>178</v>
      </c>
      <c r="D770" s="19">
        <v>19.100000000000001</v>
      </c>
      <c r="E770" s="24">
        <v>5.3055555555555562</v>
      </c>
      <c r="F770" s="20">
        <v>0.88888888888888862</v>
      </c>
      <c r="G770" s="25">
        <f>'Bike Data'!$C$4*$F770</f>
        <v>251.55555555555549</v>
      </c>
      <c r="H770" s="22">
        <f>0.5*'Bike Data'!$C$12*'Bike Data'!$C$7*'Bike Data'!$C$6*'WLTP Calcs'!E770^2</f>
        <v>5.7930476851851873</v>
      </c>
      <c r="I770" s="26">
        <f>0.02 *'Bike Data'!C$4*9.81</f>
        <v>55.524600000000007</v>
      </c>
      <c r="J770" s="22">
        <f t="shared" si="78"/>
        <v>312.87320324074068</v>
      </c>
      <c r="K770" s="25">
        <f t="shared" si="79"/>
        <v>312.87320324074068</v>
      </c>
      <c r="L770" s="20">
        <f t="shared" si="80"/>
        <v>0</v>
      </c>
      <c r="M770" s="30">
        <f>(E770/1000)*(I770+H770+('Bike Data'!C$4*'Bike Data'!C$10*F770))</f>
        <v>2.0634951628729423</v>
      </c>
      <c r="N770" s="25">
        <f t="shared" si="81"/>
        <v>2.0634951628729423</v>
      </c>
      <c r="O770" s="30">
        <f t="shared" si="82"/>
        <v>0</v>
      </c>
      <c r="P770" s="26"/>
      <c r="Q770" s="22">
        <f>((M770+M771)/2) * (B771 - B770)</f>
        <v>2.2644466473829734</v>
      </c>
      <c r="R770" s="25">
        <f t="shared" si="83"/>
        <v>2.2644466473829734</v>
      </c>
      <c r="S770" s="22">
        <f>SUM($R$3:R770)</f>
        <v>585.68605726150645</v>
      </c>
      <c r="T770" s="25">
        <f t="shared" si="77"/>
        <v>0</v>
      </c>
      <c r="U770" s="22">
        <f>SUM($T$3:T770)</f>
        <v>213.18332162166581</v>
      </c>
      <c r="V770" s="25"/>
      <c r="W770" s="20">
        <f>U770*'KERS Calcs'!$F$4</f>
        <v>187.60132302706592</v>
      </c>
      <c r="X770" s="25">
        <f>O770*'KERS Calcs'!$F$30</f>
        <v>0</v>
      </c>
      <c r="Y770" s="73">
        <f>T770*'KERS Calcs'!$F$30</f>
        <v>0</v>
      </c>
      <c r="Z770" s="26">
        <f>SUM($Y$3:Y770)</f>
        <v>114.65009099065983</v>
      </c>
    </row>
    <row r="771" spans="1:26" x14ac:dyDescent="0.2">
      <c r="A771" s="23" t="s">
        <v>19</v>
      </c>
      <c r="B771" s="19">
        <v>768</v>
      </c>
      <c r="C771" s="23">
        <v>179</v>
      </c>
      <c r="D771" s="19">
        <v>22.4</v>
      </c>
      <c r="E771" s="24">
        <v>6.2222222222222223</v>
      </c>
      <c r="F771" s="20">
        <v>0.90277777777777779</v>
      </c>
      <c r="G771" s="25">
        <f>'Bike Data'!$C$4*$F771</f>
        <v>255.48611111111111</v>
      </c>
      <c r="H771" s="22">
        <f>0.5*'Bike Data'!$C$12*'Bike Data'!$C$7*'Bike Data'!$C$6*'WLTP Calcs'!E771^2</f>
        <v>7.967762962962964</v>
      </c>
      <c r="I771" s="26">
        <f>0.02 *'Bike Data'!C$4*9.81</f>
        <v>55.524600000000007</v>
      </c>
      <c r="J771" s="22">
        <f t="shared" si="78"/>
        <v>318.97847407407409</v>
      </c>
      <c r="K771" s="25">
        <f t="shared" si="79"/>
        <v>318.97847407407409</v>
      </c>
      <c r="L771" s="20">
        <f t="shared" si="80"/>
        <v>0</v>
      </c>
      <c r="M771" s="30">
        <f>(E771/1000)*(I771+H771+('Bike Data'!C$4*'Bike Data'!C$10*F771))</f>
        <v>2.4653981318930041</v>
      </c>
      <c r="N771" s="25">
        <f t="shared" si="81"/>
        <v>2.4653981318930041</v>
      </c>
      <c r="O771" s="30">
        <f t="shared" si="82"/>
        <v>0</v>
      </c>
      <c r="P771" s="26"/>
      <c r="Q771" s="22">
        <f>((M771+M772)/2) * (B772 - B771)</f>
        <v>2.8685793120370375</v>
      </c>
      <c r="R771" s="25">
        <f t="shared" si="83"/>
        <v>2.8685793120370375</v>
      </c>
      <c r="S771" s="22">
        <f>SUM($R$3:R771)</f>
        <v>588.55463657354346</v>
      </c>
      <c r="T771" s="25">
        <f t="shared" ref="T771:T834" si="84">ABS(IF(Q771&lt;0,Q771,))</f>
        <v>0</v>
      </c>
      <c r="U771" s="22">
        <f>SUM($T$3:T771)</f>
        <v>213.18332162166581</v>
      </c>
      <c r="V771" s="25"/>
      <c r="W771" s="20">
        <f>U771*'KERS Calcs'!$F$4</f>
        <v>187.60132302706592</v>
      </c>
      <c r="X771" s="25">
        <f>O771*'KERS Calcs'!$F$30</f>
        <v>0</v>
      </c>
      <c r="Y771" s="73">
        <f>T771*'KERS Calcs'!$F$30</f>
        <v>0</v>
      </c>
      <c r="Z771" s="26">
        <f>SUM($Y$3:Y771)</f>
        <v>114.65009099065983</v>
      </c>
    </row>
    <row r="772" spans="1:26" x14ac:dyDescent="0.2">
      <c r="A772" s="23" t="s">
        <v>19</v>
      </c>
      <c r="B772" s="19">
        <v>769</v>
      </c>
      <c r="C772" s="23">
        <v>180</v>
      </c>
      <c r="D772" s="19">
        <v>25.6</v>
      </c>
      <c r="E772" s="24">
        <v>7.1111111111111116</v>
      </c>
      <c r="F772" s="20">
        <v>1.0694444444444449</v>
      </c>
      <c r="G772" s="25">
        <f>'Bike Data'!$C$4*$F772</f>
        <v>302.65277777777789</v>
      </c>
      <c r="H772" s="22">
        <f>0.5*'Bike Data'!$C$12*'Bike Data'!$C$7*'Bike Data'!$C$6*'WLTP Calcs'!E772^2</f>
        <v>10.406874074074075</v>
      </c>
      <c r="I772" s="26">
        <f>0.02 *'Bike Data'!C$4*9.81</f>
        <v>55.524600000000007</v>
      </c>
      <c r="J772" s="22">
        <f t="shared" ref="J772:J835" si="85">SUM(G772:I772)</f>
        <v>368.584251851852</v>
      </c>
      <c r="K772" s="25">
        <f t="shared" ref="K772:K835" si="86">IF(J772&gt;0,J772,)</f>
        <v>368.584251851852</v>
      </c>
      <c r="L772" s="20">
        <f t="shared" ref="L772:L835" si="87">IF(J772&lt;0,J772,)*-1</f>
        <v>0</v>
      </c>
      <c r="M772" s="30">
        <f>(E772/1000)*(I772+H772+('Bike Data'!C$4*'Bike Data'!C$10*F772))</f>
        <v>3.271760492181071</v>
      </c>
      <c r="N772" s="25">
        <f t="shared" ref="N772:N835" si="88">IF(M772&gt;0,M772,)</f>
        <v>3.271760492181071</v>
      </c>
      <c r="O772" s="30">
        <f t="shared" ref="O772:O835" si="89">ABS(IF(M772&lt;0,M772,))</f>
        <v>0</v>
      </c>
      <c r="P772" s="26"/>
      <c r="Q772" s="22">
        <f>((M772+M773)/2) * (B773 - B772)</f>
        <v>4.0039589878890176</v>
      </c>
      <c r="R772" s="25">
        <f t="shared" ref="R772:R835" si="90">IF(Q772&gt;0,Q772,)</f>
        <v>4.0039589878890176</v>
      </c>
      <c r="S772" s="22">
        <f>SUM($R$3:R772)</f>
        <v>592.55859556143253</v>
      </c>
      <c r="T772" s="25">
        <f t="shared" si="84"/>
        <v>0</v>
      </c>
      <c r="U772" s="22">
        <f>SUM($T$3:T772)</f>
        <v>213.18332162166581</v>
      </c>
      <c r="V772" s="25"/>
      <c r="W772" s="20">
        <f>U772*'KERS Calcs'!$F$4</f>
        <v>187.60132302706592</v>
      </c>
      <c r="X772" s="25">
        <f>O772*'KERS Calcs'!$F$30</f>
        <v>0</v>
      </c>
      <c r="Y772" s="73">
        <f>T772*'KERS Calcs'!$F$30</f>
        <v>0</v>
      </c>
      <c r="Z772" s="26">
        <f>SUM($Y$3:Y772)</f>
        <v>114.65009099065983</v>
      </c>
    </row>
    <row r="773" spans="1:26" x14ac:dyDescent="0.2">
      <c r="A773" s="23" t="s">
        <v>19</v>
      </c>
      <c r="B773" s="19">
        <v>770</v>
      </c>
      <c r="C773" s="23">
        <v>181</v>
      </c>
      <c r="D773" s="19">
        <v>30.1</v>
      </c>
      <c r="E773" s="24">
        <v>8.3611111111111125</v>
      </c>
      <c r="F773" s="20">
        <v>1.3472222222222217</v>
      </c>
      <c r="G773" s="25">
        <f>'Bike Data'!$C$4*$F773</f>
        <v>381.26388888888874</v>
      </c>
      <c r="H773" s="22">
        <f>0.5*'Bike Data'!$C$12*'Bike Data'!$C$7*'Bike Data'!$C$6*'WLTP Calcs'!E773^2</f>
        <v>14.387103240740746</v>
      </c>
      <c r="I773" s="26">
        <f>0.02 *'Bike Data'!C$4*9.81</f>
        <v>55.524600000000007</v>
      </c>
      <c r="J773" s="22">
        <f t="shared" si="85"/>
        <v>451.17559212962954</v>
      </c>
      <c r="K773" s="25">
        <f t="shared" si="86"/>
        <v>451.17559212962954</v>
      </c>
      <c r="L773" s="20">
        <f t="shared" si="87"/>
        <v>0</v>
      </c>
      <c r="M773" s="30">
        <f>(E773/1000)*(I773+H773+('Bike Data'!C$4*'Bike Data'!C$10*F773))</f>
        <v>4.7361574835969646</v>
      </c>
      <c r="N773" s="25">
        <f t="shared" si="88"/>
        <v>4.7361574835969646</v>
      </c>
      <c r="O773" s="30">
        <f t="shared" si="89"/>
        <v>0</v>
      </c>
      <c r="P773" s="26"/>
      <c r="Q773" s="22">
        <f>((M773+M774)/2) * (B774 - B773)</f>
        <v>5.1968345951292427</v>
      </c>
      <c r="R773" s="25">
        <f t="shared" si="90"/>
        <v>5.1968345951292427</v>
      </c>
      <c r="S773" s="22">
        <f>SUM($R$3:R773)</f>
        <v>597.75543015656172</v>
      </c>
      <c r="T773" s="25">
        <f t="shared" si="84"/>
        <v>0</v>
      </c>
      <c r="U773" s="22">
        <f>SUM($T$3:T773)</f>
        <v>213.18332162166581</v>
      </c>
      <c r="V773" s="25"/>
      <c r="W773" s="20">
        <f>U773*'KERS Calcs'!$F$4</f>
        <v>187.60132302706592</v>
      </c>
      <c r="X773" s="25">
        <f>O773*'KERS Calcs'!$F$30</f>
        <v>0</v>
      </c>
      <c r="Y773" s="73">
        <f>T773*'KERS Calcs'!$F$30</f>
        <v>0</v>
      </c>
      <c r="Z773" s="26">
        <f>SUM($Y$3:Y773)</f>
        <v>114.65009099065983</v>
      </c>
    </row>
    <row r="774" spans="1:26" x14ac:dyDescent="0.2">
      <c r="A774" s="23" t="s">
        <v>19</v>
      </c>
      <c r="B774" s="19">
        <v>771</v>
      </c>
      <c r="C774" s="23">
        <v>182</v>
      </c>
      <c r="D774" s="19">
        <v>35.299999999999997</v>
      </c>
      <c r="E774" s="24">
        <v>9.8055555555555554</v>
      </c>
      <c r="F774" s="20">
        <v>1.3611111111111107</v>
      </c>
      <c r="G774" s="25">
        <f>'Bike Data'!$C$4*$F774</f>
        <v>385.19444444444434</v>
      </c>
      <c r="H774" s="22">
        <f>0.5*'Bike Data'!$C$12*'Bike Data'!$C$7*'Bike Data'!$C$6*'WLTP Calcs'!E774^2</f>
        <v>19.787447685185185</v>
      </c>
      <c r="I774" s="26">
        <f>0.02 *'Bike Data'!C$4*9.81</f>
        <v>55.524600000000007</v>
      </c>
      <c r="J774" s="22">
        <f t="shared" si="85"/>
        <v>460.50649212962952</v>
      </c>
      <c r="K774" s="25">
        <f t="shared" si="86"/>
        <v>460.50649212962952</v>
      </c>
      <c r="L774" s="20">
        <f t="shared" si="87"/>
        <v>0</v>
      </c>
      <c r="M774" s="30">
        <f>(E774/1000)*(I774+H774+('Bike Data'!C$4*'Bike Data'!C$10*F774))</f>
        <v>5.6575117066615217</v>
      </c>
      <c r="N774" s="25">
        <f t="shared" si="88"/>
        <v>5.6575117066615217</v>
      </c>
      <c r="O774" s="30">
        <f t="shared" si="89"/>
        <v>0</v>
      </c>
      <c r="P774" s="26"/>
      <c r="Q774" s="22">
        <f>((M774+M775)/2) * (B775 - B774)</f>
        <v>5.8863668884580767</v>
      </c>
      <c r="R774" s="25">
        <f t="shared" si="90"/>
        <v>5.8863668884580767</v>
      </c>
      <c r="S774" s="22">
        <f>SUM($R$3:R774)</f>
        <v>603.64179704501976</v>
      </c>
      <c r="T774" s="25">
        <f t="shared" si="84"/>
        <v>0</v>
      </c>
      <c r="U774" s="22">
        <f>SUM($T$3:T774)</f>
        <v>213.18332162166581</v>
      </c>
      <c r="V774" s="25"/>
      <c r="W774" s="20">
        <f>U774*'KERS Calcs'!$F$4</f>
        <v>187.60132302706592</v>
      </c>
      <c r="X774" s="25">
        <f>O774*'KERS Calcs'!$F$30</f>
        <v>0</v>
      </c>
      <c r="Y774" s="73">
        <f>T774*'KERS Calcs'!$F$30</f>
        <v>0</v>
      </c>
      <c r="Z774" s="26">
        <f>SUM($Y$3:Y774)</f>
        <v>114.65009099065983</v>
      </c>
    </row>
    <row r="775" spans="1:26" x14ac:dyDescent="0.2">
      <c r="A775" s="23" t="s">
        <v>19</v>
      </c>
      <c r="B775" s="19">
        <v>772</v>
      </c>
      <c r="C775" s="23">
        <v>183</v>
      </c>
      <c r="D775" s="19">
        <v>39.9</v>
      </c>
      <c r="E775" s="24">
        <v>11.083333333333334</v>
      </c>
      <c r="F775" s="20">
        <v>1.2777777777777781</v>
      </c>
      <c r="G775" s="25">
        <f>'Bike Data'!$C$4*$F775</f>
        <v>361.6111111111112</v>
      </c>
      <c r="H775" s="22">
        <f>0.5*'Bike Data'!$C$12*'Bike Data'!$C$7*'Bike Data'!$C$6*'WLTP Calcs'!E775^2</f>
        <v>25.280529166666671</v>
      </c>
      <c r="I775" s="26">
        <f>0.02 *'Bike Data'!C$4*9.81</f>
        <v>55.524600000000007</v>
      </c>
      <c r="J775" s="22">
        <f t="shared" si="85"/>
        <v>442.41624027777789</v>
      </c>
      <c r="K775" s="25">
        <f t="shared" si="86"/>
        <v>442.41624027777789</v>
      </c>
      <c r="L775" s="20">
        <f t="shared" si="87"/>
        <v>0</v>
      </c>
      <c r="M775" s="30">
        <f>(E775/1000)*(I775+H775+('Bike Data'!C$4*'Bike Data'!C$10*F775))</f>
        <v>6.1152220702546316</v>
      </c>
      <c r="N775" s="25">
        <f t="shared" si="88"/>
        <v>6.1152220702546316</v>
      </c>
      <c r="O775" s="30">
        <f t="shared" si="89"/>
        <v>0</v>
      </c>
      <c r="P775" s="26"/>
      <c r="Q775" s="22">
        <f>((M775+M776)/2) * (B776 - B775)</f>
        <v>5.9996242239454753</v>
      </c>
      <c r="R775" s="25">
        <f t="shared" si="90"/>
        <v>5.9996242239454753</v>
      </c>
      <c r="S775" s="22">
        <f>SUM($R$3:R775)</f>
        <v>609.64142126896525</v>
      </c>
      <c r="T775" s="25">
        <f t="shared" si="84"/>
        <v>0</v>
      </c>
      <c r="U775" s="22">
        <f>SUM($T$3:T775)</f>
        <v>213.18332162166581</v>
      </c>
      <c r="V775" s="25"/>
      <c r="W775" s="20">
        <f>U775*'KERS Calcs'!$F$4</f>
        <v>187.60132302706592</v>
      </c>
      <c r="X775" s="25">
        <f>O775*'KERS Calcs'!$F$30</f>
        <v>0</v>
      </c>
      <c r="Y775" s="73">
        <f>T775*'KERS Calcs'!$F$30</f>
        <v>0</v>
      </c>
      <c r="Z775" s="26">
        <f>SUM($Y$3:Y775)</f>
        <v>114.65009099065983</v>
      </c>
    </row>
    <row r="776" spans="1:26" x14ac:dyDescent="0.2">
      <c r="A776" s="23" t="s">
        <v>19</v>
      </c>
      <c r="B776" s="19">
        <v>773</v>
      </c>
      <c r="C776" s="23">
        <v>184</v>
      </c>
      <c r="D776" s="19">
        <v>44.5</v>
      </c>
      <c r="E776" s="24">
        <v>12.361111111111112</v>
      </c>
      <c r="F776" s="20">
        <v>1.0555555555555558</v>
      </c>
      <c r="G776" s="25">
        <f>'Bike Data'!$C$4*$F776</f>
        <v>298.72222222222229</v>
      </c>
      <c r="H776" s="22">
        <f>0.5*'Bike Data'!$C$12*'Bike Data'!$C$7*'Bike Data'!$C$6*'WLTP Calcs'!E776^2</f>
        <v>31.445636574074086</v>
      </c>
      <c r="I776" s="26">
        <f>0.02 *'Bike Data'!C$4*9.81</f>
        <v>55.524600000000007</v>
      </c>
      <c r="J776" s="22">
        <f t="shared" si="85"/>
        <v>385.69245879629642</v>
      </c>
      <c r="K776" s="25">
        <f t="shared" si="86"/>
        <v>385.69245879629642</v>
      </c>
      <c r="L776" s="20">
        <f t="shared" si="87"/>
        <v>0</v>
      </c>
      <c r="M776" s="30">
        <f>(E776/1000)*(I776+H776+('Bike Data'!C$4*'Bike Data'!C$10*F776))</f>
        <v>5.8840263776363191</v>
      </c>
      <c r="N776" s="25">
        <f t="shared" si="88"/>
        <v>5.8840263776363191</v>
      </c>
      <c r="O776" s="30">
        <f t="shared" si="89"/>
        <v>0</v>
      </c>
      <c r="P776" s="26"/>
      <c r="Q776" s="22">
        <f>((M776+M777)/2) * (B777 - B776)</f>
        <v>5.7060275813400212</v>
      </c>
      <c r="R776" s="25">
        <f t="shared" si="90"/>
        <v>5.7060275813400212</v>
      </c>
      <c r="S776" s="22">
        <f>SUM($R$3:R776)</f>
        <v>615.34744885030523</v>
      </c>
      <c r="T776" s="25">
        <f t="shared" si="84"/>
        <v>0</v>
      </c>
      <c r="U776" s="22">
        <f>SUM($T$3:T776)</f>
        <v>213.18332162166581</v>
      </c>
      <c r="V776" s="25"/>
      <c r="W776" s="20">
        <f>U776*'KERS Calcs'!$F$4</f>
        <v>187.60132302706592</v>
      </c>
      <c r="X776" s="25">
        <f>O776*'KERS Calcs'!$F$30</f>
        <v>0</v>
      </c>
      <c r="Y776" s="73">
        <f>T776*'KERS Calcs'!$F$30</f>
        <v>0</v>
      </c>
      <c r="Z776" s="26">
        <f>SUM($Y$3:Y776)</f>
        <v>114.65009099065983</v>
      </c>
    </row>
    <row r="777" spans="1:26" x14ac:dyDescent="0.2">
      <c r="A777" s="23" t="s">
        <v>19</v>
      </c>
      <c r="B777" s="19">
        <v>774</v>
      </c>
      <c r="C777" s="23">
        <v>185</v>
      </c>
      <c r="D777" s="19">
        <v>47.5</v>
      </c>
      <c r="E777" s="24">
        <v>13.194444444444445</v>
      </c>
      <c r="F777" s="20">
        <v>0.88888888888888862</v>
      </c>
      <c r="G777" s="25">
        <f>'Bike Data'!$C$4*$F777</f>
        <v>251.55555555555549</v>
      </c>
      <c r="H777" s="22">
        <f>0.5*'Bike Data'!$C$12*'Bike Data'!$C$7*'Bike Data'!$C$6*'WLTP Calcs'!E777^2</f>
        <v>35.828414351851855</v>
      </c>
      <c r="I777" s="26">
        <f>0.02 *'Bike Data'!C$4*9.81</f>
        <v>55.524600000000007</v>
      </c>
      <c r="J777" s="22">
        <f t="shared" si="85"/>
        <v>342.90856990740735</v>
      </c>
      <c r="K777" s="25">
        <f t="shared" si="86"/>
        <v>342.90856990740735</v>
      </c>
      <c r="L777" s="20">
        <f t="shared" si="87"/>
        <v>0</v>
      </c>
      <c r="M777" s="30">
        <f>(E777/1000)*(I777+H777+('Bike Data'!C$4*'Bike Data'!C$10*F777))</f>
        <v>5.5280287850437233</v>
      </c>
      <c r="N777" s="25">
        <f t="shared" si="88"/>
        <v>5.5280287850437233</v>
      </c>
      <c r="O777" s="30">
        <f t="shared" si="89"/>
        <v>0</v>
      </c>
      <c r="P777" s="26"/>
      <c r="Q777" s="22">
        <f>((M777+M778)/2) * (B778 - B777)</f>
        <v>5.8358081776427468</v>
      </c>
      <c r="R777" s="25">
        <f t="shared" si="90"/>
        <v>5.8358081776427468</v>
      </c>
      <c r="S777" s="22">
        <f>SUM($R$3:R777)</f>
        <v>621.183257027948</v>
      </c>
      <c r="T777" s="25">
        <f t="shared" si="84"/>
        <v>0</v>
      </c>
      <c r="U777" s="22">
        <f>SUM($T$3:T777)</f>
        <v>213.18332162166581</v>
      </c>
      <c r="V777" s="25"/>
      <c r="W777" s="20">
        <f>U777*'KERS Calcs'!$F$4</f>
        <v>187.60132302706592</v>
      </c>
      <c r="X777" s="25">
        <f>O777*'KERS Calcs'!$F$30</f>
        <v>0</v>
      </c>
      <c r="Y777" s="73">
        <f>T777*'KERS Calcs'!$F$30</f>
        <v>0</v>
      </c>
      <c r="Z777" s="26">
        <f>SUM($Y$3:Y777)</f>
        <v>114.65009099065983</v>
      </c>
    </row>
    <row r="778" spans="1:26" x14ac:dyDescent="0.2">
      <c r="A778" s="23" t="s">
        <v>19</v>
      </c>
      <c r="B778" s="19">
        <v>775</v>
      </c>
      <c r="C778" s="23">
        <v>186</v>
      </c>
      <c r="D778" s="19">
        <v>50.9</v>
      </c>
      <c r="E778" s="24">
        <v>14.138888888888889</v>
      </c>
      <c r="F778" s="20">
        <v>0.91666666666666685</v>
      </c>
      <c r="G778" s="25">
        <f>'Bike Data'!$C$4*$F778</f>
        <v>259.41666666666674</v>
      </c>
      <c r="H778" s="22">
        <f>0.5*'Bike Data'!$C$12*'Bike Data'!$C$7*'Bike Data'!$C$6*'WLTP Calcs'!E778^2</f>
        <v>41.141103240740748</v>
      </c>
      <c r="I778" s="26">
        <f>0.02 *'Bike Data'!C$4*9.81</f>
        <v>55.524600000000007</v>
      </c>
      <c r="J778" s="22">
        <f t="shared" si="85"/>
        <v>356.0823699074075</v>
      </c>
      <c r="K778" s="25">
        <f t="shared" si="86"/>
        <v>356.0823699074075</v>
      </c>
      <c r="L778" s="20">
        <f t="shared" si="87"/>
        <v>0</v>
      </c>
      <c r="M778" s="30">
        <f>(E778/1000)*(I778+H778+('Bike Data'!C$4*'Bike Data'!C$10*F778))</f>
        <v>6.1435875702417713</v>
      </c>
      <c r="N778" s="25">
        <f t="shared" si="88"/>
        <v>6.1435875702417713</v>
      </c>
      <c r="O778" s="30">
        <f t="shared" si="89"/>
        <v>0</v>
      </c>
      <c r="P778" s="26"/>
      <c r="Q778" s="22">
        <f>((M778+M779)/2) * (B779 - B778)</f>
        <v>5.9152375357638896</v>
      </c>
      <c r="R778" s="25">
        <f t="shared" si="90"/>
        <v>5.9152375357638896</v>
      </c>
      <c r="S778" s="22">
        <f>SUM($R$3:R778)</f>
        <v>627.09849456371194</v>
      </c>
      <c r="T778" s="25">
        <f t="shared" si="84"/>
        <v>0</v>
      </c>
      <c r="U778" s="22">
        <f>SUM($T$3:T778)</f>
        <v>213.18332162166581</v>
      </c>
      <c r="V778" s="25"/>
      <c r="W778" s="20">
        <f>U778*'KERS Calcs'!$F$4</f>
        <v>187.60132302706592</v>
      </c>
      <c r="X778" s="25">
        <f>O778*'KERS Calcs'!$F$30</f>
        <v>0</v>
      </c>
      <c r="Y778" s="73">
        <f>T778*'KERS Calcs'!$F$30</f>
        <v>0</v>
      </c>
      <c r="Z778" s="26">
        <f>SUM($Y$3:Y778)</f>
        <v>114.65009099065983</v>
      </c>
    </row>
    <row r="779" spans="1:26" x14ac:dyDescent="0.2">
      <c r="A779" s="23" t="s">
        <v>19</v>
      </c>
      <c r="B779" s="19">
        <v>776</v>
      </c>
      <c r="C779" s="23">
        <v>187</v>
      </c>
      <c r="D779" s="19">
        <v>54.1</v>
      </c>
      <c r="E779" s="24">
        <v>15.027777777777779</v>
      </c>
      <c r="F779" s="20">
        <v>0.74999999999999978</v>
      </c>
      <c r="G779" s="25">
        <f>'Bike Data'!$C$4*$F779</f>
        <v>212.24999999999994</v>
      </c>
      <c r="H779" s="22">
        <f>0.5*'Bike Data'!$C$12*'Bike Data'!$C$7*'Bike Data'!$C$6*'WLTP Calcs'!E779^2</f>
        <v>46.476658796296299</v>
      </c>
      <c r="I779" s="26">
        <f>0.02 *'Bike Data'!C$4*9.81</f>
        <v>55.524600000000007</v>
      </c>
      <c r="J779" s="22">
        <f t="shared" si="85"/>
        <v>314.25125879629627</v>
      </c>
      <c r="K779" s="25">
        <f t="shared" si="86"/>
        <v>314.25125879629627</v>
      </c>
      <c r="L779" s="20">
        <f t="shared" si="87"/>
        <v>0</v>
      </c>
      <c r="M779" s="30">
        <f>(E779/1000)*(I779+H779+('Bike Data'!C$4*'Bike Data'!C$10*F779))</f>
        <v>5.686887501286007</v>
      </c>
      <c r="N779" s="25">
        <f t="shared" si="88"/>
        <v>5.686887501286007</v>
      </c>
      <c r="O779" s="30">
        <f t="shared" si="89"/>
        <v>0</v>
      </c>
      <c r="P779" s="26"/>
      <c r="Q779" s="22">
        <f>((M779+M780)/2) * (B780 - B779)</f>
        <v>5.2722919371720671</v>
      </c>
      <c r="R779" s="25">
        <f t="shared" si="90"/>
        <v>5.2722919371720671</v>
      </c>
      <c r="S779" s="22">
        <f>SUM($R$3:R779)</f>
        <v>632.37078650088404</v>
      </c>
      <c r="T779" s="25">
        <f t="shared" si="84"/>
        <v>0</v>
      </c>
      <c r="U779" s="22">
        <f>SUM($T$3:T779)</f>
        <v>213.18332162166581</v>
      </c>
      <c r="V779" s="25"/>
      <c r="W779" s="20">
        <f>U779*'KERS Calcs'!$F$4</f>
        <v>187.60132302706592</v>
      </c>
      <c r="X779" s="25">
        <f>O779*'KERS Calcs'!$F$30</f>
        <v>0</v>
      </c>
      <c r="Y779" s="73">
        <f>T779*'KERS Calcs'!$F$30</f>
        <v>0</v>
      </c>
      <c r="Z779" s="26">
        <f>SUM($Y$3:Y779)</f>
        <v>114.65009099065983</v>
      </c>
    </row>
    <row r="780" spans="1:26" x14ac:dyDescent="0.2">
      <c r="A780" s="23" t="s">
        <v>19</v>
      </c>
      <c r="B780" s="19">
        <v>777</v>
      </c>
      <c r="C780" s="23">
        <v>188</v>
      </c>
      <c r="D780" s="19">
        <v>56.3</v>
      </c>
      <c r="E780" s="24">
        <v>15.638888888888889</v>
      </c>
      <c r="F780" s="20">
        <v>0.55555555555555558</v>
      </c>
      <c r="G780" s="25">
        <f>'Bike Data'!$C$4*$F780</f>
        <v>157.22222222222223</v>
      </c>
      <c r="H780" s="22">
        <f>0.5*'Bike Data'!$C$12*'Bike Data'!$C$7*'Bike Data'!$C$6*'WLTP Calcs'!E780^2</f>
        <v>50.333503240740747</v>
      </c>
      <c r="I780" s="26">
        <f>0.02 *'Bike Data'!C$4*9.81</f>
        <v>55.524600000000007</v>
      </c>
      <c r="J780" s="22">
        <f t="shared" si="85"/>
        <v>263.080325462963</v>
      </c>
      <c r="K780" s="25">
        <f t="shared" si="86"/>
        <v>263.080325462963</v>
      </c>
      <c r="L780" s="20">
        <f t="shared" si="87"/>
        <v>0</v>
      </c>
      <c r="M780" s="30">
        <f>(E780/1000)*(I780+H780+('Bike Data'!C$4*'Bike Data'!C$10*F780))</f>
        <v>4.8576963730581273</v>
      </c>
      <c r="N780" s="25">
        <f t="shared" si="88"/>
        <v>4.8576963730581273</v>
      </c>
      <c r="O780" s="30">
        <f t="shared" si="89"/>
        <v>0</v>
      </c>
      <c r="P780" s="26"/>
      <c r="Q780" s="22">
        <f>((M780+M781)/2) * (B781 - B780)</f>
        <v>4.7552012570762603</v>
      </c>
      <c r="R780" s="25">
        <f t="shared" si="90"/>
        <v>4.7552012570762603</v>
      </c>
      <c r="S780" s="22">
        <f>SUM($R$3:R780)</f>
        <v>637.12598775796027</v>
      </c>
      <c r="T780" s="25">
        <f t="shared" si="84"/>
        <v>0</v>
      </c>
      <c r="U780" s="22">
        <f>SUM($T$3:T780)</f>
        <v>213.18332162166581</v>
      </c>
      <c r="V780" s="25"/>
      <c r="W780" s="20">
        <f>U780*'KERS Calcs'!$F$4</f>
        <v>187.60132302706592</v>
      </c>
      <c r="X780" s="25">
        <f>O780*'KERS Calcs'!$F$30</f>
        <v>0</v>
      </c>
      <c r="Y780" s="73">
        <f>T780*'KERS Calcs'!$F$30</f>
        <v>0</v>
      </c>
      <c r="Z780" s="26">
        <f>SUM($Y$3:Y780)</f>
        <v>114.65009099065983</v>
      </c>
    </row>
    <row r="781" spans="1:26" x14ac:dyDescent="0.2">
      <c r="A781" s="23" t="s">
        <v>19</v>
      </c>
      <c r="B781" s="19">
        <v>778</v>
      </c>
      <c r="C781" s="23">
        <v>189</v>
      </c>
      <c r="D781" s="19">
        <v>58.1</v>
      </c>
      <c r="E781" s="24">
        <v>16.138888888888889</v>
      </c>
      <c r="F781" s="20">
        <v>0.4861111111111111</v>
      </c>
      <c r="G781" s="25">
        <f>'Bike Data'!$C$4*$F781</f>
        <v>137.56944444444443</v>
      </c>
      <c r="H781" s="22">
        <f>0.5*'Bike Data'!$C$12*'Bike Data'!$C$7*'Bike Data'!$C$6*'WLTP Calcs'!E781^2</f>
        <v>53.603436574074081</v>
      </c>
      <c r="I781" s="26">
        <f>0.02 *'Bike Data'!C$4*9.81</f>
        <v>55.524600000000007</v>
      </c>
      <c r="J781" s="22">
        <f t="shared" si="85"/>
        <v>246.69748101851854</v>
      </c>
      <c r="K781" s="25">
        <f t="shared" si="86"/>
        <v>246.69748101851854</v>
      </c>
      <c r="L781" s="20">
        <f t="shared" si="87"/>
        <v>0</v>
      </c>
      <c r="M781" s="30">
        <f>(E781/1000)*(I781+H781+('Bike Data'!C$4*'Bike Data'!C$10*F781))</f>
        <v>4.6527061410943933</v>
      </c>
      <c r="N781" s="25">
        <f t="shared" si="88"/>
        <v>4.6527061410943933</v>
      </c>
      <c r="O781" s="30">
        <f t="shared" si="89"/>
        <v>0</v>
      </c>
      <c r="P781" s="26"/>
      <c r="Q781" s="22">
        <f>((M781+M782)/2) * (B782 - B781)</f>
        <v>4.5346305402874227</v>
      </c>
      <c r="R781" s="25">
        <f t="shared" si="90"/>
        <v>4.5346305402874227</v>
      </c>
      <c r="S781" s="22">
        <f>SUM($R$3:R781)</f>
        <v>641.66061829824764</v>
      </c>
      <c r="T781" s="25">
        <f t="shared" si="84"/>
        <v>0</v>
      </c>
      <c r="U781" s="22">
        <f>SUM($T$3:T781)</f>
        <v>213.18332162166581</v>
      </c>
      <c r="V781" s="25"/>
      <c r="W781" s="20">
        <f>U781*'KERS Calcs'!$F$4</f>
        <v>187.60132302706592</v>
      </c>
      <c r="X781" s="25">
        <f>O781*'KERS Calcs'!$F$30</f>
        <v>0</v>
      </c>
      <c r="Y781" s="73">
        <f>T781*'KERS Calcs'!$F$30</f>
        <v>0</v>
      </c>
      <c r="Z781" s="26">
        <f>SUM($Y$3:Y781)</f>
        <v>114.65009099065983</v>
      </c>
    </row>
    <row r="782" spans="1:26" x14ac:dyDescent="0.2">
      <c r="A782" s="23" t="s">
        <v>19</v>
      </c>
      <c r="B782" s="19">
        <v>779</v>
      </c>
      <c r="C782" s="23">
        <v>190</v>
      </c>
      <c r="D782" s="19">
        <v>59.8</v>
      </c>
      <c r="E782" s="24">
        <v>16.611111111111111</v>
      </c>
      <c r="F782" s="20">
        <v>0.41666666666666663</v>
      </c>
      <c r="G782" s="25">
        <f>'Bike Data'!$C$4*$F782</f>
        <v>117.91666666666666</v>
      </c>
      <c r="H782" s="22">
        <f>0.5*'Bike Data'!$C$12*'Bike Data'!$C$7*'Bike Data'!$C$6*'WLTP Calcs'!E782^2</f>
        <v>56.786190740740736</v>
      </c>
      <c r="I782" s="26">
        <f>0.02 *'Bike Data'!C$4*9.81</f>
        <v>55.524600000000007</v>
      </c>
      <c r="J782" s="22">
        <f t="shared" si="85"/>
        <v>230.22745740740743</v>
      </c>
      <c r="K782" s="25">
        <f t="shared" si="86"/>
        <v>230.22745740740743</v>
      </c>
      <c r="L782" s="20">
        <f t="shared" si="87"/>
        <v>0</v>
      </c>
      <c r="M782" s="30">
        <f>(E782/1000)*(I782+H782+('Bike Data'!C$4*'Bike Data'!C$10*F782))</f>
        <v>4.4165549394804522</v>
      </c>
      <c r="N782" s="25">
        <f t="shared" si="88"/>
        <v>4.4165549394804522</v>
      </c>
      <c r="O782" s="30">
        <f t="shared" si="89"/>
        <v>0</v>
      </c>
      <c r="P782" s="26"/>
      <c r="Q782" s="22">
        <f>((M782+M783)/2) * (B783 - B782)</f>
        <v>4.1816602337480733</v>
      </c>
      <c r="R782" s="25">
        <f t="shared" si="90"/>
        <v>4.1816602337480733</v>
      </c>
      <c r="S782" s="22">
        <f>SUM($R$3:R782)</f>
        <v>645.8422785319957</v>
      </c>
      <c r="T782" s="25">
        <f t="shared" si="84"/>
        <v>0</v>
      </c>
      <c r="U782" s="22">
        <f>SUM($T$3:T782)</f>
        <v>213.18332162166581</v>
      </c>
      <c r="V782" s="25"/>
      <c r="W782" s="20">
        <f>U782*'KERS Calcs'!$F$4</f>
        <v>187.60132302706592</v>
      </c>
      <c r="X782" s="25">
        <f>O782*'KERS Calcs'!$F$30</f>
        <v>0</v>
      </c>
      <c r="Y782" s="73">
        <f>T782*'KERS Calcs'!$F$30</f>
        <v>0</v>
      </c>
      <c r="Z782" s="26">
        <f>SUM($Y$3:Y782)</f>
        <v>114.65009099065983</v>
      </c>
    </row>
    <row r="783" spans="1:26" x14ac:dyDescent="0.2">
      <c r="A783" s="23" t="s">
        <v>19</v>
      </c>
      <c r="B783" s="19">
        <v>780</v>
      </c>
      <c r="C783" s="23">
        <v>191</v>
      </c>
      <c r="D783" s="19">
        <v>61.1</v>
      </c>
      <c r="E783" s="24">
        <v>16.972222222222225</v>
      </c>
      <c r="F783" s="20">
        <v>0.31944444444444503</v>
      </c>
      <c r="G783" s="25">
        <f>'Bike Data'!$C$4*$F783</f>
        <v>90.402777777777942</v>
      </c>
      <c r="H783" s="22">
        <f>0.5*'Bike Data'!$C$12*'Bike Data'!$C$7*'Bike Data'!$C$6*'WLTP Calcs'!E783^2</f>
        <v>59.281992129629657</v>
      </c>
      <c r="I783" s="26">
        <f>0.02 *'Bike Data'!C$4*9.81</f>
        <v>55.524600000000007</v>
      </c>
      <c r="J783" s="22">
        <f t="shared" si="85"/>
        <v>205.20936990740762</v>
      </c>
      <c r="K783" s="25">
        <f t="shared" si="86"/>
        <v>205.20936990740762</v>
      </c>
      <c r="L783" s="20">
        <f t="shared" si="87"/>
        <v>0</v>
      </c>
      <c r="M783" s="30">
        <f>(E783/1000)*(I783+H783+('Bike Data'!C$4*'Bike Data'!C$10*F783))</f>
        <v>3.9467655280156939</v>
      </c>
      <c r="N783" s="25">
        <f t="shared" si="88"/>
        <v>3.9467655280156939</v>
      </c>
      <c r="O783" s="30">
        <f t="shared" si="89"/>
        <v>0</v>
      </c>
      <c r="P783" s="26"/>
      <c r="Q783" s="22">
        <f>((M783+M784)/2) * (B784 - B783)</f>
        <v>3.731030683018262</v>
      </c>
      <c r="R783" s="25">
        <f t="shared" si="90"/>
        <v>3.731030683018262</v>
      </c>
      <c r="S783" s="22">
        <f>SUM($R$3:R783)</f>
        <v>649.57330921501398</v>
      </c>
      <c r="T783" s="25">
        <f t="shared" si="84"/>
        <v>0</v>
      </c>
      <c r="U783" s="22">
        <f>SUM($T$3:T783)</f>
        <v>213.18332162166581</v>
      </c>
      <c r="V783" s="25"/>
      <c r="W783" s="20">
        <f>U783*'KERS Calcs'!$F$4</f>
        <v>187.60132302706592</v>
      </c>
      <c r="X783" s="25">
        <f>O783*'KERS Calcs'!$F$30</f>
        <v>0</v>
      </c>
      <c r="Y783" s="73">
        <f>T783*'KERS Calcs'!$F$30</f>
        <v>0</v>
      </c>
      <c r="Z783" s="26">
        <f>SUM($Y$3:Y783)</f>
        <v>114.65009099065983</v>
      </c>
    </row>
    <row r="784" spans="1:26" x14ac:dyDescent="0.2">
      <c r="A784" s="23" t="s">
        <v>19</v>
      </c>
      <c r="B784" s="19">
        <v>781</v>
      </c>
      <c r="C784" s="23">
        <v>192</v>
      </c>
      <c r="D784" s="19">
        <v>62.1</v>
      </c>
      <c r="E784" s="24">
        <v>17.25</v>
      </c>
      <c r="F784" s="20">
        <v>0.23611111111111052</v>
      </c>
      <c r="G784" s="25">
        <f>'Bike Data'!$C$4*$F784</f>
        <v>66.819444444444272</v>
      </c>
      <c r="H784" s="22">
        <f>0.5*'Bike Data'!$C$12*'Bike Data'!$C$7*'Bike Data'!$C$6*'WLTP Calcs'!E784^2</f>
        <v>61.238362500000001</v>
      </c>
      <c r="I784" s="26">
        <f>0.02 *'Bike Data'!C$4*9.81</f>
        <v>55.524600000000007</v>
      </c>
      <c r="J784" s="22">
        <f t="shared" si="85"/>
        <v>183.5824069444443</v>
      </c>
      <c r="K784" s="25">
        <f t="shared" si="86"/>
        <v>183.5824069444443</v>
      </c>
      <c r="L784" s="20">
        <f t="shared" si="87"/>
        <v>0</v>
      </c>
      <c r="M784" s="30">
        <f>(E784/1000)*(I784+H784+('Bike Data'!C$4*'Bike Data'!C$10*F784))</f>
        <v>3.5152958380208301</v>
      </c>
      <c r="N784" s="25">
        <f t="shared" si="88"/>
        <v>3.5152958380208301</v>
      </c>
      <c r="O784" s="30">
        <f t="shared" si="89"/>
        <v>0</v>
      </c>
      <c r="P784" s="26"/>
      <c r="Q784" s="22">
        <f>((M784+M785)/2) * (B785 - B784)</f>
        <v>3.3239743532182322</v>
      </c>
      <c r="R784" s="25">
        <f t="shared" si="90"/>
        <v>3.3239743532182322</v>
      </c>
      <c r="S784" s="22">
        <f>SUM($R$3:R784)</f>
        <v>652.89728356823218</v>
      </c>
      <c r="T784" s="25">
        <f t="shared" si="84"/>
        <v>0</v>
      </c>
      <c r="U784" s="22">
        <f>SUM($T$3:T784)</f>
        <v>213.18332162166581</v>
      </c>
      <c r="V784" s="25"/>
      <c r="W784" s="20">
        <f>U784*'KERS Calcs'!$F$4</f>
        <v>187.60132302706592</v>
      </c>
      <c r="X784" s="25">
        <f>O784*'KERS Calcs'!$F$30</f>
        <v>0</v>
      </c>
      <c r="Y784" s="73">
        <f>T784*'KERS Calcs'!$F$30</f>
        <v>0</v>
      </c>
      <c r="Z784" s="26">
        <f>SUM($Y$3:Y784)</f>
        <v>114.65009099065983</v>
      </c>
    </row>
    <row r="785" spans="1:26" x14ac:dyDescent="0.2">
      <c r="A785" s="23" t="s">
        <v>19</v>
      </c>
      <c r="B785" s="19">
        <v>782</v>
      </c>
      <c r="C785" s="23">
        <v>193</v>
      </c>
      <c r="D785" s="19">
        <v>62.8</v>
      </c>
      <c r="E785" s="24">
        <v>17.444444444444443</v>
      </c>
      <c r="F785" s="20">
        <v>0.16666666666666607</v>
      </c>
      <c r="G785" s="25">
        <f>'Bike Data'!$C$4*$F785</f>
        <v>47.166666666666501</v>
      </c>
      <c r="H785" s="22">
        <f>0.5*'Bike Data'!$C$12*'Bike Data'!$C$7*'Bike Data'!$C$6*'WLTP Calcs'!E785^2</f>
        <v>62.626718518518516</v>
      </c>
      <c r="I785" s="26">
        <f>0.02 *'Bike Data'!C$4*9.81</f>
        <v>55.524600000000007</v>
      </c>
      <c r="J785" s="22">
        <f t="shared" si="85"/>
        <v>165.31798518518502</v>
      </c>
      <c r="K785" s="25">
        <f t="shared" si="86"/>
        <v>165.31798518518502</v>
      </c>
      <c r="L785" s="20">
        <f t="shared" si="87"/>
        <v>0</v>
      </c>
      <c r="M785" s="30">
        <f>(E785/1000)*(I785+H785+('Bike Data'!C$4*'Bike Data'!C$10*F785))</f>
        <v>3.1326528684156338</v>
      </c>
      <c r="N785" s="25">
        <f t="shared" si="88"/>
        <v>3.1326528684156338</v>
      </c>
      <c r="O785" s="30">
        <f t="shared" si="89"/>
        <v>0</v>
      </c>
      <c r="P785" s="26"/>
      <c r="Q785" s="22">
        <f>((M785+M786)/2) * (B786 - B785)</f>
        <v>2.9739092047518003</v>
      </c>
      <c r="R785" s="25">
        <f t="shared" si="90"/>
        <v>2.9739092047518003</v>
      </c>
      <c r="S785" s="22">
        <f>SUM($R$3:R785)</f>
        <v>655.87119277298393</v>
      </c>
      <c r="T785" s="25">
        <f t="shared" si="84"/>
        <v>0</v>
      </c>
      <c r="U785" s="22">
        <f>SUM($T$3:T785)</f>
        <v>213.18332162166581</v>
      </c>
      <c r="V785" s="25"/>
      <c r="W785" s="20">
        <f>U785*'KERS Calcs'!$F$4</f>
        <v>187.60132302706592</v>
      </c>
      <c r="X785" s="25">
        <f>O785*'KERS Calcs'!$F$30</f>
        <v>0</v>
      </c>
      <c r="Y785" s="73">
        <f>T785*'KERS Calcs'!$F$30</f>
        <v>0</v>
      </c>
      <c r="Z785" s="26">
        <f>SUM($Y$3:Y785)</f>
        <v>114.65009099065983</v>
      </c>
    </row>
    <row r="786" spans="1:26" x14ac:dyDescent="0.2">
      <c r="A786" s="23" t="s">
        <v>19</v>
      </c>
      <c r="B786" s="19">
        <v>783</v>
      </c>
      <c r="C786" s="23">
        <v>194</v>
      </c>
      <c r="D786" s="19">
        <v>63.3</v>
      </c>
      <c r="E786" s="24">
        <v>17.583333333333332</v>
      </c>
      <c r="F786" s="20">
        <v>0.1111111111111117</v>
      </c>
      <c r="G786" s="25">
        <f>'Bike Data'!$C$4*$F786</f>
        <v>31.44444444444461</v>
      </c>
      <c r="H786" s="22">
        <f>0.5*'Bike Data'!$C$12*'Bike Data'!$C$7*'Bike Data'!$C$6*'WLTP Calcs'!E786^2</f>
        <v>63.627929166666668</v>
      </c>
      <c r="I786" s="26">
        <f>0.02 *'Bike Data'!C$4*9.81</f>
        <v>55.524600000000007</v>
      </c>
      <c r="J786" s="22">
        <f t="shared" si="85"/>
        <v>150.59697361111128</v>
      </c>
      <c r="K786" s="25">
        <f t="shared" si="86"/>
        <v>150.59697361111128</v>
      </c>
      <c r="L786" s="20">
        <f t="shared" si="87"/>
        <v>0</v>
      </c>
      <c r="M786" s="30">
        <f>(E786/1000)*(I786+H786+('Bike Data'!C$4*'Bike Data'!C$10*F786))</f>
        <v>2.8151655410879668</v>
      </c>
      <c r="N786" s="25">
        <f t="shared" si="88"/>
        <v>2.8151655410879668</v>
      </c>
      <c r="O786" s="30">
        <f t="shared" si="89"/>
        <v>0</v>
      </c>
      <c r="P786" s="26"/>
      <c r="Q786" s="22">
        <f>((M786+M787)/2) * (B787 - B786)</f>
        <v>2.7819591593171333</v>
      </c>
      <c r="R786" s="25">
        <f t="shared" si="90"/>
        <v>2.7819591593171333</v>
      </c>
      <c r="S786" s="22">
        <f>SUM($R$3:R786)</f>
        <v>658.65315193230106</v>
      </c>
      <c r="T786" s="25">
        <f t="shared" si="84"/>
        <v>0</v>
      </c>
      <c r="U786" s="22">
        <f>SUM($T$3:T786)</f>
        <v>213.18332162166581</v>
      </c>
      <c r="V786" s="25"/>
      <c r="W786" s="20">
        <f>U786*'KERS Calcs'!$F$4</f>
        <v>187.60132302706592</v>
      </c>
      <c r="X786" s="25">
        <f>O786*'KERS Calcs'!$F$30</f>
        <v>0</v>
      </c>
      <c r="Y786" s="73">
        <f>T786*'KERS Calcs'!$F$30</f>
        <v>0</v>
      </c>
      <c r="Z786" s="26">
        <f>SUM($Y$3:Y786)</f>
        <v>114.65009099065983</v>
      </c>
    </row>
    <row r="787" spans="1:26" x14ac:dyDescent="0.2">
      <c r="A787" s="23" t="s">
        <v>19</v>
      </c>
      <c r="B787" s="19">
        <v>784</v>
      </c>
      <c r="C787" s="23">
        <v>195</v>
      </c>
      <c r="D787" s="19">
        <v>63.6</v>
      </c>
      <c r="E787" s="24">
        <v>17.666666666666668</v>
      </c>
      <c r="F787" s="20">
        <v>9.7222222222222612E-2</v>
      </c>
      <c r="G787" s="25">
        <f>'Bike Data'!$C$4*$F787</f>
        <v>27.513888888888999</v>
      </c>
      <c r="H787" s="22">
        <f>0.5*'Bike Data'!$C$12*'Bike Data'!$C$7*'Bike Data'!$C$6*'WLTP Calcs'!E787^2</f>
        <v>64.232466666666681</v>
      </c>
      <c r="I787" s="26">
        <f>0.02 *'Bike Data'!C$4*9.81</f>
        <v>55.524600000000007</v>
      </c>
      <c r="J787" s="22">
        <f t="shared" si="85"/>
        <v>147.2709555555557</v>
      </c>
      <c r="K787" s="25">
        <f t="shared" si="86"/>
        <v>147.2709555555557</v>
      </c>
      <c r="L787" s="20">
        <f t="shared" si="87"/>
        <v>0</v>
      </c>
      <c r="M787" s="30">
        <f>(E787/1000)*(I787+H787+('Bike Data'!C$4*'Bike Data'!C$10*F787))</f>
        <v>2.7487527775462994</v>
      </c>
      <c r="N787" s="25">
        <f t="shared" si="88"/>
        <v>2.7487527775462994</v>
      </c>
      <c r="O787" s="30">
        <f t="shared" si="89"/>
        <v>0</v>
      </c>
      <c r="P787" s="26"/>
      <c r="Q787" s="22">
        <f>((M787+M788)/2) * (B788 - B787)</f>
        <v>2.9466084978266487</v>
      </c>
      <c r="R787" s="25">
        <f t="shared" si="90"/>
        <v>2.9466084978266487</v>
      </c>
      <c r="S787" s="22">
        <f>SUM($R$3:R787)</f>
        <v>661.59976043012773</v>
      </c>
      <c r="T787" s="25">
        <f t="shared" si="84"/>
        <v>0</v>
      </c>
      <c r="U787" s="22">
        <f>SUM($T$3:T787)</f>
        <v>213.18332162166581</v>
      </c>
      <c r="V787" s="25"/>
      <c r="W787" s="20">
        <f>U787*'KERS Calcs'!$F$4</f>
        <v>187.60132302706592</v>
      </c>
      <c r="X787" s="25">
        <f>O787*'KERS Calcs'!$F$30</f>
        <v>0</v>
      </c>
      <c r="Y787" s="73">
        <f>T787*'KERS Calcs'!$F$30</f>
        <v>0</v>
      </c>
      <c r="Z787" s="26">
        <f>SUM($Y$3:Y787)</f>
        <v>114.65009099065983</v>
      </c>
    </row>
    <row r="788" spans="1:26" x14ac:dyDescent="0.2">
      <c r="A788" s="23" t="s">
        <v>19</v>
      </c>
      <c r="B788" s="19">
        <v>785</v>
      </c>
      <c r="C788" s="23">
        <v>196</v>
      </c>
      <c r="D788" s="19">
        <v>64</v>
      </c>
      <c r="E788" s="24">
        <v>17.777777777777779</v>
      </c>
      <c r="F788" s="20">
        <v>0.15277777777777798</v>
      </c>
      <c r="G788" s="25">
        <f>'Bike Data'!$C$4*$F788</f>
        <v>43.236111111111171</v>
      </c>
      <c r="H788" s="22">
        <f>0.5*'Bike Data'!$C$12*'Bike Data'!$C$7*'Bike Data'!$C$6*'WLTP Calcs'!E788^2</f>
        <v>65.042962962962974</v>
      </c>
      <c r="I788" s="26">
        <f>0.02 *'Bike Data'!C$4*9.81</f>
        <v>55.524600000000007</v>
      </c>
      <c r="J788" s="22">
        <f t="shared" si="85"/>
        <v>163.80367407407414</v>
      </c>
      <c r="K788" s="25">
        <f t="shared" si="86"/>
        <v>163.80367407407414</v>
      </c>
      <c r="L788" s="20">
        <f t="shared" si="87"/>
        <v>0</v>
      </c>
      <c r="M788" s="30">
        <f>(E788/1000)*(I788+H788+('Bike Data'!C$4*'Bike Data'!C$10*F788))</f>
        <v>3.1444642181069979</v>
      </c>
      <c r="N788" s="25">
        <f t="shared" si="88"/>
        <v>3.1444642181069979</v>
      </c>
      <c r="O788" s="30">
        <f t="shared" si="89"/>
        <v>0</v>
      </c>
      <c r="P788" s="26"/>
      <c r="Q788" s="22">
        <f>((M788+M789)/2) * (B789 - B788)</f>
        <v>3.2205155345100338</v>
      </c>
      <c r="R788" s="25">
        <f t="shared" si="90"/>
        <v>3.2205155345100338</v>
      </c>
      <c r="S788" s="22">
        <f>SUM($R$3:R788)</f>
        <v>664.82027596463774</v>
      </c>
      <c r="T788" s="25">
        <f t="shared" si="84"/>
        <v>0</v>
      </c>
      <c r="U788" s="22">
        <f>SUM($T$3:T788)</f>
        <v>213.18332162166581</v>
      </c>
      <c r="V788" s="25"/>
      <c r="W788" s="20">
        <f>U788*'KERS Calcs'!$F$4</f>
        <v>187.60132302706592</v>
      </c>
      <c r="X788" s="25">
        <f>O788*'KERS Calcs'!$F$30</f>
        <v>0</v>
      </c>
      <c r="Y788" s="73">
        <f>T788*'KERS Calcs'!$F$30</f>
        <v>0</v>
      </c>
      <c r="Z788" s="26">
        <f>SUM($Y$3:Y788)</f>
        <v>114.65009099065983</v>
      </c>
    </row>
    <row r="789" spans="1:26" x14ac:dyDescent="0.2">
      <c r="A789" s="23" t="s">
        <v>19</v>
      </c>
      <c r="B789" s="19">
        <v>786</v>
      </c>
      <c r="C789" s="23">
        <v>197</v>
      </c>
      <c r="D789" s="19">
        <v>64.7</v>
      </c>
      <c r="E789" s="24">
        <v>17.972222222222225</v>
      </c>
      <c r="F789" s="20">
        <v>0.16666666666666705</v>
      </c>
      <c r="G789" s="25">
        <f>'Bike Data'!$C$4*$F789</f>
        <v>47.166666666666771</v>
      </c>
      <c r="H789" s="22">
        <f>0.5*'Bike Data'!$C$12*'Bike Data'!$C$7*'Bike Data'!$C$6*'WLTP Calcs'!E789^2</f>
        <v>66.473558796296331</v>
      </c>
      <c r="I789" s="26">
        <f>0.02 *'Bike Data'!C$4*9.81</f>
        <v>55.524600000000007</v>
      </c>
      <c r="J789" s="22">
        <f t="shared" si="85"/>
        <v>169.16482546296311</v>
      </c>
      <c r="K789" s="25">
        <f t="shared" si="86"/>
        <v>169.16482546296311</v>
      </c>
      <c r="L789" s="20">
        <f t="shared" si="87"/>
        <v>0</v>
      </c>
      <c r="M789" s="30">
        <f>(E789/1000)*(I789+H789+('Bike Data'!C$4*'Bike Data'!C$10*F789))</f>
        <v>3.2965668509130697</v>
      </c>
      <c r="N789" s="25">
        <f t="shared" si="88"/>
        <v>3.2965668509130697</v>
      </c>
      <c r="O789" s="30">
        <f t="shared" si="89"/>
        <v>0</v>
      </c>
      <c r="P789" s="26"/>
      <c r="Q789" s="22">
        <f>((M789+M790)/2) * (B790 - B789)</f>
        <v>3.0405143737847218</v>
      </c>
      <c r="R789" s="25">
        <f t="shared" si="90"/>
        <v>3.0405143737847218</v>
      </c>
      <c r="S789" s="22">
        <f>SUM($R$3:R789)</f>
        <v>667.86079033842248</v>
      </c>
      <c r="T789" s="25">
        <f t="shared" si="84"/>
        <v>0</v>
      </c>
      <c r="U789" s="22">
        <f>SUM($T$3:T789)</f>
        <v>213.18332162166581</v>
      </c>
      <c r="V789" s="25"/>
      <c r="W789" s="20">
        <f>U789*'KERS Calcs'!$F$4</f>
        <v>187.60132302706592</v>
      </c>
      <c r="X789" s="25">
        <f>O789*'KERS Calcs'!$F$30</f>
        <v>0</v>
      </c>
      <c r="Y789" s="73">
        <f>T789*'KERS Calcs'!$F$30</f>
        <v>0</v>
      </c>
      <c r="Z789" s="26">
        <f>SUM($Y$3:Y789)</f>
        <v>114.65009099065983</v>
      </c>
    </row>
    <row r="790" spans="1:26" x14ac:dyDescent="0.2">
      <c r="A790" s="23" t="s">
        <v>19</v>
      </c>
      <c r="B790" s="19">
        <v>787</v>
      </c>
      <c r="C790" s="23">
        <v>198</v>
      </c>
      <c r="D790" s="19">
        <v>65.2</v>
      </c>
      <c r="E790" s="24">
        <v>18.111111111111114</v>
      </c>
      <c r="F790" s="20">
        <v>8.3333333333332538E-2</v>
      </c>
      <c r="G790" s="25">
        <f>'Bike Data'!$C$4*$F790</f>
        <v>23.583333333333108</v>
      </c>
      <c r="H790" s="22">
        <f>0.5*'Bike Data'!$C$12*'Bike Data'!$C$7*'Bike Data'!$C$6*'WLTP Calcs'!E790^2</f>
        <v>67.504940740740764</v>
      </c>
      <c r="I790" s="26">
        <f>0.02 *'Bike Data'!C$4*9.81</f>
        <v>55.524600000000007</v>
      </c>
      <c r="J790" s="22">
        <f t="shared" si="85"/>
        <v>146.61287407407389</v>
      </c>
      <c r="K790" s="25">
        <f t="shared" si="86"/>
        <v>146.61287407407389</v>
      </c>
      <c r="L790" s="20">
        <f t="shared" si="87"/>
        <v>0</v>
      </c>
      <c r="M790" s="30">
        <f>(E790/1000)*(I790+H790+('Bike Data'!C$4*'Bike Data'!C$10*F790))</f>
        <v>2.7844618966563739</v>
      </c>
      <c r="N790" s="25">
        <f t="shared" si="88"/>
        <v>2.7844618966563739</v>
      </c>
      <c r="O790" s="30">
        <f t="shared" si="89"/>
        <v>0</v>
      </c>
      <c r="P790" s="26"/>
      <c r="Q790" s="22">
        <f>((M790+M791)/2) * (B791 - B790)</f>
        <v>2.556346101032017</v>
      </c>
      <c r="R790" s="25">
        <f t="shared" si="90"/>
        <v>2.556346101032017</v>
      </c>
      <c r="S790" s="22">
        <f>SUM($R$3:R790)</f>
        <v>670.41713643945445</v>
      </c>
      <c r="T790" s="25">
        <f t="shared" si="84"/>
        <v>0</v>
      </c>
      <c r="U790" s="22">
        <f>SUM($T$3:T790)</f>
        <v>213.18332162166581</v>
      </c>
      <c r="V790" s="25"/>
      <c r="W790" s="20">
        <f>U790*'KERS Calcs'!$F$4</f>
        <v>187.60132302706592</v>
      </c>
      <c r="X790" s="25">
        <f>O790*'KERS Calcs'!$F$30</f>
        <v>0</v>
      </c>
      <c r="Y790" s="73">
        <f>T790*'KERS Calcs'!$F$30</f>
        <v>0</v>
      </c>
      <c r="Z790" s="26">
        <f>SUM($Y$3:Y790)</f>
        <v>114.65009099065983</v>
      </c>
    </row>
    <row r="791" spans="1:26" x14ac:dyDescent="0.2">
      <c r="A791" s="23" t="s">
        <v>19</v>
      </c>
      <c r="B791" s="19">
        <v>788</v>
      </c>
      <c r="C791" s="23">
        <v>199</v>
      </c>
      <c r="D791" s="19">
        <v>65.3</v>
      </c>
      <c r="E791" s="24">
        <v>18.138888888888889</v>
      </c>
      <c r="F791" s="20">
        <v>1.3888888888888099E-2</v>
      </c>
      <c r="G791" s="25">
        <f>'Bike Data'!$C$4*$F791</f>
        <v>3.930555555555332</v>
      </c>
      <c r="H791" s="22">
        <f>0.5*'Bike Data'!$C$12*'Bike Data'!$C$7*'Bike Data'!$C$6*'WLTP Calcs'!E791^2</f>
        <v>67.712169907407414</v>
      </c>
      <c r="I791" s="26">
        <f>0.02 *'Bike Data'!C$4*9.81</f>
        <v>55.524600000000007</v>
      </c>
      <c r="J791" s="22">
        <f t="shared" si="85"/>
        <v>127.16732546296275</v>
      </c>
      <c r="K791" s="25">
        <f t="shared" si="86"/>
        <v>127.16732546296275</v>
      </c>
      <c r="L791" s="20">
        <f t="shared" si="87"/>
        <v>0</v>
      </c>
      <c r="M791" s="30">
        <f>(E791/1000)*(I791+H791+('Bike Data'!C$4*'Bike Data'!C$10*F791))</f>
        <v>2.3282303054076596</v>
      </c>
      <c r="N791" s="25">
        <f t="shared" si="88"/>
        <v>2.3282303054076596</v>
      </c>
      <c r="O791" s="30">
        <f t="shared" si="89"/>
        <v>0</v>
      </c>
      <c r="P791" s="26"/>
      <c r="Q791" s="22">
        <f>((M791+M792)/2) * (B792 - B791)</f>
        <v>2.3282303054076658</v>
      </c>
      <c r="R791" s="25">
        <f t="shared" si="90"/>
        <v>2.3282303054076658</v>
      </c>
      <c r="S791" s="22">
        <f>SUM($R$3:R791)</f>
        <v>672.74536674486217</v>
      </c>
      <c r="T791" s="25">
        <f t="shared" si="84"/>
        <v>0</v>
      </c>
      <c r="U791" s="22">
        <f>SUM($T$3:T791)</f>
        <v>213.18332162166581</v>
      </c>
      <c r="V791" s="25"/>
      <c r="W791" s="20">
        <f>U791*'KERS Calcs'!$F$4</f>
        <v>187.60132302706592</v>
      </c>
      <c r="X791" s="25">
        <f>O791*'KERS Calcs'!$F$30</f>
        <v>0</v>
      </c>
      <c r="Y791" s="73">
        <f>T791*'KERS Calcs'!$F$30</f>
        <v>0</v>
      </c>
      <c r="Z791" s="26">
        <f>SUM($Y$3:Y791)</f>
        <v>114.65009099065983</v>
      </c>
    </row>
    <row r="792" spans="1:26" x14ac:dyDescent="0.2">
      <c r="A792" s="23" t="s">
        <v>19</v>
      </c>
      <c r="B792" s="19">
        <v>789</v>
      </c>
      <c r="C792" s="23">
        <v>200</v>
      </c>
      <c r="D792" s="19">
        <v>65.3</v>
      </c>
      <c r="E792" s="24">
        <v>18.138888888888889</v>
      </c>
      <c r="F792" s="20">
        <v>1.3888888888890073E-2</v>
      </c>
      <c r="G792" s="25">
        <f>'Bike Data'!$C$4*$F792</f>
        <v>3.9305555555558906</v>
      </c>
      <c r="H792" s="22">
        <f>0.5*'Bike Data'!$C$12*'Bike Data'!$C$7*'Bike Data'!$C$6*'WLTP Calcs'!E792^2</f>
        <v>67.712169907407414</v>
      </c>
      <c r="I792" s="26">
        <f>0.02 *'Bike Data'!C$4*9.81</f>
        <v>55.524600000000007</v>
      </c>
      <c r="J792" s="22">
        <f t="shared" si="85"/>
        <v>127.1673254629633</v>
      </c>
      <c r="K792" s="25">
        <f t="shared" si="86"/>
        <v>127.1673254629633</v>
      </c>
      <c r="L792" s="20">
        <f t="shared" si="87"/>
        <v>0</v>
      </c>
      <c r="M792" s="30">
        <f>(E792/1000)*(I792+H792+('Bike Data'!C$4*'Bike Data'!C$10*F792))</f>
        <v>2.3282303054076725</v>
      </c>
      <c r="N792" s="25">
        <f t="shared" si="88"/>
        <v>2.3282303054076725</v>
      </c>
      <c r="O792" s="30">
        <f t="shared" si="89"/>
        <v>0</v>
      </c>
      <c r="P792" s="26"/>
      <c r="Q792" s="22">
        <f>((M792+M793)/2) * (B793 - B792)</f>
        <v>2.4713898737686542</v>
      </c>
      <c r="R792" s="25">
        <f t="shared" si="90"/>
        <v>2.4713898737686542</v>
      </c>
      <c r="S792" s="22">
        <f>SUM($R$3:R792)</f>
        <v>675.21675661863082</v>
      </c>
      <c r="T792" s="25">
        <f t="shared" si="84"/>
        <v>0</v>
      </c>
      <c r="U792" s="22">
        <f>SUM($T$3:T792)</f>
        <v>213.18332162166581</v>
      </c>
      <c r="V792" s="25"/>
      <c r="W792" s="20">
        <f>U792*'KERS Calcs'!$F$4</f>
        <v>187.60132302706592</v>
      </c>
      <c r="X792" s="25">
        <f>O792*'KERS Calcs'!$F$30</f>
        <v>0</v>
      </c>
      <c r="Y792" s="73">
        <f>T792*'KERS Calcs'!$F$30</f>
        <v>0</v>
      </c>
      <c r="Z792" s="26">
        <f>SUM($Y$3:Y792)</f>
        <v>114.65009099065983</v>
      </c>
    </row>
    <row r="793" spans="1:26" x14ac:dyDescent="0.2">
      <c r="A793" s="23" t="s">
        <v>19</v>
      </c>
      <c r="B793" s="19">
        <v>790</v>
      </c>
      <c r="C793" s="23">
        <v>201</v>
      </c>
      <c r="D793" s="19">
        <v>65.400000000000006</v>
      </c>
      <c r="E793" s="24">
        <v>18.166666666666668</v>
      </c>
      <c r="F793" s="20">
        <v>5.5555555555556344E-2</v>
      </c>
      <c r="G793" s="25">
        <f>'Bike Data'!$C$4*$F793</f>
        <v>15.722222222222445</v>
      </c>
      <c r="H793" s="22">
        <f>0.5*'Bike Data'!$C$12*'Bike Data'!$C$7*'Bike Data'!$C$6*'WLTP Calcs'!E793^2</f>
        <v>67.919716666666687</v>
      </c>
      <c r="I793" s="26">
        <f>0.02 *'Bike Data'!C$4*9.81</f>
        <v>55.524600000000007</v>
      </c>
      <c r="J793" s="22">
        <f t="shared" si="85"/>
        <v>139.16653888888914</v>
      </c>
      <c r="K793" s="25">
        <f t="shared" si="86"/>
        <v>139.16653888888914</v>
      </c>
      <c r="L793" s="20">
        <f t="shared" si="87"/>
        <v>0</v>
      </c>
      <c r="M793" s="30">
        <f>(E793/1000)*(I793+H793+('Bike Data'!C$4*'Bike Data'!C$10*F793))</f>
        <v>2.6145494421296358</v>
      </c>
      <c r="N793" s="25">
        <f t="shared" si="88"/>
        <v>2.6145494421296358</v>
      </c>
      <c r="O793" s="30">
        <f t="shared" si="89"/>
        <v>0</v>
      </c>
      <c r="P793" s="26"/>
      <c r="Q793" s="22">
        <f>((M793+M794)/2) * (B794 - B793)</f>
        <v>2.7196660981481484</v>
      </c>
      <c r="R793" s="25">
        <f t="shared" si="90"/>
        <v>2.7196660981481484</v>
      </c>
      <c r="S793" s="22">
        <f>SUM($R$3:R793)</f>
        <v>677.93642271677902</v>
      </c>
      <c r="T793" s="25">
        <f t="shared" si="84"/>
        <v>0</v>
      </c>
      <c r="U793" s="22">
        <f>SUM($T$3:T793)</f>
        <v>213.18332162166581</v>
      </c>
      <c r="V793" s="25"/>
      <c r="W793" s="20">
        <f>U793*'KERS Calcs'!$F$4</f>
        <v>187.60132302706592</v>
      </c>
      <c r="X793" s="25">
        <f>O793*'KERS Calcs'!$F$30</f>
        <v>0</v>
      </c>
      <c r="Y793" s="73">
        <f>T793*'KERS Calcs'!$F$30</f>
        <v>0</v>
      </c>
      <c r="Z793" s="26">
        <f>SUM($Y$3:Y793)</f>
        <v>114.65009099065983</v>
      </c>
    </row>
    <row r="794" spans="1:26" x14ac:dyDescent="0.2">
      <c r="A794" s="23" t="s">
        <v>19</v>
      </c>
      <c r="B794" s="19">
        <v>791</v>
      </c>
      <c r="C794" s="23">
        <v>202</v>
      </c>
      <c r="D794" s="19">
        <v>65.7</v>
      </c>
      <c r="E794" s="24">
        <v>18.25</v>
      </c>
      <c r="F794" s="20">
        <v>8.3333333333332538E-2</v>
      </c>
      <c r="G794" s="25">
        <f>'Bike Data'!$C$4*$F794</f>
        <v>23.583333333333108</v>
      </c>
      <c r="H794" s="22">
        <f>0.5*'Bike Data'!$C$12*'Bike Data'!$C$7*'Bike Data'!$C$6*'WLTP Calcs'!E794^2</f>
        <v>68.544262500000002</v>
      </c>
      <c r="I794" s="26">
        <f>0.02 *'Bike Data'!C$4*9.81</f>
        <v>55.524600000000007</v>
      </c>
      <c r="J794" s="22">
        <f t="shared" si="85"/>
        <v>147.65219583333311</v>
      </c>
      <c r="K794" s="25">
        <f t="shared" si="86"/>
        <v>147.65219583333311</v>
      </c>
      <c r="L794" s="20">
        <f t="shared" si="87"/>
        <v>0</v>
      </c>
      <c r="M794" s="30">
        <f>(E794/1000)*(I794+H794+('Bike Data'!C$4*'Bike Data'!C$10*F794))</f>
        <v>2.824782754166661</v>
      </c>
      <c r="N794" s="25">
        <f t="shared" si="88"/>
        <v>2.824782754166661</v>
      </c>
      <c r="O794" s="30">
        <f t="shared" si="89"/>
        <v>0</v>
      </c>
      <c r="P794" s="26"/>
      <c r="Q794" s="22">
        <f>((M794+M795)/2) * (B795 - B794)</f>
        <v>2.508516697106475</v>
      </c>
      <c r="R794" s="25">
        <f t="shared" si="90"/>
        <v>2.508516697106475</v>
      </c>
      <c r="S794" s="22">
        <f>SUM($R$3:R794)</f>
        <v>680.44493941388555</v>
      </c>
      <c r="T794" s="25">
        <f t="shared" si="84"/>
        <v>0</v>
      </c>
      <c r="U794" s="22">
        <f>SUM($T$3:T794)</f>
        <v>213.18332162166581</v>
      </c>
      <c r="V794" s="25"/>
      <c r="W794" s="20">
        <f>U794*'KERS Calcs'!$F$4</f>
        <v>187.60132302706592</v>
      </c>
      <c r="X794" s="25">
        <f>O794*'KERS Calcs'!$F$30</f>
        <v>0</v>
      </c>
      <c r="Y794" s="73">
        <f>T794*'KERS Calcs'!$F$30</f>
        <v>0</v>
      </c>
      <c r="Z794" s="26">
        <f>SUM($Y$3:Y794)</f>
        <v>114.65009099065983</v>
      </c>
    </row>
    <row r="795" spans="1:26" x14ac:dyDescent="0.2">
      <c r="A795" s="23" t="s">
        <v>19</v>
      </c>
      <c r="B795" s="19">
        <v>792</v>
      </c>
      <c r="C795" s="23">
        <v>203</v>
      </c>
      <c r="D795" s="19">
        <v>66</v>
      </c>
      <c r="E795" s="24">
        <v>18.333333333333336</v>
      </c>
      <c r="F795" s="20">
        <v>-1.3888888888890073E-2</v>
      </c>
      <c r="G795" s="25">
        <f>'Bike Data'!$C$4*$F795</f>
        <v>-3.9305555555558906</v>
      </c>
      <c r="H795" s="22">
        <f>0.5*'Bike Data'!$C$12*'Bike Data'!$C$7*'Bike Data'!$C$6*'WLTP Calcs'!E795^2</f>
        <v>69.171666666666695</v>
      </c>
      <c r="I795" s="26">
        <f>0.02 *'Bike Data'!C$4*9.81</f>
        <v>55.524600000000007</v>
      </c>
      <c r="J795" s="22">
        <f t="shared" si="85"/>
        <v>120.76571111111082</v>
      </c>
      <c r="K795" s="25">
        <f t="shared" si="86"/>
        <v>120.76571111111082</v>
      </c>
      <c r="L795" s="20">
        <f t="shared" si="87"/>
        <v>0</v>
      </c>
      <c r="M795" s="30">
        <f>(E795/1000)*(I795+H795+('Bike Data'!C$4*'Bike Data'!C$10*F795))</f>
        <v>2.1922506400462893</v>
      </c>
      <c r="N795" s="25">
        <f t="shared" si="88"/>
        <v>2.1922506400462893</v>
      </c>
      <c r="O795" s="30">
        <f t="shared" si="89"/>
        <v>0</v>
      </c>
      <c r="P795" s="26"/>
      <c r="Q795" s="22">
        <f>((M795+M796)/2) * (B796 - B795)</f>
        <v>1.0586457373585358</v>
      </c>
      <c r="R795" s="25">
        <f t="shared" si="90"/>
        <v>1.0586457373585358</v>
      </c>
      <c r="S795" s="22">
        <f>SUM($R$3:R795)</f>
        <v>681.50358515124412</v>
      </c>
      <c r="T795" s="25">
        <f t="shared" si="84"/>
        <v>0</v>
      </c>
      <c r="U795" s="22">
        <f>SUM($T$3:T795)</f>
        <v>213.18332162166581</v>
      </c>
      <c r="V795" s="25"/>
      <c r="W795" s="20">
        <f>U795*'KERS Calcs'!$F$4</f>
        <v>187.60132302706592</v>
      </c>
      <c r="X795" s="25">
        <f>O795*'KERS Calcs'!$F$30</f>
        <v>0</v>
      </c>
      <c r="Y795" s="73">
        <f>T795*'KERS Calcs'!$F$30</f>
        <v>0</v>
      </c>
      <c r="Z795" s="26">
        <f>SUM($Y$3:Y795)</f>
        <v>114.65009099065983</v>
      </c>
    </row>
    <row r="796" spans="1:26" x14ac:dyDescent="0.2">
      <c r="A796" s="23" t="s">
        <v>19</v>
      </c>
      <c r="B796" s="19">
        <v>793</v>
      </c>
      <c r="C796" s="23">
        <v>204</v>
      </c>
      <c r="D796" s="19">
        <v>65.599999999999994</v>
      </c>
      <c r="E796" s="24">
        <v>18.222222222222221</v>
      </c>
      <c r="F796" s="20">
        <v>-0.34722222222222221</v>
      </c>
      <c r="G796" s="25">
        <f>'Bike Data'!$C$4*$F796</f>
        <v>-98.263888888888886</v>
      </c>
      <c r="H796" s="22">
        <f>0.5*'Bike Data'!$C$12*'Bike Data'!$C$7*'Bike Data'!$C$6*'WLTP Calcs'!E796^2</f>
        <v>68.33576296296296</v>
      </c>
      <c r="I796" s="26">
        <f>0.02 *'Bike Data'!C$4*9.81</f>
        <v>55.524600000000007</v>
      </c>
      <c r="J796" s="22">
        <f t="shared" si="85"/>
        <v>25.596474074074081</v>
      </c>
      <c r="K796" s="25">
        <f t="shared" si="86"/>
        <v>25.596474074074081</v>
      </c>
      <c r="L796" s="20">
        <f t="shared" si="87"/>
        <v>0</v>
      </c>
      <c r="M796" s="30">
        <f>(E796/1000)*(I796+H796+('Bike Data'!C$4*'Bike Data'!C$10*F796))</f>
        <v>-7.4959165329217856E-2</v>
      </c>
      <c r="N796" s="25">
        <f t="shared" si="88"/>
        <v>0</v>
      </c>
      <c r="O796" s="30">
        <f t="shared" si="89"/>
        <v>7.4959165329217856E-2</v>
      </c>
      <c r="P796" s="26"/>
      <c r="Q796" s="22">
        <f>((M796+M797)/2) * (B797 - B796)</f>
        <v>-1.6467049264306794</v>
      </c>
      <c r="R796" s="25">
        <f t="shared" si="90"/>
        <v>0</v>
      </c>
      <c r="S796" s="22">
        <f>SUM($R$3:R796)</f>
        <v>681.50358515124412</v>
      </c>
      <c r="T796" s="25">
        <f t="shared" si="84"/>
        <v>1.6467049264306794</v>
      </c>
      <c r="U796" s="22">
        <f>SUM($T$3:T796)</f>
        <v>214.8300265480965</v>
      </c>
      <c r="V796" s="25">
        <f>SUM(T796:T802)</f>
        <v>25.29166809108796</v>
      </c>
      <c r="W796" s="20">
        <f>U796*'KERS Calcs'!$F$4</f>
        <v>189.05042336232492</v>
      </c>
      <c r="X796" s="25">
        <f>O796*'KERS Calcs'!$F$30</f>
        <v>4.0313074494779395E-2</v>
      </c>
      <c r="Y796" s="73">
        <f>T796*'KERS Calcs'!$F$30</f>
        <v>0.88559868667914454</v>
      </c>
      <c r="Z796" s="26">
        <f>SUM($Y$3:Y796)</f>
        <v>115.53568967733898</v>
      </c>
    </row>
    <row r="797" spans="1:26" x14ac:dyDescent="0.2">
      <c r="A797" s="23" t="s">
        <v>19</v>
      </c>
      <c r="B797" s="19">
        <v>794</v>
      </c>
      <c r="C797" s="23">
        <v>205</v>
      </c>
      <c r="D797" s="19">
        <v>63.5</v>
      </c>
      <c r="E797" s="24">
        <v>17.638888888888889</v>
      </c>
      <c r="F797" s="20">
        <v>-0.8194444444444432</v>
      </c>
      <c r="G797" s="25">
        <f>'Bike Data'!$C$4*$F797</f>
        <v>-231.90277777777743</v>
      </c>
      <c r="H797" s="22">
        <f>0.5*'Bike Data'!$C$12*'Bike Data'!$C$7*'Bike Data'!$C$6*'WLTP Calcs'!E797^2</f>
        <v>64.03063657407408</v>
      </c>
      <c r="I797" s="26">
        <f>0.02 *'Bike Data'!C$4*9.81</f>
        <v>55.524600000000007</v>
      </c>
      <c r="J797" s="22">
        <f t="shared" si="85"/>
        <v>-112.34754120370333</v>
      </c>
      <c r="K797" s="25">
        <f t="shared" si="86"/>
        <v>0</v>
      </c>
      <c r="L797" s="20">
        <f t="shared" si="87"/>
        <v>112.34754120370333</v>
      </c>
      <c r="M797" s="30">
        <f>(E797/1000)*(I797+H797+('Bike Data'!C$4*'Bike Data'!C$10*F797))</f>
        <v>-3.2184506875321413</v>
      </c>
      <c r="N797" s="25">
        <f t="shared" si="88"/>
        <v>0</v>
      </c>
      <c r="O797" s="30">
        <f t="shared" si="89"/>
        <v>3.2184506875321413</v>
      </c>
      <c r="P797" s="26">
        <f>SUM(O797:O802)</f>
        <v>25.435612851826129</v>
      </c>
      <c r="Q797" s="22">
        <f>((M797+M798)/2) * (B798 - B797)</f>
        <v>-4.4571336161329684</v>
      </c>
      <c r="R797" s="25">
        <f t="shared" si="90"/>
        <v>0</v>
      </c>
      <c r="S797" s="22">
        <f>SUM($R$3:R797)</f>
        <v>681.50358515124412</v>
      </c>
      <c r="T797" s="25">
        <f t="shared" si="84"/>
        <v>4.4571336161329684</v>
      </c>
      <c r="U797" s="22">
        <f>SUM($T$3:T797)</f>
        <v>219.28716016422948</v>
      </c>
      <c r="V797" s="25"/>
      <c r="W797" s="20">
        <f>U797*'KERS Calcs'!$F$4</f>
        <v>192.97270094452193</v>
      </c>
      <c r="X797" s="25">
        <f>O797*'KERS Calcs'!$F$30</f>
        <v>1.7308842988635098</v>
      </c>
      <c r="Y797" s="73">
        <f>T797*'KERS Calcs'!$F$30</f>
        <v>2.3970485625233771</v>
      </c>
      <c r="Z797" s="26">
        <f>SUM($Y$3:Y797)</f>
        <v>117.93273823986236</v>
      </c>
    </row>
    <row r="798" spans="1:26" x14ac:dyDescent="0.2">
      <c r="A798" s="23" t="s">
        <v>19</v>
      </c>
      <c r="B798" s="19">
        <v>795</v>
      </c>
      <c r="C798" s="23">
        <v>206</v>
      </c>
      <c r="D798" s="19">
        <v>59.7</v>
      </c>
      <c r="E798" s="24">
        <v>16.583333333333336</v>
      </c>
      <c r="F798" s="20">
        <v>-1.2361111111111109</v>
      </c>
      <c r="G798" s="25">
        <f>'Bike Data'!$C$4*$F798</f>
        <v>-349.8194444444444</v>
      </c>
      <c r="H798" s="22">
        <f>0.5*'Bike Data'!$C$12*'Bike Data'!$C$7*'Bike Data'!$C$6*'WLTP Calcs'!E798^2</f>
        <v>56.596429166666681</v>
      </c>
      <c r="I798" s="26">
        <f>0.02 *'Bike Data'!C$4*9.81</f>
        <v>55.524600000000007</v>
      </c>
      <c r="J798" s="22">
        <f t="shared" si="85"/>
        <v>-237.69841527777771</v>
      </c>
      <c r="K798" s="25">
        <f t="shared" si="86"/>
        <v>0</v>
      </c>
      <c r="L798" s="20">
        <f t="shared" si="87"/>
        <v>237.69841527777771</v>
      </c>
      <c r="M798" s="30">
        <f>(E798/1000)*(I798+H798+('Bike Data'!C$4*'Bike Data'!C$10*F798))</f>
        <v>-5.6958165447337956</v>
      </c>
      <c r="N798" s="25">
        <f t="shared" si="88"/>
        <v>0</v>
      </c>
      <c r="O798" s="30">
        <f t="shared" si="89"/>
        <v>5.6958165447337956</v>
      </c>
      <c r="P798" s="26"/>
      <c r="Q798" s="22">
        <f>((M798+M799)/2) * (B799 - B798)</f>
        <v>-6.1050062242187524</v>
      </c>
      <c r="R798" s="25">
        <f t="shared" si="90"/>
        <v>0</v>
      </c>
      <c r="S798" s="22">
        <f>SUM($R$3:R798)</f>
        <v>681.50358515124412</v>
      </c>
      <c r="T798" s="25">
        <f t="shared" si="84"/>
        <v>6.1050062242187524</v>
      </c>
      <c r="U798" s="22">
        <f>SUM($T$3:T798)</f>
        <v>225.39216638844823</v>
      </c>
      <c r="V798" s="25"/>
      <c r="W798" s="20">
        <f>U798*'KERS Calcs'!$F$4</f>
        <v>198.34510642183446</v>
      </c>
      <c r="X798" s="25">
        <f>O798*'KERS Calcs'!$F$30</f>
        <v>3.0632128261832441</v>
      </c>
      <c r="Y798" s="73">
        <f>T798*'KERS Calcs'!$F$30</f>
        <v>3.2832752289477822</v>
      </c>
      <c r="Z798" s="26">
        <f>SUM($Y$3:Y798)</f>
        <v>121.21601346881015</v>
      </c>
    </row>
    <row r="799" spans="1:26" x14ac:dyDescent="0.2">
      <c r="A799" s="23" t="s">
        <v>19</v>
      </c>
      <c r="B799" s="19">
        <v>796</v>
      </c>
      <c r="C799" s="23">
        <v>207</v>
      </c>
      <c r="D799" s="19">
        <v>54.6</v>
      </c>
      <c r="E799" s="24">
        <v>15.166666666666668</v>
      </c>
      <c r="F799" s="20">
        <v>-1.4444444444444453</v>
      </c>
      <c r="G799" s="25">
        <f>'Bike Data'!$C$4*$F799</f>
        <v>-408.777777777778</v>
      </c>
      <c r="H799" s="22">
        <f>0.5*'Bike Data'!$C$12*'Bike Data'!$C$7*'Bike Data'!$C$6*'WLTP Calcs'!E799^2</f>
        <v>47.339716666666675</v>
      </c>
      <c r="I799" s="26">
        <f>0.02 *'Bike Data'!C$4*9.81</f>
        <v>55.524600000000007</v>
      </c>
      <c r="J799" s="22">
        <f t="shared" si="85"/>
        <v>-305.9134611111113</v>
      </c>
      <c r="K799" s="25">
        <f t="shared" si="86"/>
        <v>0</v>
      </c>
      <c r="L799" s="20">
        <f t="shared" si="87"/>
        <v>305.9134611111113</v>
      </c>
      <c r="M799" s="30">
        <f>(E799/1000)*(I799+H799+('Bike Data'!C$4*'Bike Data'!C$10*F799))</f>
        <v>-6.5141959037037092</v>
      </c>
      <c r="N799" s="25">
        <f t="shared" si="88"/>
        <v>0</v>
      </c>
      <c r="O799" s="30">
        <f t="shared" si="89"/>
        <v>6.5141959037037092</v>
      </c>
      <c r="P799" s="26"/>
      <c r="Q799" s="22">
        <f>((M799+M800)/2) * (B800 - B799)</f>
        <v>-6.0125512619245143</v>
      </c>
      <c r="R799" s="25">
        <f t="shared" si="90"/>
        <v>0</v>
      </c>
      <c r="S799" s="22">
        <f>SUM($R$3:R799)</f>
        <v>681.50358515124412</v>
      </c>
      <c r="T799" s="25">
        <f t="shared" si="84"/>
        <v>6.0125512619245143</v>
      </c>
      <c r="U799" s="22">
        <f>SUM($T$3:T799)</f>
        <v>231.40471765037273</v>
      </c>
      <c r="V799" s="25"/>
      <c r="W799" s="20">
        <f>U799*'KERS Calcs'!$F$4</f>
        <v>203.636151532328</v>
      </c>
      <c r="X799" s="25">
        <f>O799*'KERS Calcs'!$F$30</f>
        <v>3.5033376317123208</v>
      </c>
      <c r="Y799" s="73">
        <f>T799*'KERS Calcs'!$F$30</f>
        <v>3.2335529065871991</v>
      </c>
      <c r="Z799" s="26">
        <f>SUM($Y$3:Y799)</f>
        <v>124.44956637539734</v>
      </c>
    </row>
    <row r="800" spans="1:26" x14ac:dyDescent="0.2">
      <c r="A800" s="23" t="s">
        <v>19</v>
      </c>
      <c r="B800" s="19">
        <v>797</v>
      </c>
      <c r="C800" s="23">
        <v>208</v>
      </c>
      <c r="D800" s="19">
        <v>49.3</v>
      </c>
      <c r="E800" s="24">
        <v>13.694444444444445</v>
      </c>
      <c r="F800" s="20">
        <v>-1.3472222222222225</v>
      </c>
      <c r="G800" s="25">
        <f>'Bike Data'!$C$4*$F800</f>
        <v>-381.26388888888897</v>
      </c>
      <c r="H800" s="22">
        <f>0.5*'Bike Data'!$C$12*'Bike Data'!$C$7*'Bike Data'!$C$6*'WLTP Calcs'!E800^2</f>
        <v>38.59528101851852</v>
      </c>
      <c r="I800" s="26">
        <f>0.02 *'Bike Data'!C$4*9.81</f>
        <v>55.524600000000007</v>
      </c>
      <c r="J800" s="22">
        <f t="shared" si="85"/>
        <v>-287.14400787037044</v>
      </c>
      <c r="K800" s="25">
        <f t="shared" si="86"/>
        <v>0</v>
      </c>
      <c r="L800" s="20">
        <f t="shared" si="87"/>
        <v>287.14400787037044</v>
      </c>
      <c r="M800" s="30">
        <f>(E800/1000)*(I800+H800+('Bike Data'!C$4*'Bike Data'!C$10*F800))</f>
        <v>-5.5109066201453203</v>
      </c>
      <c r="N800" s="25">
        <f t="shared" si="88"/>
        <v>0</v>
      </c>
      <c r="O800" s="30">
        <f t="shared" si="89"/>
        <v>5.5109066201453203</v>
      </c>
      <c r="P800" s="26"/>
      <c r="Q800" s="22">
        <f>((M800+M801)/2) * (B801 - B800)</f>
        <v>-4.4441238500289364</v>
      </c>
      <c r="R800" s="25">
        <f t="shared" si="90"/>
        <v>0</v>
      </c>
      <c r="S800" s="22">
        <f>SUM($R$3:R800)</f>
        <v>681.50358515124412</v>
      </c>
      <c r="T800" s="25">
        <f t="shared" si="84"/>
        <v>4.4441238500289364</v>
      </c>
      <c r="U800" s="22">
        <f>SUM($T$3:T800)</f>
        <v>235.84884150040168</v>
      </c>
      <c r="V800" s="25"/>
      <c r="W800" s="20">
        <f>U800*'KERS Calcs'!$F$4</f>
        <v>207.54698052035349</v>
      </c>
      <c r="X800" s="25">
        <f>O800*'KERS Calcs'!$F$30</f>
        <v>2.9637681814620773</v>
      </c>
      <c r="Y800" s="73">
        <f>T800*'KERS Calcs'!$F$30</f>
        <v>2.3900519041720187</v>
      </c>
      <c r="Z800" s="26">
        <f>SUM($Y$3:Y800)</f>
        <v>126.83961827956935</v>
      </c>
    </row>
    <row r="801" spans="1:26" x14ac:dyDescent="0.2">
      <c r="A801" s="23" t="s">
        <v>19</v>
      </c>
      <c r="B801" s="19">
        <v>798</v>
      </c>
      <c r="C801" s="23">
        <v>209</v>
      </c>
      <c r="D801" s="19">
        <v>44.9</v>
      </c>
      <c r="E801" s="24">
        <v>12.472222222222223</v>
      </c>
      <c r="F801" s="20">
        <v>-0.97222222222222221</v>
      </c>
      <c r="G801" s="25">
        <f>'Bike Data'!$C$4*$F801</f>
        <v>-275.13888888888886</v>
      </c>
      <c r="H801" s="22">
        <f>0.5*'Bike Data'!$C$12*'Bike Data'!$C$7*'Bike Data'!$C$6*'WLTP Calcs'!E801^2</f>
        <v>32.013492129629633</v>
      </c>
      <c r="I801" s="26">
        <f>0.02 *'Bike Data'!C$4*9.81</f>
        <v>55.524600000000007</v>
      </c>
      <c r="J801" s="22">
        <f t="shared" si="85"/>
        <v>-187.6007967592592</v>
      </c>
      <c r="K801" s="25">
        <f t="shared" si="86"/>
        <v>0</v>
      </c>
      <c r="L801" s="20">
        <f t="shared" si="87"/>
        <v>187.6007967592592</v>
      </c>
      <c r="M801" s="30">
        <f>(E801/1000)*(I801+H801+('Bike Data'!C$4*'Bike Data'!C$10*F801))</f>
        <v>-3.3773410799125521</v>
      </c>
      <c r="N801" s="25">
        <f t="shared" si="88"/>
        <v>0</v>
      </c>
      <c r="O801" s="30">
        <f t="shared" si="89"/>
        <v>3.3773410799125521</v>
      </c>
      <c r="P801" s="26"/>
      <c r="Q801" s="22">
        <f>((M801+M802)/2) * (B802 - B801)</f>
        <v>-2.2481215478555816</v>
      </c>
      <c r="R801" s="25">
        <f t="shared" si="90"/>
        <v>0</v>
      </c>
      <c r="S801" s="22">
        <f>SUM($R$3:R801)</f>
        <v>681.50358515124412</v>
      </c>
      <c r="T801" s="25">
        <f t="shared" si="84"/>
        <v>2.2481215478555816</v>
      </c>
      <c r="U801" s="22">
        <f>SUM($T$3:T801)</f>
        <v>238.09696304825727</v>
      </c>
      <c r="V801" s="25"/>
      <c r="W801" s="20">
        <f>U801*'KERS Calcs'!$F$4</f>
        <v>209.52532748246639</v>
      </c>
      <c r="X801" s="25">
        <f>O801*'KERS Calcs'!$F$30</f>
        <v>1.8163356268819599</v>
      </c>
      <c r="Y801" s="73">
        <f>T801*'KERS Calcs'!$F$30</f>
        <v>1.2090408295501023</v>
      </c>
      <c r="Z801" s="26">
        <f>SUM($Y$3:Y801)</f>
        <v>128.04865910911946</v>
      </c>
    </row>
    <row r="802" spans="1:26" x14ac:dyDescent="0.2">
      <c r="A802" s="23" t="s">
        <v>19</v>
      </c>
      <c r="B802" s="19">
        <v>799</v>
      </c>
      <c r="C802" s="23">
        <v>210</v>
      </c>
      <c r="D802" s="19">
        <v>42.3</v>
      </c>
      <c r="E802" s="24">
        <v>11.75</v>
      </c>
      <c r="F802" s="20">
        <v>-0.4861111111111111</v>
      </c>
      <c r="G802" s="25">
        <f>'Bike Data'!$C$4*$F802</f>
        <v>-137.56944444444443</v>
      </c>
      <c r="H802" s="22">
        <f>0.5*'Bike Data'!$C$12*'Bike Data'!$C$7*'Bike Data'!$C$6*'WLTP Calcs'!E802^2</f>
        <v>28.413262500000002</v>
      </c>
      <c r="I802" s="26">
        <f>0.02 *'Bike Data'!C$4*9.81</f>
        <v>55.524600000000007</v>
      </c>
      <c r="J802" s="22">
        <f t="shared" si="85"/>
        <v>-53.63158194444442</v>
      </c>
      <c r="K802" s="25">
        <f t="shared" si="86"/>
        <v>0</v>
      </c>
      <c r="L802" s="20">
        <f t="shared" si="87"/>
        <v>53.63158194444442</v>
      </c>
      <c r="M802" s="30">
        <f>(E802/1000)*(I802+H802+('Bike Data'!C$4*'Bike Data'!C$10*F802))</f>
        <v>-1.1189020157986109</v>
      </c>
      <c r="N802" s="25">
        <f t="shared" si="88"/>
        <v>0</v>
      </c>
      <c r="O802" s="30">
        <f t="shared" si="89"/>
        <v>1.1189020157986109</v>
      </c>
      <c r="P802" s="26"/>
      <c r="Q802" s="22">
        <f>((M802+M803)/2) * (B803 - B802)</f>
        <v>-0.37802666449652766</v>
      </c>
      <c r="R802" s="25">
        <f t="shared" si="90"/>
        <v>0</v>
      </c>
      <c r="S802" s="22">
        <f>SUM($R$3:R802)</f>
        <v>681.50358515124412</v>
      </c>
      <c r="T802" s="25">
        <f t="shared" si="84"/>
        <v>0.37802666449652766</v>
      </c>
      <c r="U802" s="22">
        <f>SUM($T$3:T802)</f>
        <v>238.4749897127538</v>
      </c>
      <c r="V802" s="25"/>
      <c r="W802" s="20">
        <f>U802*'KERS Calcs'!$F$4</f>
        <v>209.85799094722333</v>
      </c>
      <c r="X802" s="25">
        <f>O802*'KERS Calcs'!$F$30</f>
        <v>0.6017460322182443</v>
      </c>
      <c r="Y802" s="73">
        <f>T802*'KERS Calcs'!$F$30</f>
        <v>0.20330291859481819</v>
      </c>
      <c r="Z802" s="26">
        <f>SUM($Y$3:Y802)</f>
        <v>128.25196202771428</v>
      </c>
    </row>
    <row r="803" spans="1:26" x14ac:dyDescent="0.2">
      <c r="A803" s="23" t="s">
        <v>19</v>
      </c>
      <c r="B803" s="19">
        <v>800</v>
      </c>
      <c r="C803" s="23">
        <v>211</v>
      </c>
      <c r="D803" s="19">
        <v>41.4</v>
      </c>
      <c r="E803" s="24">
        <v>11.5</v>
      </c>
      <c r="F803" s="20">
        <v>-0.1388888888888889</v>
      </c>
      <c r="G803" s="25">
        <f>'Bike Data'!$C$4*$F803</f>
        <v>-39.305555555555557</v>
      </c>
      <c r="H803" s="22">
        <f>0.5*'Bike Data'!$C$12*'Bike Data'!$C$7*'Bike Data'!$C$6*'WLTP Calcs'!E803^2</f>
        <v>27.21705</v>
      </c>
      <c r="I803" s="26">
        <f>0.02 *'Bike Data'!C$4*9.81</f>
        <v>55.524600000000007</v>
      </c>
      <c r="J803" s="22">
        <f t="shared" si="85"/>
        <v>43.43609444444445</v>
      </c>
      <c r="K803" s="25">
        <f t="shared" si="86"/>
        <v>43.43609444444445</v>
      </c>
      <c r="L803" s="20">
        <f t="shared" si="87"/>
        <v>0</v>
      </c>
      <c r="M803" s="30">
        <f>(E803/1000)*(I803+H803+('Bike Data'!C$4*'Bike Data'!C$10*F803))</f>
        <v>0.36284868680555565</v>
      </c>
      <c r="N803" s="25">
        <f t="shared" si="88"/>
        <v>0.36284868680555565</v>
      </c>
      <c r="O803" s="30">
        <f t="shared" si="89"/>
        <v>0</v>
      </c>
      <c r="P803" s="26"/>
      <c r="Q803" s="22">
        <f>((M803+M804)/2) * (B804 - B803)</f>
        <v>0.86082677347929615</v>
      </c>
      <c r="R803" s="25">
        <f t="shared" si="90"/>
        <v>0.86082677347929615</v>
      </c>
      <c r="S803" s="22">
        <f>SUM($R$3:R803)</f>
        <v>682.36441192472341</v>
      </c>
      <c r="T803" s="25">
        <f t="shared" si="84"/>
        <v>0</v>
      </c>
      <c r="U803" s="22">
        <f>SUM($T$3:T803)</f>
        <v>238.4749897127538</v>
      </c>
      <c r="V803" s="25"/>
      <c r="W803" s="20">
        <f>U803*'KERS Calcs'!$F$4</f>
        <v>209.85799094722333</v>
      </c>
      <c r="X803" s="25">
        <f>O803*'KERS Calcs'!$F$30</f>
        <v>0</v>
      </c>
      <c r="Y803" s="73">
        <f>T803*'KERS Calcs'!$F$30</f>
        <v>0</v>
      </c>
      <c r="Z803" s="26">
        <f>SUM($Y$3:Y803)</f>
        <v>128.25196202771428</v>
      </c>
    </row>
    <row r="804" spans="1:26" x14ac:dyDescent="0.2">
      <c r="A804" s="23" t="s">
        <v>19</v>
      </c>
      <c r="B804" s="19">
        <v>801</v>
      </c>
      <c r="C804" s="23">
        <v>212</v>
      </c>
      <c r="D804" s="19">
        <v>41.3</v>
      </c>
      <c r="E804" s="24">
        <v>11.472222222222221</v>
      </c>
      <c r="F804" s="20">
        <v>9.7222222222222612E-2</v>
      </c>
      <c r="G804" s="25">
        <f>'Bike Data'!$C$4*$F804</f>
        <v>27.513888888888999</v>
      </c>
      <c r="H804" s="22">
        <f>0.5*'Bike Data'!$C$12*'Bike Data'!$C$7*'Bike Data'!$C$6*'WLTP Calcs'!E804^2</f>
        <v>27.085725462962962</v>
      </c>
      <c r="I804" s="26">
        <f>0.02 *'Bike Data'!C$4*9.81</f>
        <v>55.524600000000007</v>
      </c>
      <c r="J804" s="22">
        <f t="shared" si="85"/>
        <v>110.12421435185198</v>
      </c>
      <c r="K804" s="25">
        <f t="shared" si="86"/>
        <v>110.12421435185198</v>
      </c>
      <c r="L804" s="20">
        <f t="shared" si="87"/>
        <v>0</v>
      </c>
      <c r="M804" s="30">
        <f>(E804/1000)*(I804+H804+('Bike Data'!C$4*'Bike Data'!C$10*F804))</f>
        <v>1.3588048601530367</v>
      </c>
      <c r="N804" s="25">
        <f t="shared" si="88"/>
        <v>1.3588048601530367</v>
      </c>
      <c r="O804" s="30">
        <f t="shared" si="89"/>
        <v>0</v>
      </c>
      <c r="P804" s="26"/>
      <c r="Q804" s="22">
        <f>((M804+M805)/2) * (B805 - B804)</f>
        <v>2.1863159212673637</v>
      </c>
      <c r="R804" s="25">
        <f t="shared" si="90"/>
        <v>2.1863159212673637</v>
      </c>
      <c r="S804" s="22">
        <f>SUM($R$3:R804)</f>
        <v>684.55072784599076</v>
      </c>
      <c r="T804" s="25">
        <f t="shared" si="84"/>
        <v>0</v>
      </c>
      <c r="U804" s="22">
        <f>SUM($T$3:T804)</f>
        <v>238.4749897127538</v>
      </c>
      <c r="V804" s="25"/>
      <c r="W804" s="20">
        <f>U804*'KERS Calcs'!$F$4</f>
        <v>209.85799094722333</v>
      </c>
      <c r="X804" s="25">
        <f>O804*'KERS Calcs'!$F$30</f>
        <v>0</v>
      </c>
      <c r="Y804" s="73">
        <f>T804*'KERS Calcs'!$F$30</f>
        <v>0</v>
      </c>
      <c r="Z804" s="26">
        <f>SUM($Y$3:Y804)</f>
        <v>128.25196202771428</v>
      </c>
    </row>
    <row r="805" spans="1:26" x14ac:dyDescent="0.2">
      <c r="A805" s="23" t="s">
        <v>19</v>
      </c>
      <c r="B805" s="19">
        <v>802</v>
      </c>
      <c r="C805" s="23">
        <v>213</v>
      </c>
      <c r="D805" s="19">
        <v>42.1</v>
      </c>
      <c r="E805" s="24">
        <v>11.694444444444445</v>
      </c>
      <c r="F805" s="20">
        <v>0.47222222222222299</v>
      </c>
      <c r="G805" s="25">
        <f>'Bike Data'!$C$4*$F805</f>
        <v>133.63888888888911</v>
      </c>
      <c r="H805" s="22">
        <f>0.5*'Bike Data'!$C$12*'Bike Data'!$C$7*'Bike Data'!$C$6*'WLTP Calcs'!E805^2</f>
        <v>28.145214351851855</v>
      </c>
      <c r="I805" s="26">
        <f>0.02 *'Bike Data'!C$4*9.81</f>
        <v>55.524600000000007</v>
      </c>
      <c r="J805" s="22">
        <f t="shared" si="85"/>
        <v>217.30870324074095</v>
      </c>
      <c r="K805" s="25">
        <f t="shared" si="86"/>
        <v>217.30870324074095</v>
      </c>
      <c r="L805" s="20">
        <f t="shared" si="87"/>
        <v>0</v>
      </c>
      <c r="M805" s="30">
        <f>(E805/1000)*(I805+H805+('Bike Data'!C$4*'Bike Data'!C$10*F805))</f>
        <v>3.0138269823816906</v>
      </c>
      <c r="N805" s="25">
        <f t="shared" si="88"/>
        <v>3.0138269823816906</v>
      </c>
      <c r="O805" s="30">
        <f t="shared" si="89"/>
        <v>0</v>
      </c>
      <c r="P805" s="26"/>
      <c r="Q805" s="22">
        <f>((M805+M806)/2) * (B806 - B805)</f>
        <v>4.0507653345068171</v>
      </c>
      <c r="R805" s="25">
        <f t="shared" si="90"/>
        <v>4.0507653345068171</v>
      </c>
      <c r="S805" s="22">
        <f>SUM($R$3:R805)</f>
        <v>688.60149318049753</v>
      </c>
      <c r="T805" s="25">
        <f t="shared" si="84"/>
        <v>0</v>
      </c>
      <c r="U805" s="22">
        <f>SUM($T$3:T805)</f>
        <v>238.4749897127538</v>
      </c>
      <c r="V805" s="25"/>
      <c r="W805" s="20">
        <f>U805*'KERS Calcs'!$F$4</f>
        <v>209.85799094722333</v>
      </c>
      <c r="X805" s="25">
        <f>O805*'KERS Calcs'!$F$30</f>
        <v>0</v>
      </c>
      <c r="Y805" s="73">
        <f>T805*'KERS Calcs'!$F$30</f>
        <v>0</v>
      </c>
      <c r="Z805" s="26">
        <f>SUM($Y$3:Y805)</f>
        <v>128.25196202771428</v>
      </c>
    </row>
    <row r="806" spans="1:26" x14ac:dyDescent="0.2">
      <c r="A806" s="23" t="s">
        <v>19</v>
      </c>
      <c r="B806" s="19">
        <v>803</v>
      </c>
      <c r="C806" s="23">
        <v>214</v>
      </c>
      <c r="D806" s="19">
        <v>44.7</v>
      </c>
      <c r="E806" s="24">
        <v>12.416666666666668</v>
      </c>
      <c r="F806" s="20">
        <v>0.87499999999999956</v>
      </c>
      <c r="G806" s="25">
        <f>'Bike Data'!$C$4*$F806</f>
        <v>247.62499999999989</v>
      </c>
      <c r="H806" s="22">
        <f>0.5*'Bike Data'!$C$12*'Bike Data'!$C$7*'Bike Data'!$C$6*'WLTP Calcs'!E806^2</f>
        <v>31.728929166666674</v>
      </c>
      <c r="I806" s="26">
        <f>0.02 *'Bike Data'!C$4*9.81</f>
        <v>55.524600000000007</v>
      </c>
      <c r="J806" s="22">
        <f t="shared" si="85"/>
        <v>334.87852916666657</v>
      </c>
      <c r="K806" s="25">
        <f t="shared" si="86"/>
        <v>334.87852916666657</v>
      </c>
      <c r="L806" s="20">
        <f t="shared" si="87"/>
        <v>0</v>
      </c>
      <c r="M806" s="30">
        <f>(E806/1000)*(I806+H806+('Bike Data'!C$4*'Bike Data'!C$10*F806))</f>
        <v>5.0877036866319427</v>
      </c>
      <c r="N806" s="25">
        <f t="shared" si="88"/>
        <v>5.0877036866319427</v>
      </c>
      <c r="O806" s="30">
        <f t="shared" si="89"/>
        <v>0</v>
      </c>
      <c r="P806" s="26"/>
      <c r="Q806" s="22">
        <f>((M806+M807)/2) * (B807 - B806)</f>
        <v>5.4726826569605169</v>
      </c>
      <c r="R806" s="25">
        <f t="shared" si="90"/>
        <v>5.4726826569605169</v>
      </c>
      <c r="S806" s="22">
        <f>SUM($R$3:R806)</f>
        <v>694.07417583745803</v>
      </c>
      <c r="T806" s="25">
        <f t="shared" si="84"/>
        <v>0</v>
      </c>
      <c r="U806" s="22">
        <f>SUM($T$3:T806)</f>
        <v>238.4749897127538</v>
      </c>
      <c r="V806" s="25"/>
      <c r="W806" s="20">
        <f>U806*'KERS Calcs'!$F$4</f>
        <v>209.85799094722333</v>
      </c>
      <c r="X806" s="25">
        <f>O806*'KERS Calcs'!$F$30</f>
        <v>0</v>
      </c>
      <c r="Y806" s="73">
        <f>T806*'KERS Calcs'!$F$30</f>
        <v>0</v>
      </c>
      <c r="Z806" s="26">
        <f>SUM($Y$3:Y806)</f>
        <v>128.25196202771428</v>
      </c>
    </row>
    <row r="807" spans="1:26" x14ac:dyDescent="0.2">
      <c r="A807" s="23" t="s">
        <v>19</v>
      </c>
      <c r="B807" s="19">
        <v>804</v>
      </c>
      <c r="C807" s="23">
        <v>215</v>
      </c>
      <c r="D807" s="19">
        <v>48.4</v>
      </c>
      <c r="E807" s="24">
        <v>13.444444444444445</v>
      </c>
      <c r="F807" s="20">
        <v>0.93055555555555491</v>
      </c>
      <c r="G807" s="25">
        <f>'Bike Data'!$C$4*$F807</f>
        <v>263.34722222222206</v>
      </c>
      <c r="H807" s="22">
        <f>0.5*'Bike Data'!$C$12*'Bike Data'!$C$7*'Bike Data'!$C$6*'WLTP Calcs'!E807^2</f>
        <v>37.198985185185187</v>
      </c>
      <c r="I807" s="26">
        <f>0.02 *'Bike Data'!C$4*9.81</f>
        <v>55.524600000000007</v>
      </c>
      <c r="J807" s="22">
        <f t="shared" si="85"/>
        <v>356.07080740740724</v>
      </c>
      <c r="K807" s="25">
        <f t="shared" si="86"/>
        <v>356.07080740740724</v>
      </c>
      <c r="L807" s="20">
        <f t="shared" si="87"/>
        <v>0</v>
      </c>
      <c r="M807" s="30">
        <f>(E807/1000)*(I807+H807+('Bike Data'!C$4*'Bike Data'!C$10*F807))</f>
        <v>5.8576616272890911</v>
      </c>
      <c r="N807" s="25">
        <f t="shared" si="88"/>
        <v>5.8576616272890911</v>
      </c>
      <c r="O807" s="30">
        <f t="shared" si="89"/>
        <v>0</v>
      </c>
      <c r="P807" s="26"/>
      <c r="Q807" s="22">
        <f>((M807+M808)/2) * (B808 - B807)</f>
        <v>5.1960932695923354</v>
      </c>
      <c r="R807" s="25">
        <f t="shared" si="90"/>
        <v>5.1960932695923354</v>
      </c>
      <c r="S807" s="22">
        <f>SUM($R$3:R807)</f>
        <v>699.27026910705035</v>
      </c>
      <c r="T807" s="25">
        <f t="shared" si="84"/>
        <v>0</v>
      </c>
      <c r="U807" s="22">
        <f>SUM($T$3:T807)</f>
        <v>238.4749897127538</v>
      </c>
      <c r="V807" s="25"/>
      <c r="W807" s="20">
        <f>U807*'KERS Calcs'!$F$4</f>
        <v>209.85799094722333</v>
      </c>
      <c r="X807" s="25">
        <f>O807*'KERS Calcs'!$F$30</f>
        <v>0</v>
      </c>
      <c r="Y807" s="73">
        <f>T807*'KERS Calcs'!$F$30</f>
        <v>0</v>
      </c>
      <c r="Z807" s="26">
        <f>SUM($Y$3:Y807)</f>
        <v>128.25196202771428</v>
      </c>
    </row>
    <row r="808" spans="1:26" x14ac:dyDescent="0.2">
      <c r="A808" s="23" t="s">
        <v>19</v>
      </c>
      <c r="B808" s="19">
        <v>805</v>
      </c>
      <c r="C808" s="23">
        <v>216</v>
      </c>
      <c r="D808" s="19">
        <v>51.4</v>
      </c>
      <c r="E808" s="24">
        <v>14.277777777777779</v>
      </c>
      <c r="F808" s="20">
        <v>0.59722222222222276</v>
      </c>
      <c r="G808" s="25">
        <f>'Bike Data'!$C$4*$F808</f>
        <v>169.01388888888906</v>
      </c>
      <c r="H808" s="22">
        <f>0.5*'Bike Data'!$C$12*'Bike Data'!$C$7*'Bike Data'!$C$6*'WLTP Calcs'!E808^2</f>
        <v>41.953346296296303</v>
      </c>
      <c r="I808" s="26">
        <f>0.02 *'Bike Data'!C$4*9.81</f>
        <v>55.524600000000007</v>
      </c>
      <c r="J808" s="22">
        <f t="shared" si="85"/>
        <v>266.49183518518538</v>
      </c>
      <c r="K808" s="25">
        <f t="shared" si="86"/>
        <v>266.49183518518538</v>
      </c>
      <c r="L808" s="20">
        <f t="shared" si="87"/>
        <v>0</v>
      </c>
      <c r="M808" s="30">
        <f>(E808/1000)*(I808+H808+('Bike Data'!C$4*'Bike Data'!C$10*F808))</f>
        <v>4.5345249118955788</v>
      </c>
      <c r="N808" s="25">
        <f t="shared" si="88"/>
        <v>4.5345249118955788</v>
      </c>
      <c r="O808" s="30">
        <f t="shared" si="89"/>
        <v>0</v>
      </c>
      <c r="P808" s="26"/>
      <c r="Q808" s="22">
        <f>((M808+M809)/2) * (B809 - B808)</f>
        <v>3.5959632628472242</v>
      </c>
      <c r="R808" s="25">
        <f t="shared" si="90"/>
        <v>3.5959632628472242</v>
      </c>
      <c r="S808" s="22">
        <f>SUM($R$3:R808)</f>
        <v>702.8662323698976</v>
      </c>
      <c r="T808" s="25">
        <f t="shared" si="84"/>
        <v>0</v>
      </c>
      <c r="U808" s="22">
        <f>SUM($T$3:T808)</f>
        <v>238.4749897127538</v>
      </c>
      <c r="V808" s="25"/>
      <c r="W808" s="20">
        <f>U808*'KERS Calcs'!$F$4</f>
        <v>209.85799094722333</v>
      </c>
      <c r="X808" s="25">
        <f>O808*'KERS Calcs'!$F$30</f>
        <v>0</v>
      </c>
      <c r="Y808" s="73">
        <f>T808*'KERS Calcs'!$F$30</f>
        <v>0</v>
      </c>
      <c r="Z808" s="26">
        <f>SUM($Y$3:Y808)</f>
        <v>128.25196202771428</v>
      </c>
    </row>
    <row r="809" spans="1:26" x14ac:dyDescent="0.2">
      <c r="A809" s="23" t="s">
        <v>19</v>
      </c>
      <c r="B809" s="19">
        <v>806</v>
      </c>
      <c r="C809" s="23">
        <v>217</v>
      </c>
      <c r="D809" s="19">
        <v>52.7</v>
      </c>
      <c r="E809" s="24">
        <v>14.638888888888891</v>
      </c>
      <c r="F809" s="20">
        <v>0.2222222222222224</v>
      </c>
      <c r="G809" s="25">
        <f>'Bike Data'!$C$4*$F809</f>
        <v>62.888888888888943</v>
      </c>
      <c r="H809" s="22">
        <f>0.5*'Bike Data'!$C$12*'Bike Data'!$C$7*'Bike Data'!$C$6*'WLTP Calcs'!E809^2</f>
        <v>44.102336574074094</v>
      </c>
      <c r="I809" s="26">
        <f>0.02 *'Bike Data'!C$4*9.81</f>
        <v>55.524600000000007</v>
      </c>
      <c r="J809" s="22">
        <f t="shared" si="85"/>
        <v>162.51582546296305</v>
      </c>
      <c r="K809" s="25">
        <f t="shared" si="86"/>
        <v>162.51582546296305</v>
      </c>
      <c r="L809" s="20">
        <f t="shared" si="87"/>
        <v>0</v>
      </c>
      <c r="M809" s="30">
        <f>(E809/1000)*(I809+H809+('Bike Data'!C$4*'Bike Data'!C$10*F809))</f>
        <v>2.6574016137988701</v>
      </c>
      <c r="N809" s="25">
        <f t="shared" si="88"/>
        <v>2.6574016137988701</v>
      </c>
      <c r="O809" s="30">
        <f t="shared" si="89"/>
        <v>0</v>
      </c>
      <c r="P809" s="26"/>
      <c r="Q809" s="22">
        <f>((M809+M810)/2) * (B810 - B809)</f>
        <v>1.9904099407085905</v>
      </c>
      <c r="R809" s="25">
        <f t="shared" si="90"/>
        <v>1.9904099407085905</v>
      </c>
      <c r="S809" s="22">
        <f>SUM($R$3:R809)</f>
        <v>704.85664231060616</v>
      </c>
      <c r="T809" s="25">
        <f t="shared" si="84"/>
        <v>0</v>
      </c>
      <c r="U809" s="22">
        <f>SUM($T$3:T809)</f>
        <v>238.4749897127538</v>
      </c>
      <c r="V809" s="25"/>
      <c r="W809" s="20">
        <f>U809*'KERS Calcs'!$F$4</f>
        <v>209.85799094722333</v>
      </c>
      <c r="X809" s="25">
        <f>O809*'KERS Calcs'!$F$30</f>
        <v>0</v>
      </c>
      <c r="Y809" s="73">
        <f>T809*'KERS Calcs'!$F$30</f>
        <v>0</v>
      </c>
      <c r="Z809" s="26">
        <f>SUM($Y$3:Y809)</f>
        <v>128.25196202771428</v>
      </c>
    </row>
    <row r="810" spans="1:26" x14ac:dyDescent="0.2">
      <c r="A810" s="23" t="s">
        <v>19</v>
      </c>
      <c r="B810" s="19">
        <v>807</v>
      </c>
      <c r="C810" s="23">
        <v>218</v>
      </c>
      <c r="D810" s="19">
        <v>53</v>
      </c>
      <c r="E810" s="24">
        <v>14.722222222222223</v>
      </c>
      <c r="F810" s="20">
        <v>-2.7777777777778172E-2</v>
      </c>
      <c r="G810" s="25">
        <f>'Bike Data'!$C$4*$F810</f>
        <v>-7.8611111111112226</v>
      </c>
      <c r="H810" s="22">
        <f>0.5*'Bike Data'!$C$12*'Bike Data'!$C$7*'Bike Data'!$C$6*'WLTP Calcs'!E810^2</f>
        <v>44.605879629629634</v>
      </c>
      <c r="I810" s="26">
        <f>0.02 *'Bike Data'!C$4*9.81</f>
        <v>55.524600000000007</v>
      </c>
      <c r="J810" s="22">
        <f t="shared" si="85"/>
        <v>92.269368518518419</v>
      </c>
      <c r="K810" s="25">
        <f t="shared" si="86"/>
        <v>92.269368518518419</v>
      </c>
      <c r="L810" s="20">
        <f t="shared" si="87"/>
        <v>0</v>
      </c>
      <c r="M810" s="30">
        <f>(E810/1000)*(I810+H810+('Bike Data'!C$4*'Bike Data'!C$10*F810))</f>
        <v>1.3234182676183108</v>
      </c>
      <c r="N810" s="25">
        <f t="shared" si="88"/>
        <v>1.3234182676183108</v>
      </c>
      <c r="O810" s="30">
        <f t="shared" si="89"/>
        <v>0</v>
      </c>
      <c r="P810" s="26"/>
      <c r="Q810" s="22">
        <f>((M810+M811)/2) * (B811 - B810)</f>
        <v>0.75118171699781189</v>
      </c>
      <c r="R810" s="25">
        <f t="shared" si="90"/>
        <v>0.75118171699781189</v>
      </c>
      <c r="S810" s="22">
        <f>SUM($R$3:R810)</f>
        <v>705.60782402760401</v>
      </c>
      <c r="T810" s="25">
        <f t="shared" si="84"/>
        <v>0</v>
      </c>
      <c r="U810" s="22">
        <f>SUM($T$3:T810)</f>
        <v>238.4749897127538</v>
      </c>
      <c r="V810" s="25"/>
      <c r="W810" s="20">
        <f>U810*'KERS Calcs'!$F$4</f>
        <v>209.85799094722333</v>
      </c>
      <c r="X810" s="25">
        <f>O810*'KERS Calcs'!$F$30</f>
        <v>0</v>
      </c>
      <c r="Y810" s="73">
        <f>T810*'KERS Calcs'!$F$30</f>
        <v>0</v>
      </c>
      <c r="Z810" s="26">
        <f>SUM($Y$3:Y810)</f>
        <v>128.25196202771428</v>
      </c>
    </row>
    <row r="811" spans="1:26" x14ac:dyDescent="0.2">
      <c r="A811" s="23" t="s">
        <v>19</v>
      </c>
      <c r="B811" s="19">
        <v>808</v>
      </c>
      <c r="C811" s="23">
        <v>219</v>
      </c>
      <c r="D811" s="19">
        <v>52.5</v>
      </c>
      <c r="E811" s="24">
        <v>14.583333333333334</v>
      </c>
      <c r="F811" s="20">
        <v>-0.23611111111111149</v>
      </c>
      <c r="G811" s="25">
        <f>'Bike Data'!$C$4*$F811</f>
        <v>-66.819444444444557</v>
      </c>
      <c r="H811" s="22">
        <f>0.5*'Bike Data'!$C$12*'Bike Data'!$C$7*'Bike Data'!$C$6*'WLTP Calcs'!E811^2</f>
        <v>43.768229166666671</v>
      </c>
      <c r="I811" s="26">
        <f>0.02 *'Bike Data'!C$4*9.81</f>
        <v>55.524600000000007</v>
      </c>
      <c r="J811" s="22">
        <f t="shared" si="85"/>
        <v>32.473384722222121</v>
      </c>
      <c r="K811" s="25">
        <f t="shared" si="86"/>
        <v>32.473384722222121</v>
      </c>
      <c r="L811" s="20">
        <f t="shared" si="87"/>
        <v>0</v>
      </c>
      <c r="M811" s="30">
        <f>(E811/1000)*(I811+H811+('Bike Data'!C$4*'Bike Data'!C$10*F811))</f>
        <v>0.17894516637731295</v>
      </c>
      <c r="N811" s="25">
        <f t="shared" si="88"/>
        <v>0.17894516637731295</v>
      </c>
      <c r="O811" s="30">
        <f t="shared" si="89"/>
        <v>0</v>
      </c>
      <c r="P811" s="26"/>
      <c r="Q811" s="22">
        <f>((M811+M812)/2) * (B812 - B811)</f>
        <v>-0.23839134754050917</v>
      </c>
      <c r="R811" s="25">
        <f t="shared" si="90"/>
        <v>0</v>
      </c>
      <c r="S811" s="22">
        <f>SUM($R$3:R811)</f>
        <v>705.60782402760401</v>
      </c>
      <c r="T811" s="25">
        <f t="shared" si="84"/>
        <v>0.23839134754050917</v>
      </c>
      <c r="U811" s="22">
        <f>SUM($T$3:T811)</f>
        <v>238.7133810602943</v>
      </c>
      <c r="V811" s="25">
        <f>SUM(T811:T821)</f>
        <v>25.35706222320923</v>
      </c>
      <c r="W811" s="20">
        <f>U811*'KERS Calcs'!$F$4</f>
        <v>210.06777533305899</v>
      </c>
      <c r="X811" s="25">
        <f>O811*'KERS Calcs'!$F$30</f>
        <v>0</v>
      </c>
      <c r="Y811" s="73">
        <f>T811*'KERS Calcs'!$F$30</f>
        <v>0.12820697922800184</v>
      </c>
      <c r="Z811" s="26">
        <f>SUM($Y$3:Y811)</f>
        <v>128.38016900694228</v>
      </c>
    </row>
    <row r="812" spans="1:26" x14ac:dyDescent="0.2">
      <c r="A812" s="23" t="s">
        <v>19</v>
      </c>
      <c r="B812" s="19">
        <v>809</v>
      </c>
      <c r="C812" s="23">
        <v>220</v>
      </c>
      <c r="D812" s="19">
        <v>51.3</v>
      </c>
      <c r="E812" s="24">
        <v>14.25</v>
      </c>
      <c r="F812" s="20">
        <v>-0.38888888888888851</v>
      </c>
      <c r="G812" s="25">
        <f>'Bike Data'!$C$4*$F812</f>
        <v>-110.05555555555544</v>
      </c>
      <c r="H812" s="22">
        <f>0.5*'Bike Data'!$C$12*'Bike Data'!$C$7*'Bike Data'!$C$6*'WLTP Calcs'!E812^2</f>
        <v>41.790262500000004</v>
      </c>
      <c r="I812" s="26">
        <f>0.02 *'Bike Data'!C$4*9.81</f>
        <v>55.524600000000007</v>
      </c>
      <c r="J812" s="22">
        <f t="shared" si="85"/>
        <v>-12.74069305555544</v>
      </c>
      <c r="K812" s="25">
        <f t="shared" si="86"/>
        <v>0</v>
      </c>
      <c r="L812" s="20">
        <f t="shared" si="87"/>
        <v>12.74069305555544</v>
      </c>
      <c r="M812" s="30">
        <f>(E812/1000)*(I812+H812+('Bike Data'!C$4*'Bike Data'!C$10*F812))</f>
        <v>-0.65572786145833128</v>
      </c>
      <c r="N812" s="25">
        <f t="shared" si="88"/>
        <v>0</v>
      </c>
      <c r="O812" s="30">
        <f t="shared" si="89"/>
        <v>0.65572786145833128</v>
      </c>
      <c r="P812" s="26">
        <f>SUM(O812:O822)</f>
        <v>25.588470198115996</v>
      </c>
      <c r="Q812" s="22">
        <f>((M812+M813)/2) * (B813 - B812)</f>
        <v>-1.0519010390978636</v>
      </c>
      <c r="R812" s="25">
        <f t="shared" si="90"/>
        <v>0</v>
      </c>
      <c r="S812" s="22">
        <f>SUM($R$3:R812)</f>
        <v>705.60782402760401</v>
      </c>
      <c r="T812" s="25">
        <f t="shared" si="84"/>
        <v>1.0519010390978636</v>
      </c>
      <c r="U812" s="22">
        <f>SUM($T$3:T812)</f>
        <v>239.76528209939215</v>
      </c>
      <c r="V812" s="25"/>
      <c r="W812" s="20">
        <f>U812*'KERS Calcs'!$F$4</f>
        <v>210.9934482474651</v>
      </c>
      <c r="X812" s="25">
        <f>O812*'KERS Calcs'!$F$30</f>
        <v>0.35265075339584112</v>
      </c>
      <c r="Y812" s="73">
        <f>T812*'KERS Calcs'!$F$30</f>
        <v>0.5657128753241214</v>
      </c>
      <c r="Z812" s="26">
        <f>SUM($Y$3:Y812)</f>
        <v>128.94588188226641</v>
      </c>
    </row>
    <row r="813" spans="1:26" x14ac:dyDescent="0.2">
      <c r="A813" s="23" t="s">
        <v>19</v>
      </c>
      <c r="B813" s="19">
        <v>810</v>
      </c>
      <c r="C813" s="23">
        <v>221</v>
      </c>
      <c r="D813" s="19">
        <v>49.7</v>
      </c>
      <c r="E813" s="24">
        <v>13.805555555555557</v>
      </c>
      <c r="F813" s="20">
        <v>-0.54166666666666641</v>
      </c>
      <c r="G813" s="25">
        <f>'Bike Data'!$C$4*$F813</f>
        <v>-153.2916666666666</v>
      </c>
      <c r="H813" s="22">
        <f>0.5*'Bike Data'!$C$12*'Bike Data'!$C$7*'Bike Data'!$C$6*'WLTP Calcs'!E813^2</f>
        <v>39.224114351851867</v>
      </c>
      <c r="I813" s="26">
        <f>0.02 *'Bike Data'!C$4*9.81</f>
        <v>55.524600000000007</v>
      </c>
      <c r="J813" s="22">
        <f t="shared" si="85"/>
        <v>-58.542952314814727</v>
      </c>
      <c r="K813" s="25">
        <f t="shared" si="86"/>
        <v>0</v>
      </c>
      <c r="L813" s="20">
        <f t="shared" si="87"/>
        <v>58.542952314814727</v>
      </c>
      <c r="M813" s="30">
        <f>(E813/1000)*(I813+H813+('Bike Data'!C$4*'Bike Data'!C$10*F813))</f>
        <v>-1.4480742167373957</v>
      </c>
      <c r="N813" s="25">
        <f t="shared" si="88"/>
        <v>0</v>
      </c>
      <c r="O813" s="30">
        <f t="shared" si="89"/>
        <v>1.4480742167373957</v>
      </c>
      <c r="P813" s="26"/>
      <c r="Q813" s="22">
        <f>((M813+M814)/2) * (B814 - B813)</f>
        <v>-2.1456106729520306</v>
      </c>
      <c r="R813" s="25">
        <f t="shared" si="90"/>
        <v>0</v>
      </c>
      <c r="S813" s="22">
        <f>SUM($R$3:R813)</f>
        <v>705.60782402760401</v>
      </c>
      <c r="T813" s="25">
        <f t="shared" si="84"/>
        <v>2.1456106729520306</v>
      </c>
      <c r="U813" s="22">
        <f>SUM($T$3:T813)</f>
        <v>241.91089277234417</v>
      </c>
      <c r="V813" s="25"/>
      <c r="W813" s="20">
        <f>U813*'KERS Calcs'!$F$4</f>
        <v>212.88158563966286</v>
      </c>
      <c r="X813" s="25">
        <f>O813*'KERS Calcs'!$F$30</f>
        <v>0.77877499725240162</v>
      </c>
      <c r="Y813" s="73">
        <f>T813*'KERS Calcs'!$F$30</f>
        <v>1.1539104326418395</v>
      </c>
      <c r="Z813" s="26">
        <f>SUM($Y$3:Y813)</f>
        <v>130.09979231490826</v>
      </c>
    </row>
    <row r="814" spans="1:26" x14ac:dyDescent="0.2">
      <c r="A814" s="23" t="s">
        <v>19</v>
      </c>
      <c r="B814" s="19">
        <v>811</v>
      </c>
      <c r="C814" s="23">
        <v>222</v>
      </c>
      <c r="D814" s="19">
        <v>47.4</v>
      </c>
      <c r="E814" s="24">
        <v>13.166666666666666</v>
      </c>
      <c r="F814" s="20">
        <v>-0.83333333333333326</v>
      </c>
      <c r="G814" s="25">
        <f>'Bike Data'!$C$4*$F814</f>
        <v>-235.83333333333331</v>
      </c>
      <c r="H814" s="22">
        <f>0.5*'Bike Data'!$C$12*'Bike Data'!$C$7*'Bike Data'!$C$6*'WLTP Calcs'!E814^2</f>
        <v>35.677716666666662</v>
      </c>
      <c r="I814" s="26">
        <f>0.02 *'Bike Data'!C$4*9.81</f>
        <v>55.524600000000007</v>
      </c>
      <c r="J814" s="22">
        <f t="shared" si="85"/>
        <v>-144.63101666666665</v>
      </c>
      <c r="K814" s="25">
        <f t="shared" si="86"/>
        <v>0</v>
      </c>
      <c r="L814" s="20">
        <f t="shared" si="87"/>
        <v>144.63101666666665</v>
      </c>
      <c r="M814" s="30">
        <f>(E814/1000)*(I814+H814+('Bike Data'!C$4*'Bike Data'!C$10*F814))</f>
        <v>-2.8431471291666659</v>
      </c>
      <c r="N814" s="25">
        <f t="shared" si="88"/>
        <v>0</v>
      </c>
      <c r="O814" s="30">
        <f t="shared" si="89"/>
        <v>2.8431471291666659</v>
      </c>
      <c r="P814" s="26"/>
      <c r="Q814" s="22">
        <f>((M814+M815)/2) * (B815 - B814)</f>
        <v>-3.2928444378632955</v>
      </c>
      <c r="R814" s="25">
        <f t="shared" si="90"/>
        <v>0</v>
      </c>
      <c r="S814" s="22">
        <f>SUM($R$3:R814)</f>
        <v>705.60782402760401</v>
      </c>
      <c r="T814" s="25">
        <f t="shared" si="84"/>
        <v>3.2928444378632955</v>
      </c>
      <c r="U814" s="22">
        <f>SUM($T$3:T814)</f>
        <v>245.20373721020746</v>
      </c>
      <c r="V814" s="25"/>
      <c r="W814" s="20">
        <f>U814*'KERS Calcs'!$F$4</f>
        <v>215.77928874498258</v>
      </c>
      <c r="X814" s="25">
        <f>O814*'KERS Calcs'!$F$30</f>
        <v>1.5290458680312777</v>
      </c>
      <c r="Y814" s="73">
        <f>T814*'KERS Calcs'!$F$30</f>
        <v>1.7708932929054548</v>
      </c>
      <c r="Z814" s="26">
        <f>SUM($Y$3:Y814)</f>
        <v>131.8706856078137</v>
      </c>
    </row>
    <row r="815" spans="1:26" x14ac:dyDescent="0.2">
      <c r="A815" s="23" t="s">
        <v>19</v>
      </c>
      <c r="B815" s="19">
        <v>812</v>
      </c>
      <c r="C815" s="23">
        <v>223</v>
      </c>
      <c r="D815" s="19">
        <v>43.7</v>
      </c>
      <c r="E815" s="24">
        <v>12.138888888888891</v>
      </c>
      <c r="F815" s="20">
        <v>-1.0694444444444438</v>
      </c>
      <c r="G815" s="25">
        <f>'Bike Data'!$C$4*$F815</f>
        <v>-302.6527777777776</v>
      </c>
      <c r="H815" s="22">
        <f>0.5*'Bike Data'!$C$12*'Bike Data'!$C$7*'Bike Data'!$C$6*'WLTP Calcs'!E815^2</f>
        <v>30.325169907407421</v>
      </c>
      <c r="I815" s="26">
        <f>0.02 *'Bike Data'!C$4*9.81</f>
        <v>55.524600000000007</v>
      </c>
      <c r="J815" s="22">
        <f t="shared" si="85"/>
        <v>-216.80300787037015</v>
      </c>
      <c r="K815" s="25">
        <f t="shared" si="86"/>
        <v>0</v>
      </c>
      <c r="L815" s="20">
        <f t="shared" si="87"/>
        <v>216.80300787037015</v>
      </c>
      <c r="M815" s="30">
        <f>(E815/1000)*(I815+H815+('Bike Data'!C$4*'Bike Data'!C$10*F815))</f>
        <v>-3.7425417465599251</v>
      </c>
      <c r="N815" s="25">
        <f t="shared" si="88"/>
        <v>0</v>
      </c>
      <c r="O815" s="30">
        <f t="shared" si="89"/>
        <v>3.7425417465599251</v>
      </c>
      <c r="P815" s="26"/>
      <c r="Q815" s="22">
        <f>((M815+M816)/2) * (B816 - B815)</f>
        <v>-3.741594748022762</v>
      </c>
      <c r="R815" s="25">
        <f t="shared" si="90"/>
        <v>0</v>
      </c>
      <c r="S815" s="22">
        <f>SUM($R$3:R815)</f>
        <v>705.60782402760401</v>
      </c>
      <c r="T815" s="25">
        <f t="shared" si="84"/>
        <v>3.741594748022762</v>
      </c>
      <c r="U815" s="22">
        <f>SUM($T$3:T815)</f>
        <v>248.94533195823021</v>
      </c>
      <c r="V815" s="25"/>
      <c r="W815" s="20">
        <f>U815*'KERS Calcs'!$F$4</f>
        <v>219.07189212324258</v>
      </c>
      <c r="X815" s="25">
        <f>O815*'KERS Calcs'!$F$30</f>
        <v>2.0127407177796317</v>
      </c>
      <c r="Y815" s="73">
        <f>T815*'KERS Calcs'!$F$30</f>
        <v>2.0122314215193624</v>
      </c>
      <c r="Z815" s="26">
        <f>SUM($Y$3:Y815)</f>
        <v>133.88291702933307</v>
      </c>
    </row>
    <row r="816" spans="1:26" x14ac:dyDescent="0.2">
      <c r="A816" s="23" t="s">
        <v>19</v>
      </c>
      <c r="B816" s="19">
        <v>813</v>
      </c>
      <c r="C816" s="23">
        <v>224</v>
      </c>
      <c r="D816" s="19">
        <v>39.700000000000003</v>
      </c>
      <c r="E816" s="24">
        <v>11.027777777777779</v>
      </c>
      <c r="F816" s="20">
        <v>-1.1388888888888893</v>
      </c>
      <c r="G816" s="25">
        <f>'Bike Data'!$C$4*$F816</f>
        <v>-322.30555555555566</v>
      </c>
      <c r="H816" s="22">
        <f>0.5*'Bike Data'!$C$12*'Bike Data'!$C$7*'Bike Data'!$C$6*'WLTP Calcs'!E816^2</f>
        <v>25.027725462962966</v>
      </c>
      <c r="I816" s="26">
        <f>0.02 *'Bike Data'!C$4*9.81</f>
        <v>55.524600000000007</v>
      </c>
      <c r="J816" s="22">
        <f t="shared" si="85"/>
        <v>-241.75323009259267</v>
      </c>
      <c r="K816" s="25">
        <f t="shared" si="86"/>
        <v>0</v>
      </c>
      <c r="L816" s="20">
        <f t="shared" si="87"/>
        <v>241.75323009259267</v>
      </c>
      <c r="M816" s="30">
        <f>(E816/1000)*(I816+H816+('Bike Data'!C$4*'Bike Data'!C$10*F816))</f>
        <v>-3.7406477494855985</v>
      </c>
      <c r="N816" s="25">
        <f t="shared" si="88"/>
        <v>0</v>
      </c>
      <c r="O816" s="30">
        <f t="shared" si="89"/>
        <v>3.7406477494855985</v>
      </c>
      <c r="P816" s="26"/>
      <c r="Q816" s="22">
        <f>((M816+M817)/2) * (B817 - B816)</f>
        <v>-3.6684657979038073</v>
      </c>
      <c r="R816" s="25">
        <f t="shared" si="90"/>
        <v>0</v>
      </c>
      <c r="S816" s="22">
        <f>SUM($R$3:R816)</f>
        <v>705.60782402760401</v>
      </c>
      <c r="T816" s="25">
        <f t="shared" si="84"/>
        <v>3.6684657979038073</v>
      </c>
      <c r="U816" s="22">
        <f>SUM($T$3:T816)</f>
        <v>252.61379775613403</v>
      </c>
      <c r="V816" s="25"/>
      <c r="W816" s="20">
        <f>U816*'KERS Calcs'!$F$4</f>
        <v>222.30014202539795</v>
      </c>
      <c r="X816" s="25">
        <f>O816*'KERS Calcs'!$F$30</f>
        <v>2.0117221252590922</v>
      </c>
      <c r="Y816" s="73">
        <f>T816*'KERS Calcs'!$F$30</f>
        <v>1.9729026376285239</v>
      </c>
      <c r="Z816" s="26">
        <f>SUM($Y$3:Y816)</f>
        <v>135.85581966696159</v>
      </c>
    </row>
    <row r="817" spans="1:26" x14ac:dyDescent="0.2">
      <c r="A817" s="23" t="s">
        <v>19</v>
      </c>
      <c r="B817" s="19">
        <v>814</v>
      </c>
      <c r="C817" s="23">
        <v>225</v>
      </c>
      <c r="D817" s="19">
        <v>35.5</v>
      </c>
      <c r="E817" s="24">
        <v>9.8611111111111107</v>
      </c>
      <c r="F817" s="20">
        <v>-1.1944444444444446</v>
      </c>
      <c r="G817" s="25">
        <f>'Bike Data'!$C$4*$F817</f>
        <v>-338.02777777777783</v>
      </c>
      <c r="H817" s="22">
        <f>0.5*'Bike Data'!$C$12*'Bike Data'!$C$7*'Bike Data'!$C$6*'WLTP Calcs'!E817^2</f>
        <v>20.012303240740739</v>
      </c>
      <c r="I817" s="26">
        <f>0.02 *'Bike Data'!C$4*9.81</f>
        <v>55.524600000000007</v>
      </c>
      <c r="J817" s="22">
        <f t="shared" si="85"/>
        <v>-262.49087453703709</v>
      </c>
      <c r="K817" s="25">
        <f t="shared" si="86"/>
        <v>0</v>
      </c>
      <c r="L817" s="20">
        <f t="shared" si="87"/>
        <v>262.49087453703709</v>
      </c>
      <c r="M817" s="30">
        <f>(E817/1000)*(I817+H817+('Bike Data'!C$4*'Bike Data'!C$10*F817))</f>
        <v>-3.5962838463220166</v>
      </c>
      <c r="N817" s="25">
        <f t="shared" si="88"/>
        <v>0</v>
      </c>
      <c r="O817" s="30">
        <f t="shared" si="89"/>
        <v>3.5962838463220166</v>
      </c>
      <c r="P817" s="26"/>
      <c r="Q817" s="22">
        <f>((M817+M818)/2) * (B818 - B817)</f>
        <v>-3.5261818652199075</v>
      </c>
      <c r="R817" s="25">
        <f t="shared" si="90"/>
        <v>0</v>
      </c>
      <c r="S817" s="22">
        <f>SUM($R$3:R817)</f>
        <v>705.60782402760401</v>
      </c>
      <c r="T817" s="25">
        <f t="shared" si="84"/>
        <v>3.5261818652199075</v>
      </c>
      <c r="U817" s="22">
        <f>SUM($T$3:T817)</f>
        <v>256.13997962135392</v>
      </c>
      <c r="V817" s="25"/>
      <c r="W817" s="20">
        <f>U817*'KERS Calcs'!$F$4</f>
        <v>225.40318206679146</v>
      </c>
      <c r="X817" s="25">
        <f>O817*'KERS Calcs'!$F$30</f>
        <v>1.9340831499979556</v>
      </c>
      <c r="Y817" s="73">
        <f>T817*'KERS Calcs'!$F$30</f>
        <v>1.8963822714731065</v>
      </c>
      <c r="Z817" s="26">
        <f>SUM($Y$3:Y817)</f>
        <v>137.75220193843469</v>
      </c>
    </row>
    <row r="818" spans="1:26" x14ac:dyDescent="0.2">
      <c r="A818" s="23" t="s">
        <v>19</v>
      </c>
      <c r="B818" s="19">
        <v>815</v>
      </c>
      <c r="C818" s="23">
        <v>226</v>
      </c>
      <c r="D818" s="19">
        <v>31.1</v>
      </c>
      <c r="E818" s="24">
        <v>8.6388888888888893</v>
      </c>
      <c r="F818" s="20">
        <v>-1.2777777777777777</v>
      </c>
      <c r="G818" s="25">
        <f>'Bike Data'!$C$4*$F818</f>
        <v>-361.61111111111109</v>
      </c>
      <c r="H818" s="22">
        <f>0.5*'Bike Data'!$C$12*'Bike Data'!$C$7*'Bike Data'!$C$6*'WLTP Calcs'!E818^2</f>
        <v>15.358936574074077</v>
      </c>
      <c r="I818" s="26">
        <f>0.02 *'Bike Data'!C$4*9.81</f>
        <v>55.524600000000007</v>
      </c>
      <c r="J818" s="22">
        <f t="shared" si="85"/>
        <v>-290.72757453703701</v>
      </c>
      <c r="K818" s="25">
        <f t="shared" si="86"/>
        <v>0</v>
      </c>
      <c r="L818" s="20">
        <f t="shared" si="87"/>
        <v>290.72757453703701</v>
      </c>
      <c r="M818" s="30">
        <f>(E818/1000)*(I818+H818+('Bike Data'!C$4*'Bike Data'!C$10*F818))</f>
        <v>-3.456079884117798</v>
      </c>
      <c r="N818" s="25">
        <f t="shared" si="88"/>
        <v>0</v>
      </c>
      <c r="O818" s="30">
        <f t="shared" si="89"/>
        <v>3.456079884117798</v>
      </c>
      <c r="P818" s="26"/>
      <c r="Q818" s="22">
        <f>((M818+M819)/2) * (B819 - B818)</f>
        <v>-3.2053542257844656</v>
      </c>
      <c r="R818" s="25">
        <f t="shared" si="90"/>
        <v>0</v>
      </c>
      <c r="S818" s="22">
        <f>SUM($R$3:R818)</f>
        <v>705.60782402760401</v>
      </c>
      <c r="T818" s="25">
        <f t="shared" si="84"/>
        <v>3.2053542257844656</v>
      </c>
      <c r="U818" s="22">
        <f>SUM($T$3:T818)</f>
        <v>259.34533384713836</v>
      </c>
      <c r="V818" s="25"/>
      <c r="W818" s="20">
        <f>U818*'KERS Calcs'!$F$4</f>
        <v>228.22389378548175</v>
      </c>
      <c r="X818" s="25">
        <f>O818*'KERS Calcs'!$F$30</f>
        <v>1.8586813929482568</v>
      </c>
      <c r="Y818" s="73">
        <f>T818*'KERS Calcs'!$F$30</f>
        <v>1.72384101555408</v>
      </c>
      <c r="Z818" s="26">
        <f>SUM($Y$3:Y818)</f>
        <v>139.47604295398878</v>
      </c>
    </row>
    <row r="819" spans="1:26" x14ac:dyDescent="0.2">
      <c r="A819" s="23" t="s">
        <v>19</v>
      </c>
      <c r="B819" s="19">
        <v>816</v>
      </c>
      <c r="C819" s="23">
        <v>227</v>
      </c>
      <c r="D819" s="19">
        <v>26.3</v>
      </c>
      <c r="E819" s="24">
        <v>7.3055555555555562</v>
      </c>
      <c r="F819" s="20">
        <v>-1.2777777777777781</v>
      </c>
      <c r="G819" s="25">
        <f>'Bike Data'!$C$4*$F819</f>
        <v>-361.6111111111112</v>
      </c>
      <c r="H819" s="22">
        <f>0.5*'Bike Data'!$C$12*'Bike Data'!$C$7*'Bike Data'!$C$6*'WLTP Calcs'!E819^2</f>
        <v>10.983781018518521</v>
      </c>
      <c r="I819" s="26">
        <f>0.02 *'Bike Data'!C$4*9.81</f>
        <v>55.524600000000007</v>
      </c>
      <c r="J819" s="22">
        <f t="shared" si="85"/>
        <v>-295.10273009259265</v>
      </c>
      <c r="K819" s="25">
        <f t="shared" si="86"/>
        <v>0</v>
      </c>
      <c r="L819" s="20">
        <f t="shared" si="87"/>
        <v>295.10273009259265</v>
      </c>
      <c r="M819" s="30">
        <f>(E819/1000)*(I819+H819+('Bike Data'!C$4*'Bike Data'!C$10*F819))</f>
        <v>-2.9546285674511328</v>
      </c>
      <c r="N819" s="25">
        <f t="shared" si="88"/>
        <v>0</v>
      </c>
      <c r="O819" s="30">
        <f t="shared" si="89"/>
        <v>2.9546285674511328</v>
      </c>
      <c r="P819" s="26"/>
      <c r="Q819" s="22">
        <f>((M819+M820)/2) * (B820 - B819)</f>
        <v>-2.5775854012313535</v>
      </c>
      <c r="R819" s="25">
        <f t="shared" si="90"/>
        <v>0</v>
      </c>
      <c r="S819" s="22">
        <f>SUM($R$3:R819)</f>
        <v>705.60782402760401</v>
      </c>
      <c r="T819" s="25">
        <f t="shared" si="84"/>
        <v>2.5775854012313535</v>
      </c>
      <c r="U819" s="22">
        <f>SUM($T$3:T819)</f>
        <v>261.92291924836974</v>
      </c>
      <c r="V819" s="25"/>
      <c r="W819" s="20">
        <f>U819*'KERS Calcs'!$F$4</f>
        <v>230.49216893856536</v>
      </c>
      <c r="X819" s="25">
        <f>O819*'KERS Calcs'!$F$30</f>
        <v>1.5890006381599029</v>
      </c>
      <c r="Y819" s="73">
        <f>T819*'KERS Calcs'!$F$30</f>
        <v>1.3862266454025312</v>
      </c>
      <c r="Z819" s="26">
        <f>SUM($Y$3:Y819)</f>
        <v>140.86226959939131</v>
      </c>
    </row>
    <row r="820" spans="1:26" x14ac:dyDescent="0.2">
      <c r="A820" s="23" t="s">
        <v>19</v>
      </c>
      <c r="B820" s="19">
        <v>817</v>
      </c>
      <c r="C820" s="23">
        <v>228</v>
      </c>
      <c r="D820" s="19">
        <v>21.9</v>
      </c>
      <c r="E820" s="24">
        <v>6.083333333333333</v>
      </c>
      <c r="F820" s="20">
        <v>-1.1527777777777779</v>
      </c>
      <c r="G820" s="25">
        <f>'Bike Data'!$C$4*$F820</f>
        <v>-326.23611111111114</v>
      </c>
      <c r="H820" s="22">
        <f>0.5*'Bike Data'!$C$12*'Bike Data'!$C$7*'Bike Data'!$C$6*'WLTP Calcs'!E820^2</f>
        <v>7.6160291666666664</v>
      </c>
      <c r="I820" s="26">
        <f>0.02 *'Bike Data'!C$4*9.81</f>
        <v>55.524600000000007</v>
      </c>
      <c r="J820" s="22">
        <f t="shared" si="85"/>
        <v>-263.09548194444443</v>
      </c>
      <c r="K820" s="25">
        <f t="shared" si="86"/>
        <v>0</v>
      </c>
      <c r="L820" s="20">
        <f t="shared" si="87"/>
        <v>263.09548194444443</v>
      </c>
      <c r="M820" s="30">
        <f>(E820/1000)*(I820+H820+('Bike Data'!C$4*'Bike Data'!C$10*F820))</f>
        <v>-2.2005422350115742</v>
      </c>
      <c r="N820" s="25">
        <f t="shared" si="88"/>
        <v>0</v>
      </c>
      <c r="O820" s="30">
        <f t="shared" si="89"/>
        <v>2.2005422350115742</v>
      </c>
      <c r="P820" s="26"/>
      <c r="Q820" s="22">
        <f>((M820+M821)/2) * (B821 - B820)</f>
        <v>-1.5756695984085647</v>
      </c>
      <c r="R820" s="25">
        <f t="shared" si="90"/>
        <v>0</v>
      </c>
      <c r="S820" s="22">
        <f>SUM($R$3:R820)</f>
        <v>705.60782402760401</v>
      </c>
      <c r="T820" s="25">
        <f t="shared" si="84"/>
        <v>1.5756695984085647</v>
      </c>
      <c r="U820" s="22">
        <f>SUM($T$3:T820)</f>
        <v>263.49858884677832</v>
      </c>
      <c r="V820" s="25"/>
      <c r="W820" s="20">
        <f>U820*'KERS Calcs'!$F$4</f>
        <v>231.87875818516491</v>
      </c>
      <c r="X820" s="25">
        <f>O820*'KERS Calcs'!$F$30</f>
        <v>1.1834526526451594</v>
      </c>
      <c r="Y820" s="73">
        <f>T820*'KERS Calcs'!$F$30</f>
        <v>0.84739585374017645</v>
      </c>
      <c r="Z820" s="26">
        <f>SUM($Y$3:Y820)</f>
        <v>141.70966545313149</v>
      </c>
    </row>
    <row r="821" spans="1:26" x14ac:dyDescent="0.2">
      <c r="A821" s="23" t="s">
        <v>19</v>
      </c>
      <c r="B821" s="19">
        <v>818</v>
      </c>
      <c r="C821" s="23">
        <v>229</v>
      </c>
      <c r="D821" s="19">
        <v>18</v>
      </c>
      <c r="E821" s="24">
        <v>5</v>
      </c>
      <c r="F821" s="20">
        <v>-0.68055555555555536</v>
      </c>
      <c r="G821" s="25">
        <f>'Bike Data'!$C$4*$F821</f>
        <v>-192.59722222222217</v>
      </c>
      <c r="H821" s="22">
        <f>0.5*'Bike Data'!$C$12*'Bike Data'!$C$7*'Bike Data'!$C$6*'WLTP Calcs'!E821^2</f>
        <v>5.1450000000000005</v>
      </c>
      <c r="I821" s="26">
        <f>0.02 *'Bike Data'!C$4*9.81</f>
        <v>55.524600000000007</v>
      </c>
      <c r="J821" s="22">
        <f t="shared" si="85"/>
        <v>-131.92762222222217</v>
      </c>
      <c r="K821" s="25">
        <f t="shared" si="86"/>
        <v>0</v>
      </c>
      <c r="L821" s="20">
        <f t="shared" si="87"/>
        <v>131.92762222222217</v>
      </c>
      <c r="M821" s="30">
        <f>(E821/1000)*(I821+H821+('Bike Data'!C$4*'Bike Data'!C$10*F821))</f>
        <v>-0.95079696180555517</v>
      </c>
      <c r="N821" s="25">
        <f t="shared" si="88"/>
        <v>0</v>
      </c>
      <c r="O821" s="30">
        <f t="shared" si="89"/>
        <v>0.95079696180555517</v>
      </c>
      <c r="P821" s="26"/>
      <c r="Q821" s="22">
        <f>((M821+M822)/2) * (B822 - B821)</f>
        <v>-0.3334630891846706</v>
      </c>
      <c r="R821" s="25">
        <f t="shared" si="90"/>
        <v>0</v>
      </c>
      <c r="S821" s="22">
        <f>SUM($R$3:R821)</f>
        <v>705.60782402760401</v>
      </c>
      <c r="T821" s="25">
        <f t="shared" si="84"/>
        <v>0.3334630891846706</v>
      </c>
      <c r="U821" s="22">
        <f>SUM($T$3:T821)</f>
        <v>263.83205193596297</v>
      </c>
      <c r="V821" s="25"/>
      <c r="W821" s="20">
        <f>U821*'KERS Calcs'!$F$4</f>
        <v>232.17220570364742</v>
      </c>
      <c r="X821" s="25">
        <f>O821*'KERS Calcs'!$F$30</f>
        <v>0.51133905483519349</v>
      </c>
      <c r="Y821" s="73">
        <f>T821*'KERS Calcs'!$F$30</f>
        <v>0.17933660675809393</v>
      </c>
      <c r="Z821" s="26">
        <f>SUM($Y$3:Y821)</f>
        <v>141.88900205988958</v>
      </c>
    </row>
    <row r="822" spans="1:26" x14ac:dyDescent="0.2">
      <c r="A822" s="23" t="s">
        <v>19</v>
      </c>
      <c r="B822" s="19">
        <v>819</v>
      </c>
      <c r="C822" s="23">
        <v>230</v>
      </c>
      <c r="D822" s="19">
        <v>17</v>
      </c>
      <c r="E822" s="24">
        <v>4.7222222222222223</v>
      </c>
      <c r="F822" s="20">
        <v>0</v>
      </c>
      <c r="G822" s="25">
        <f>'Bike Data'!$C$4*$F822</f>
        <v>0</v>
      </c>
      <c r="H822" s="22">
        <f>0.5*'Bike Data'!$C$12*'Bike Data'!$C$7*'Bike Data'!$C$6*'WLTP Calcs'!E822^2</f>
        <v>4.5892129629629634</v>
      </c>
      <c r="I822" s="26">
        <f>0.02 *'Bike Data'!C$4*9.81</f>
        <v>55.524600000000007</v>
      </c>
      <c r="J822" s="22">
        <f t="shared" si="85"/>
        <v>60.113812962962967</v>
      </c>
      <c r="K822" s="25">
        <f t="shared" si="86"/>
        <v>60.113812962962967</v>
      </c>
      <c r="L822" s="20">
        <f t="shared" si="87"/>
        <v>0</v>
      </c>
      <c r="M822" s="30">
        <f>(E822/1000)*(I822+H822+('Bike Data'!C$4*'Bike Data'!C$10*F822))</f>
        <v>0.28387078343621402</v>
      </c>
      <c r="N822" s="25">
        <f t="shared" si="88"/>
        <v>0.28387078343621402</v>
      </c>
      <c r="O822" s="30">
        <f t="shared" si="89"/>
        <v>0</v>
      </c>
      <c r="P822" s="26"/>
      <c r="Q822" s="22">
        <f>((M822+M823)/2) * (B823 - B822)</f>
        <v>0.8566948847736624</v>
      </c>
      <c r="R822" s="25">
        <f t="shared" si="90"/>
        <v>0.8566948847736624</v>
      </c>
      <c r="S822" s="22">
        <f>SUM($R$3:R822)</f>
        <v>706.46451891237768</v>
      </c>
      <c r="T822" s="25">
        <f t="shared" si="84"/>
        <v>0</v>
      </c>
      <c r="U822" s="22">
        <f>SUM($T$3:T822)</f>
        <v>263.83205193596297</v>
      </c>
      <c r="V822" s="25"/>
      <c r="W822" s="20">
        <f>U822*'KERS Calcs'!$F$4</f>
        <v>232.17220570364742</v>
      </c>
      <c r="X822" s="25">
        <f>O822*'KERS Calcs'!$F$30</f>
        <v>0</v>
      </c>
      <c r="Y822" s="73">
        <f>T822*'KERS Calcs'!$F$30</f>
        <v>0</v>
      </c>
      <c r="Z822" s="26">
        <f>SUM($Y$3:Y822)</f>
        <v>141.88900205988958</v>
      </c>
    </row>
    <row r="823" spans="1:26" x14ac:dyDescent="0.2">
      <c r="A823" s="23" t="s">
        <v>19</v>
      </c>
      <c r="B823" s="19">
        <v>820</v>
      </c>
      <c r="C823" s="23">
        <v>231</v>
      </c>
      <c r="D823" s="19">
        <v>18</v>
      </c>
      <c r="E823" s="24">
        <v>5</v>
      </c>
      <c r="F823" s="20">
        <v>0.61111111111111094</v>
      </c>
      <c r="G823" s="25">
        <f>'Bike Data'!$C$4*$F823</f>
        <v>172.9444444444444</v>
      </c>
      <c r="H823" s="22">
        <f>0.5*'Bike Data'!$C$12*'Bike Data'!$C$7*'Bike Data'!$C$6*'WLTP Calcs'!E823^2</f>
        <v>5.1450000000000005</v>
      </c>
      <c r="I823" s="26">
        <f>0.02 *'Bike Data'!C$4*9.81</f>
        <v>55.524600000000007</v>
      </c>
      <c r="J823" s="22">
        <f t="shared" si="85"/>
        <v>233.6140444444444</v>
      </c>
      <c r="K823" s="25">
        <f t="shared" si="86"/>
        <v>233.6140444444444</v>
      </c>
      <c r="L823" s="20">
        <f t="shared" si="87"/>
        <v>0</v>
      </c>
      <c r="M823" s="30">
        <f>(E823/1000)*(I823+H823+('Bike Data'!C$4*'Bike Data'!C$10*F823))</f>
        <v>1.4295189861111108</v>
      </c>
      <c r="N823" s="25">
        <f t="shared" si="88"/>
        <v>1.4295189861111108</v>
      </c>
      <c r="O823" s="30">
        <f t="shared" si="89"/>
        <v>0</v>
      </c>
      <c r="P823" s="26"/>
      <c r="Q823" s="22">
        <f>((M823+M824)/2) * (B824 - B823)</f>
        <v>1.9360041389146092</v>
      </c>
      <c r="R823" s="25">
        <f t="shared" si="90"/>
        <v>1.9360041389146092</v>
      </c>
      <c r="S823" s="22">
        <f>SUM($R$3:R823)</f>
        <v>708.40052305129234</v>
      </c>
      <c r="T823" s="25">
        <f t="shared" si="84"/>
        <v>0</v>
      </c>
      <c r="U823" s="22">
        <f>SUM($T$3:T823)</f>
        <v>263.83205193596297</v>
      </c>
      <c r="V823" s="25"/>
      <c r="W823" s="20">
        <f>U823*'KERS Calcs'!$F$4</f>
        <v>232.17220570364742</v>
      </c>
      <c r="X823" s="25">
        <f>O823*'KERS Calcs'!$F$30</f>
        <v>0</v>
      </c>
      <c r="Y823" s="73">
        <f>T823*'KERS Calcs'!$F$30</f>
        <v>0</v>
      </c>
      <c r="Z823" s="26">
        <f>SUM($Y$3:Y823)</f>
        <v>141.88900205988958</v>
      </c>
    </row>
    <row r="824" spans="1:26" x14ac:dyDescent="0.2">
      <c r="A824" s="23" t="s">
        <v>19</v>
      </c>
      <c r="B824" s="19">
        <v>821</v>
      </c>
      <c r="C824" s="23">
        <v>232</v>
      </c>
      <c r="D824" s="19">
        <v>21.4</v>
      </c>
      <c r="E824" s="24">
        <v>5.9444444444444446</v>
      </c>
      <c r="F824" s="20">
        <v>0.94444444444444453</v>
      </c>
      <c r="G824" s="25">
        <f>'Bike Data'!$C$4*$F824</f>
        <v>267.27777777777783</v>
      </c>
      <c r="H824" s="22">
        <f>0.5*'Bike Data'!$C$12*'Bike Data'!$C$7*'Bike Data'!$C$6*'WLTP Calcs'!E824^2</f>
        <v>7.2722351851851865</v>
      </c>
      <c r="I824" s="26">
        <f>0.02 *'Bike Data'!C$4*9.81</f>
        <v>55.524600000000007</v>
      </c>
      <c r="J824" s="22">
        <f t="shared" si="85"/>
        <v>330.07461296296304</v>
      </c>
      <c r="K824" s="25">
        <f t="shared" si="86"/>
        <v>330.07461296296304</v>
      </c>
      <c r="L824" s="20">
        <f t="shared" si="87"/>
        <v>0</v>
      </c>
      <c r="M824" s="30">
        <f>(E824/1000)*(I824+H824+('Bike Data'!C$4*'Bike Data'!C$10*F824))</f>
        <v>2.4424892917181076</v>
      </c>
      <c r="N824" s="25">
        <f t="shared" si="88"/>
        <v>2.4424892917181076</v>
      </c>
      <c r="O824" s="30">
        <f t="shared" si="89"/>
        <v>0</v>
      </c>
      <c r="P824" s="26"/>
      <c r="Q824" s="22">
        <f>((M824+M825)/2) * (B825 - B824)</f>
        <v>2.5922146314814816</v>
      </c>
      <c r="R824" s="25">
        <f t="shared" si="90"/>
        <v>2.5922146314814816</v>
      </c>
      <c r="S824" s="22">
        <f>SUM($R$3:R824)</f>
        <v>710.99273768277385</v>
      </c>
      <c r="T824" s="25">
        <f t="shared" si="84"/>
        <v>0</v>
      </c>
      <c r="U824" s="22">
        <f>SUM($T$3:T824)</f>
        <v>263.83205193596297</v>
      </c>
      <c r="V824" s="25"/>
      <c r="W824" s="20">
        <f>U824*'KERS Calcs'!$F$4</f>
        <v>232.17220570364742</v>
      </c>
      <c r="X824" s="25">
        <f>O824*'KERS Calcs'!$F$30</f>
        <v>0</v>
      </c>
      <c r="Y824" s="73">
        <f>T824*'KERS Calcs'!$F$30</f>
        <v>0</v>
      </c>
      <c r="Z824" s="26">
        <f>SUM($Y$3:Y824)</f>
        <v>141.88900205988958</v>
      </c>
    </row>
    <row r="825" spans="1:26" x14ac:dyDescent="0.2">
      <c r="A825" s="23" t="s">
        <v>19</v>
      </c>
      <c r="B825" s="19">
        <v>822</v>
      </c>
      <c r="C825" s="23">
        <v>233</v>
      </c>
      <c r="D825" s="19">
        <v>24.8</v>
      </c>
      <c r="E825" s="24">
        <v>6.8888888888888893</v>
      </c>
      <c r="F825" s="20">
        <v>0.90277777777777779</v>
      </c>
      <c r="G825" s="25">
        <f>'Bike Data'!$C$4*$F825</f>
        <v>255.48611111111111</v>
      </c>
      <c r="H825" s="22">
        <f>0.5*'Bike Data'!$C$12*'Bike Data'!$C$7*'Bike Data'!$C$6*'WLTP Calcs'!E825^2</f>
        <v>9.7666074074074096</v>
      </c>
      <c r="I825" s="26">
        <f>0.02 *'Bike Data'!C$4*9.81</f>
        <v>55.524600000000007</v>
      </c>
      <c r="J825" s="22">
        <f t="shared" si="85"/>
        <v>320.77731851851854</v>
      </c>
      <c r="K825" s="25">
        <f t="shared" si="86"/>
        <v>320.77731851851854</v>
      </c>
      <c r="L825" s="20">
        <f t="shared" si="87"/>
        <v>0</v>
      </c>
      <c r="M825" s="30">
        <f>(E825/1000)*(I825+H825+('Bike Data'!C$4*'Bike Data'!C$10*F825))</f>
        <v>2.741939971244856</v>
      </c>
      <c r="N825" s="25">
        <f t="shared" si="88"/>
        <v>2.741939971244856</v>
      </c>
      <c r="O825" s="30">
        <f t="shared" si="89"/>
        <v>0</v>
      </c>
      <c r="P825" s="26"/>
      <c r="Q825" s="22">
        <f>((M825+M826)/2) * (B826 - B825)</f>
        <v>2.8241841267682615</v>
      </c>
      <c r="R825" s="25">
        <f t="shared" si="90"/>
        <v>2.8241841267682615</v>
      </c>
      <c r="S825" s="22">
        <f>SUM($R$3:R825)</f>
        <v>713.81692180954212</v>
      </c>
      <c r="T825" s="25">
        <f t="shared" si="84"/>
        <v>0</v>
      </c>
      <c r="U825" s="22">
        <f>SUM($T$3:T825)</f>
        <v>263.83205193596297</v>
      </c>
      <c r="V825" s="25"/>
      <c r="W825" s="20">
        <f>U825*'KERS Calcs'!$F$4</f>
        <v>232.17220570364742</v>
      </c>
      <c r="X825" s="25">
        <f>O825*'KERS Calcs'!$F$30</f>
        <v>0</v>
      </c>
      <c r="Y825" s="73">
        <f>T825*'KERS Calcs'!$F$30</f>
        <v>0</v>
      </c>
      <c r="Z825" s="26">
        <f>SUM($Y$3:Y825)</f>
        <v>141.88900205988958</v>
      </c>
    </row>
    <row r="826" spans="1:26" x14ac:dyDescent="0.2">
      <c r="A826" s="23" t="s">
        <v>19</v>
      </c>
      <c r="B826" s="19">
        <v>823</v>
      </c>
      <c r="C826" s="23">
        <v>234</v>
      </c>
      <c r="D826" s="19">
        <v>27.9</v>
      </c>
      <c r="E826" s="24">
        <v>7.75</v>
      </c>
      <c r="F826" s="20">
        <v>0.83333333333333326</v>
      </c>
      <c r="G826" s="25">
        <f>'Bike Data'!$C$4*$F826</f>
        <v>235.83333333333331</v>
      </c>
      <c r="H826" s="22">
        <f>0.5*'Bike Data'!$C$12*'Bike Data'!$C$7*'Bike Data'!$C$6*'WLTP Calcs'!E826^2</f>
        <v>12.360862500000001</v>
      </c>
      <c r="I826" s="26">
        <f>0.02 *'Bike Data'!C$4*9.81</f>
        <v>55.524600000000007</v>
      </c>
      <c r="J826" s="22">
        <f t="shared" si="85"/>
        <v>303.71879583333333</v>
      </c>
      <c r="K826" s="25">
        <f t="shared" si="86"/>
        <v>303.71879583333333</v>
      </c>
      <c r="L826" s="20">
        <f t="shared" si="87"/>
        <v>0</v>
      </c>
      <c r="M826" s="30">
        <f>(E826/1000)*(I826+H826+('Bike Data'!C$4*'Bike Data'!C$10*F826))</f>
        <v>2.9064282822916665</v>
      </c>
      <c r="N826" s="25">
        <f t="shared" si="88"/>
        <v>2.9064282822916665</v>
      </c>
      <c r="O826" s="30">
        <f t="shared" si="89"/>
        <v>0</v>
      </c>
      <c r="P826" s="26"/>
      <c r="Q826" s="22">
        <f>((M826+M827)/2) * (B827 - B826)</f>
        <v>2.871962935294496</v>
      </c>
      <c r="R826" s="25">
        <f t="shared" si="90"/>
        <v>2.871962935294496</v>
      </c>
      <c r="S826" s="22">
        <f>SUM($R$3:R826)</f>
        <v>716.68888474483663</v>
      </c>
      <c r="T826" s="25">
        <f t="shared" si="84"/>
        <v>0</v>
      </c>
      <c r="U826" s="22">
        <f>SUM($T$3:T826)</f>
        <v>263.83205193596297</v>
      </c>
      <c r="V826" s="25"/>
      <c r="W826" s="20">
        <f>U826*'KERS Calcs'!$F$4</f>
        <v>232.17220570364742</v>
      </c>
      <c r="X826" s="25">
        <f>O826*'KERS Calcs'!$F$30</f>
        <v>0</v>
      </c>
      <c r="Y826" s="73">
        <f>T826*'KERS Calcs'!$F$30</f>
        <v>0</v>
      </c>
      <c r="Z826" s="26">
        <f>SUM($Y$3:Y826)</f>
        <v>141.88900205988958</v>
      </c>
    </row>
    <row r="827" spans="1:26" x14ac:dyDescent="0.2">
      <c r="A827" s="23" t="s">
        <v>19</v>
      </c>
      <c r="B827" s="19">
        <v>824</v>
      </c>
      <c r="C827" s="23">
        <v>235</v>
      </c>
      <c r="D827" s="19">
        <v>30.8</v>
      </c>
      <c r="E827" s="24">
        <v>8.5555555555555554</v>
      </c>
      <c r="F827" s="20">
        <v>0.70833333333333348</v>
      </c>
      <c r="G827" s="25">
        <f>'Bike Data'!$C$4*$F827</f>
        <v>200.45833333333337</v>
      </c>
      <c r="H827" s="22">
        <f>0.5*'Bike Data'!$C$12*'Bike Data'!$C$7*'Bike Data'!$C$6*'WLTP Calcs'!E827^2</f>
        <v>15.064051851851852</v>
      </c>
      <c r="I827" s="26">
        <f>0.02 *'Bike Data'!C$4*9.81</f>
        <v>55.524600000000007</v>
      </c>
      <c r="J827" s="22">
        <f t="shared" si="85"/>
        <v>271.04698518518524</v>
      </c>
      <c r="K827" s="25">
        <f t="shared" si="86"/>
        <v>271.04698518518524</v>
      </c>
      <c r="L827" s="20">
        <f t="shared" si="87"/>
        <v>0</v>
      </c>
      <c r="M827" s="30">
        <f>(E827/1000)*(I827+H827+('Bike Data'!C$4*'Bike Data'!C$10*F827))</f>
        <v>2.8374975882973255</v>
      </c>
      <c r="N827" s="25">
        <f t="shared" si="88"/>
        <v>2.8374975882973255</v>
      </c>
      <c r="O827" s="30">
        <f t="shared" si="89"/>
        <v>0</v>
      </c>
      <c r="P827" s="26"/>
      <c r="Q827" s="22">
        <f>((M827+M828)/2) * (B828 - B827)</f>
        <v>2.7613572539287556</v>
      </c>
      <c r="R827" s="25">
        <f t="shared" si="90"/>
        <v>2.7613572539287556</v>
      </c>
      <c r="S827" s="22">
        <f>SUM($R$3:R827)</f>
        <v>719.45024199876536</v>
      </c>
      <c r="T827" s="25">
        <f t="shared" si="84"/>
        <v>0</v>
      </c>
      <c r="U827" s="22">
        <f>SUM($T$3:T827)</f>
        <v>263.83205193596297</v>
      </c>
      <c r="V827" s="25"/>
      <c r="W827" s="20">
        <f>U827*'KERS Calcs'!$F$4</f>
        <v>232.17220570364742</v>
      </c>
      <c r="X827" s="25">
        <f>O827*'KERS Calcs'!$F$30</f>
        <v>0</v>
      </c>
      <c r="Y827" s="73">
        <f>T827*'KERS Calcs'!$F$30</f>
        <v>0</v>
      </c>
      <c r="Z827" s="26">
        <f>SUM($Y$3:Y827)</f>
        <v>141.88900205988958</v>
      </c>
    </row>
    <row r="828" spans="1:26" x14ac:dyDescent="0.2">
      <c r="A828" s="23" t="s">
        <v>19</v>
      </c>
      <c r="B828" s="19">
        <v>825</v>
      </c>
      <c r="C828" s="23">
        <v>236</v>
      </c>
      <c r="D828" s="19">
        <v>33</v>
      </c>
      <c r="E828" s="24">
        <v>9.1666666666666679</v>
      </c>
      <c r="F828" s="20">
        <v>0.59722222222222232</v>
      </c>
      <c r="G828" s="25">
        <f>'Bike Data'!$C$4*$F828</f>
        <v>169.01388888888891</v>
      </c>
      <c r="H828" s="22">
        <f>0.5*'Bike Data'!$C$12*'Bike Data'!$C$7*'Bike Data'!$C$6*'WLTP Calcs'!E828^2</f>
        <v>17.292916666666674</v>
      </c>
      <c r="I828" s="26">
        <f>0.02 *'Bike Data'!C$4*9.81</f>
        <v>55.524600000000007</v>
      </c>
      <c r="J828" s="22">
        <f t="shared" si="85"/>
        <v>241.83140555555559</v>
      </c>
      <c r="K828" s="25">
        <f t="shared" si="86"/>
        <v>241.83140555555559</v>
      </c>
      <c r="L828" s="20">
        <f t="shared" si="87"/>
        <v>0</v>
      </c>
      <c r="M828" s="30">
        <f>(E828/1000)*(I828+H828+('Bike Data'!C$4*'Bike Data'!C$10*F828))</f>
        <v>2.6852169195601858</v>
      </c>
      <c r="N828" s="25">
        <f t="shared" si="88"/>
        <v>2.6852169195601858</v>
      </c>
      <c r="O828" s="30">
        <f t="shared" si="89"/>
        <v>0</v>
      </c>
      <c r="P828" s="26"/>
      <c r="Q828" s="22">
        <f>((M828+M829)/2) * (B829 - B828)</f>
        <v>2.731816650144677</v>
      </c>
      <c r="R828" s="25">
        <f t="shared" si="90"/>
        <v>2.731816650144677</v>
      </c>
      <c r="S828" s="22">
        <f>SUM($R$3:R828)</f>
        <v>722.18205864891002</v>
      </c>
      <c r="T828" s="25">
        <f t="shared" si="84"/>
        <v>0</v>
      </c>
      <c r="U828" s="22">
        <f>SUM($T$3:T828)</f>
        <v>263.83205193596297</v>
      </c>
      <c r="V828" s="25"/>
      <c r="W828" s="20">
        <f>U828*'KERS Calcs'!$F$4</f>
        <v>232.17220570364742</v>
      </c>
      <c r="X828" s="25">
        <f>O828*'KERS Calcs'!$F$30</f>
        <v>0</v>
      </c>
      <c r="Y828" s="73">
        <f>T828*'KERS Calcs'!$F$30</f>
        <v>0</v>
      </c>
      <c r="Z828" s="26">
        <f>SUM($Y$3:Y828)</f>
        <v>141.88900205988958</v>
      </c>
    </row>
    <row r="829" spans="1:26" x14ac:dyDescent="0.2">
      <c r="A829" s="23" t="s">
        <v>19</v>
      </c>
      <c r="B829" s="19">
        <v>826</v>
      </c>
      <c r="C829" s="23">
        <v>237</v>
      </c>
      <c r="D829" s="19">
        <v>35.1</v>
      </c>
      <c r="E829" s="24">
        <v>9.75</v>
      </c>
      <c r="F829" s="20">
        <v>0.56944444444444464</v>
      </c>
      <c r="G829" s="25">
        <f>'Bike Data'!$C$4*$F829</f>
        <v>161.15277777777783</v>
      </c>
      <c r="H829" s="22">
        <f>0.5*'Bike Data'!$C$12*'Bike Data'!$C$7*'Bike Data'!$C$6*'WLTP Calcs'!E829^2</f>
        <v>19.563862500000003</v>
      </c>
      <c r="I829" s="26">
        <f>0.02 *'Bike Data'!C$4*9.81</f>
        <v>55.524600000000007</v>
      </c>
      <c r="J829" s="22">
        <f t="shared" si="85"/>
        <v>236.24124027777782</v>
      </c>
      <c r="K829" s="25">
        <f t="shared" si="86"/>
        <v>236.24124027777782</v>
      </c>
      <c r="L829" s="20">
        <f t="shared" si="87"/>
        <v>0</v>
      </c>
      <c r="M829" s="30">
        <f>(E829/1000)*(I829+H829+('Bike Data'!C$4*'Bike Data'!C$10*F829))</f>
        <v>2.7784163807291677</v>
      </c>
      <c r="N829" s="25">
        <f t="shared" si="88"/>
        <v>2.7784163807291677</v>
      </c>
      <c r="O829" s="30">
        <f t="shared" si="89"/>
        <v>0</v>
      </c>
      <c r="P829" s="26"/>
      <c r="Q829" s="22">
        <f>((M829+M830)/2) * (B830 - B829)</f>
        <v>2.790258382468493</v>
      </c>
      <c r="R829" s="25">
        <f t="shared" si="90"/>
        <v>2.790258382468493</v>
      </c>
      <c r="S829" s="22">
        <f>SUM($R$3:R829)</f>
        <v>724.97231703137845</v>
      </c>
      <c r="T829" s="25">
        <f t="shared" si="84"/>
        <v>0</v>
      </c>
      <c r="U829" s="22">
        <f>SUM($T$3:T829)</f>
        <v>263.83205193596297</v>
      </c>
      <c r="V829" s="25"/>
      <c r="W829" s="20">
        <f>U829*'KERS Calcs'!$F$4</f>
        <v>232.17220570364742</v>
      </c>
      <c r="X829" s="25">
        <f>O829*'KERS Calcs'!$F$30</f>
        <v>0</v>
      </c>
      <c r="Y829" s="73">
        <f>T829*'KERS Calcs'!$F$30</f>
        <v>0</v>
      </c>
      <c r="Z829" s="26">
        <f>SUM($Y$3:Y829)</f>
        <v>141.88900205988958</v>
      </c>
    </row>
    <row r="830" spans="1:26" x14ac:dyDescent="0.2">
      <c r="A830" s="23" t="s">
        <v>19</v>
      </c>
      <c r="B830" s="19">
        <v>827</v>
      </c>
      <c r="C830" s="23">
        <v>238</v>
      </c>
      <c r="D830" s="19">
        <v>37.1</v>
      </c>
      <c r="E830" s="24">
        <v>10.305555555555557</v>
      </c>
      <c r="F830" s="20">
        <v>0.52777777777777735</v>
      </c>
      <c r="G830" s="25">
        <f>'Bike Data'!$C$4*$F830</f>
        <v>149.361111111111</v>
      </c>
      <c r="H830" s="22">
        <f>0.5*'Bike Data'!$C$12*'Bike Data'!$C$7*'Bike Data'!$C$6*'WLTP Calcs'!E830^2</f>
        <v>21.856881018518525</v>
      </c>
      <c r="I830" s="26">
        <f>0.02 *'Bike Data'!C$4*9.81</f>
        <v>55.524600000000007</v>
      </c>
      <c r="J830" s="22">
        <f t="shared" si="85"/>
        <v>226.74259212962954</v>
      </c>
      <c r="K830" s="25">
        <f t="shared" si="86"/>
        <v>226.74259212962954</v>
      </c>
      <c r="L830" s="20">
        <f t="shared" si="87"/>
        <v>0</v>
      </c>
      <c r="M830" s="30">
        <f>(E830/1000)*(I830+H830+('Bike Data'!C$4*'Bike Data'!C$10*F830))</f>
        <v>2.8021003842078178</v>
      </c>
      <c r="N830" s="25">
        <f t="shared" si="88"/>
        <v>2.8021003842078178</v>
      </c>
      <c r="O830" s="30">
        <f t="shared" si="89"/>
        <v>0</v>
      </c>
      <c r="P830" s="26"/>
      <c r="Q830" s="22">
        <f>((M830+M831)/2) * (B831 - B830)</f>
        <v>3.0200954898887593</v>
      </c>
      <c r="R830" s="25">
        <f t="shared" si="90"/>
        <v>3.0200954898887593</v>
      </c>
      <c r="S830" s="22">
        <f>SUM($R$3:R830)</f>
        <v>727.99241252126717</v>
      </c>
      <c r="T830" s="25">
        <f t="shared" si="84"/>
        <v>0</v>
      </c>
      <c r="U830" s="22">
        <f>SUM($T$3:T830)</f>
        <v>263.83205193596297</v>
      </c>
      <c r="V830" s="25"/>
      <c r="W830" s="20">
        <f>U830*'KERS Calcs'!$F$4</f>
        <v>232.17220570364742</v>
      </c>
      <c r="X830" s="25">
        <f>O830*'KERS Calcs'!$F$30</f>
        <v>0</v>
      </c>
      <c r="Y830" s="73">
        <f>T830*'KERS Calcs'!$F$30</f>
        <v>0</v>
      </c>
      <c r="Z830" s="26">
        <f>SUM($Y$3:Y830)</f>
        <v>141.88900205988958</v>
      </c>
    </row>
    <row r="831" spans="1:26" x14ac:dyDescent="0.2">
      <c r="A831" s="23" t="s">
        <v>19</v>
      </c>
      <c r="B831" s="19">
        <v>828</v>
      </c>
      <c r="C831" s="23">
        <v>239</v>
      </c>
      <c r="D831" s="19">
        <v>38.9</v>
      </c>
      <c r="E831" s="24">
        <v>10.805555555555555</v>
      </c>
      <c r="F831" s="20">
        <v>0.59722222222222177</v>
      </c>
      <c r="G831" s="25">
        <f>'Bike Data'!$C$4*$F831</f>
        <v>169.01388888888877</v>
      </c>
      <c r="H831" s="22">
        <f>0.5*'Bike Data'!$C$12*'Bike Data'!$C$7*'Bike Data'!$C$6*'WLTP Calcs'!E831^2</f>
        <v>24.029214351851852</v>
      </c>
      <c r="I831" s="26">
        <f>0.02 *'Bike Data'!C$4*9.81</f>
        <v>55.524600000000007</v>
      </c>
      <c r="J831" s="22">
        <f t="shared" si="85"/>
        <v>248.56770324074063</v>
      </c>
      <c r="K831" s="25">
        <f t="shared" si="86"/>
        <v>248.56770324074063</v>
      </c>
      <c r="L831" s="20">
        <f t="shared" si="87"/>
        <v>0</v>
      </c>
      <c r="M831" s="30">
        <f>(E831/1000)*(I831+H831+('Bike Data'!C$4*'Bike Data'!C$10*F831))</f>
        <v>3.2380905955697004</v>
      </c>
      <c r="N831" s="25">
        <f t="shared" si="88"/>
        <v>3.2380905955697004</v>
      </c>
      <c r="O831" s="30">
        <f t="shared" si="89"/>
        <v>0</v>
      </c>
      <c r="P831" s="26"/>
      <c r="Q831" s="22">
        <f>((M831+M832)/2) * (B832 - B831)</f>
        <v>3.5959445201806837</v>
      </c>
      <c r="R831" s="25">
        <f t="shared" si="90"/>
        <v>3.5959445201806837</v>
      </c>
      <c r="S831" s="22">
        <f>SUM($R$3:R831)</f>
        <v>731.58835704144781</v>
      </c>
      <c r="T831" s="25">
        <f t="shared" si="84"/>
        <v>0</v>
      </c>
      <c r="U831" s="22">
        <f>SUM($T$3:T831)</f>
        <v>263.83205193596297</v>
      </c>
      <c r="V831" s="25"/>
      <c r="W831" s="20">
        <f>U831*'KERS Calcs'!$F$4</f>
        <v>232.17220570364742</v>
      </c>
      <c r="X831" s="25">
        <f>O831*'KERS Calcs'!$F$30</f>
        <v>0</v>
      </c>
      <c r="Y831" s="73">
        <f>T831*'KERS Calcs'!$F$30</f>
        <v>0</v>
      </c>
      <c r="Z831" s="26">
        <f>SUM($Y$3:Y831)</f>
        <v>141.88900205988958</v>
      </c>
    </row>
    <row r="832" spans="1:26" x14ac:dyDescent="0.2">
      <c r="A832" s="23" t="s">
        <v>19</v>
      </c>
      <c r="B832" s="19">
        <v>829</v>
      </c>
      <c r="C832" s="23">
        <v>240</v>
      </c>
      <c r="D832" s="19">
        <v>41.4</v>
      </c>
      <c r="E832" s="24">
        <v>11.5</v>
      </c>
      <c r="F832" s="20">
        <v>0.70833333333333348</v>
      </c>
      <c r="G832" s="25">
        <f>'Bike Data'!$C$4*$F832</f>
        <v>200.45833333333337</v>
      </c>
      <c r="H832" s="22">
        <f>0.5*'Bike Data'!$C$12*'Bike Data'!$C$7*'Bike Data'!$C$6*'WLTP Calcs'!E832^2</f>
        <v>27.21705</v>
      </c>
      <c r="I832" s="26">
        <f>0.02 *'Bike Data'!C$4*9.81</f>
        <v>55.524600000000007</v>
      </c>
      <c r="J832" s="22">
        <f t="shared" si="85"/>
        <v>283.19998333333336</v>
      </c>
      <c r="K832" s="25">
        <f t="shared" si="86"/>
        <v>283.19998333333336</v>
      </c>
      <c r="L832" s="20">
        <f t="shared" si="87"/>
        <v>0</v>
      </c>
      <c r="M832" s="30">
        <f>(E832/1000)*(I832+H832+('Bike Data'!C$4*'Bike Data'!C$10*F832))</f>
        <v>3.953798444791667</v>
      </c>
      <c r="N832" s="25">
        <f t="shared" si="88"/>
        <v>3.953798444791667</v>
      </c>
      <c r="O832" s="30">
        <f t="shared" si="89"/>
        <v>0</v>
      </c>
      <c r="P832" s="26"/>
      <c r="Q832" s="22">
        <f>((M832+M833)/2) * (B833 - B832)</f>
        <v>4.0369337271540635</v>
      </c>
      <c r="R832" s="25">
        <f t="shared" si="90"/>
        <v>4.0369337271540635</v>
      </c>
      <c r="S832" s="22">
        <f>SUM($R$3:R832)</f>
        <v>735.62529076860187</v>
      </c>
      <c r="T832" s="25">
        <f t="shared" si="84"/>
        <v>0</v>
      </c>
      <c r="U832" s="22">
        <f>SUM($T$3:T832)</f>
        <v>263.83205193596297</v>
      </c>
      <c r="V832" s="25"/>
      <c r="W832" s="20">
        <f>U832*'KERS Calcs'!$F$4</f>
        <v>232.17220570364742</v>
      </c>
      <c r="X832" s="25">
        <f>O832*'KERS Calcs'!$F$30</f>
        <v>0</v>
      </c>
      <c r="Y832" s="73">
        <f>T832*'KERS Calcs'!$F$30</f>
        <v>0</v>
      </c>
      <c r="Z832" s="26">
        <f>SUM($Y$3:Y832)</f>
        <v>141.88900205988958</v>
      </c>
    </row>
    <row r="833" spans="1:26" x14ac:dyDescent="0.2">
      <c r="A833" s="23" t="s">
        <v>19</v>
      </c>
      <c r="B833" s="19">
        <v>830</v>
      </c>
      <c r="C833" s="23">
        <v>241</v>
      </c>
      <c r="D833" s="19">
        <v>44</v>
      </c>
      <c r="E833" s="24">
        <v>12.222222222222223</v>
      </c>
      <c r="F833" s="20">
        <v>0.68055555555555536</v>
      </c>
      <c r="G833" s="25">
        <f>'Bike Data'!$C$4*$F833</f>
        <v>192.59722222222217</v>
      </c>
      <c r="H833" s="22">
        <f>0.5*'Bike Data'!$C$12*'Bike Data'!$C$7*'Bike Data'!$C$6*'WLTP Calcs'!E833^2</f>
        <v>30.74296296296297</v>
      </c>
      <c r="I833" s="26">
        <f>0.02 *'Bike Data'!C$4*9.81</f>
        <v>55.524600000000007</v>
      </c>
      <c r="J833" s="22">
        <f t="shared" si="85"/>
        <v>278.86478518518516</v>
      </c>
      <c r="K833" s="25">
        <f t="shared" si="86"/>
        <v>278.86478518518516</v>
      </c>
      <c r="L833" s="20">
        <f t="shared" si="87"/>
        <v>0</v>
      </c>
      <c r="M833" s="30">
        <f>(E833/1000)*(I833+H833+('Bike Data'!C$4*'Bike Data'!C$10*F833))</f>
        <v>4.1200690095164605</v>
      </c>
      <c r="N833" s="25">
        <f t="shared" si="88"/>
        <v>4.1200690095164605</v>
      </c>
      <c r="O833" s="30">
        <f t="shared" si="89"/>
        <v>0</v>
      </c>
      <c r="P833" s="26"/>
      <c r="Q833" s="22">
        <f>((M833+M834)/2) * (B834 - B833)</f>
        <v>3.8539478576099544</v>
      </c>
      <c r="R833" s="25">
        <f t="shared" si="90"/>
        <v>3.8539478576099544</v>
      </c>
      <c r="S833" s="22">
        <f>SUM($R$3:R833)</f>
        <v>739.47923862621178</v>
      </c>
      <c r="T833" s="25">
        <f t="shared" si="84"/>
        <v>0</v>
      </c>
      <c r="U833" s="22">
        <f>SUM($T$3:T833)</f>
        <v>263.83205193596297</v>
      </c>
      <c r="V833" s="25"/>
      <c r="W833" s="20">
        <f>U833*'KERS Calcs'!$F$4</f>
        <v>232.17220570364742</v>
      </c>
      <c r="X833" s="25">
        <f>O833*'KERS Calcs'!$F$30</f>
        <v>0</v>
      </c>
      <c r="Y833" s="73">
        <f>T833*'KERS Calcs'!$F$30</f>
        <v>0</v>
      </c>
      <c r="Z833" s="26">
        <f>SUM($Y$3:Y833)</f>
        <v>141.88900205988958</v>
      </c>
    </row>
    <row r="834" spans="1:26" x14ac:dyDescent="0.2">
      <c r="A834" s="23" t="s">
        <v>19</v>
      </c>
      <c r="B834" s="19">
        <v>831</v>
      </c>
      <c r="C834" s="23">
        <v>242</v>
      </c>
      <c r="D834" s="19">
        <v>46.3</v>
      </c>
      <c r="E834" s="24">
        <v>12.861111111111111</v>
      </c>
      <c r="F834" s="20">
        <v>0.51388888888888928</v>
      </c>
      <c r="G834" s="25">
        <f>'Bike Data'!$C$4*$F834</f>
        <v>145.43055555555566</v>
      </c>
      <c r="H834" s="22">
        <f>0.5*'Bike Data'!$C$12*'Bike Data'!$C$7*'Bike Data'!$C$6*'WLTP Calcs'!E834^2</f>
        <v>34.041003240740743</v>
      </c>
      <c r="I834" s="26">
        <f>0.02 *'Bike Data'!C$4*9.81</f>
        <v>55.524600000000007</v>
      </c>
      <c r="J834" s="22">
        <f t="shared" si="85"/>
        <v>234.99615879629641</v>
      </c>
      <c r="K834" s="25">
        <f t="shared" si="86"/>
        <v>234.99615879629641</v>
      </c>
      <c r="L834" s="20">
        <f t="shared" si="87"/>
        <v>0</v>
      </c>
      <c r="M834" s="30">
        <f>(E834/1000)*(I834+H834+('Bike Data'!C$4*'Bike Data'!C$10*F834))</f>
        <v>3.5878267057034483</v>
      </c>
      <c r="N834" s="25">
        <f t="shared" si="88"/>
        <v>3.5878267057034483</v>
      </c>
      <c r="O834" s="30">
        <f t="shared" si="89"/>
        <v>0</v>
      </c>
      <c r="P834" s="26"/>
      <c r="Q834" s="22">
        <f>((M834+M835)/2) * (B835 - B834)</f>
        <v>3.0454790970357539</v>
      </c>
      <c r="R834" s="25">
        <f t="shared" si="90"/>
        <v>3.0454790970357539</v>
      </c>
      <c r="S834" s="22">
        <f>SUM($R$3:R834)</f>
        <v>742.52471772324759</v>
      </c>
      <c r="T834" s="25">
        <f t="shared" si="84"/>
        <v>0</v>
      </c>
      <c r="U834" s="22">
        <f>SUM($T$3:T834)</f>
        <v>263.83205193596297</v>
      </c>
      <c r="V834" s="25"/>
      <c r="W834" s="20">
        <f>U834*'KERS Calcs'!$F$4</f>
        <v>232.17220570364742</v>
      </c>
      <c r="X834" s="25">
        <f>O834*'KERS Calcs'!$F$30</f>
        <v>0</v>
      </c>
      <c r="Y834" s="73">
        <f>T834*'KERS Calcs'!$F$30</f>
        <v>0</v>
      </c>
      <c r="Z834" s="26">
        <f>SUM($Y$3:Y834)</f>
        <v>141.88900205988958</v>
      </c>
    </row>
    <row r="835" spans="1:26" x14ac:dyDescent="0.2">
      <c r="A835" s="23" t="s">
        <v>19</v>
      </c>
      <c r="B835" s="19">
        <v>832</v>
      </c>
      <c r="C835" s="23">
        <v>243</v>
      </c>
      <c r="D835" s="19">
        <v>47.7</v>
      </c>
      <c r="E835" s="24">
        <v>13.250000000000002</v>
      </c>
      <c r="F835" s="20">
        <v>0.26388888888888967</v>
      </c>
      <c r="G835" s="25">
        <f>'Bike Data'!$C$4*$F835</f>
        <v>74.68055555555577</v>
      </c>
      <c r="H835" s="22">
        <f>0.5*'Bike Data'!$C$12*'Bike Data'!$C$7*'Bike Data'!$C$6*'WLTP Calcs'!E835^2</f>
        <v>36.13076250000001</v>
      </c>
      <c r="I835" s="26">
        <f>0.02 *'Bike Data'!C$4*9.81</f>
        <v>55.524600000000007</v>
      </c>
      <c r="J835" s="22">
        <f t="shared" si="85"/>
        <v>166.33591805555579</v>
      </c>
      <c r="K835" s="25">
        <f t="shared" si="86"/>
        <v>166.33591805555579</v>
      </c>
      <c r="L835" s="20">
        <f t="shared" si="87"/>
        <v>0</v>
      </c>
      <c r="M835" s="30">
        <f>(E835/1000)*(I835+H835+('Bike Data'!C$4*'Bike Data'!C$10*F835))</f>
        <v>2.50313148836806</v>
      </c>
      <c r="N835" s="25">
        <f t="shared" si="88"/>
        <v>2.50313148836806</v>
      </c>
      <c r="O835" s="30">
        <f t="shared" si="89"/>
        <v>0</v>
      </c>
      <c r="P835" s="26"/>
      <c r="Q835" s="22">
        <f>((M835+M836)/2) * (B836 - B835)</f>
        <v>2.2129306837802236</v>
      </c>
      <c r="R835" s="25">
        <f t="shared" si="90"/>
        <v>2.2129306837802236</v>
      </c>
      <c r="S835" s="22">
        <f>SUM($R$3:R835)</f>
        <v>744.73764840702779</v>
      </c>
      <c r="T835" s="25">
        <f t="shared" ref="T835:T898" si="91">ABS(IF(Q835&lt;0,Q835,))</f>
        <v>0</v>
      </c>
      <c r="U835" s="22">
        <f>SUM($T$3:T835)</f>
        <v>263.83205193596297</v>
      </c>
      <c r="V835" s="25"/>
      <c r="W835" s="20">
        <f>U835*'KERS Calcs'!$F$4</f>
        <v>232.17220570364742</v>
      </c>
      <c r="X835" s="25">
        <f>O835*'KERS Calcs'!$F$30</f>
        <v>0</v>
      </c>
      <c r="Y835" s="73">
        <f>T835*'KERS Calcs'!$F$30</f>
        <v>0</v>
      </c>
      <c r="Z835" s="26">
        <f>SUM($Y$3:Y835)</f>
        <v>141.88900205988958</v>
      </c>
    </row>
    <row r="836" spans="1:26" x14ac:dyDescent="0.2">
      <c r="A836" s="23" t="s">
        <v>19</v>
      </c>
      <c r="B836" s="19">
        <v>833</v>
      </c>
      <c r="C836" s="23">
        <v>244</v>
      </c>
      <c r="D836" s="19">
        <v>48.2</v>
      </c>
      <c r="E836" s="24">
        <v>13.388888888888891</v>
      </c>
      <c r="F836" s="20">
        <v>0.1388888888888889</v>
      </c>
      <c r="G836" s="25">
        <f>'Bike Data'!$C$4*$F836</f>
        <v>39.305555555555557</v>
      </c>
      <c r="H836" s="22">
        <f>0.5*'Bike Data'!$C$12*'Bike Data'!$C$7*'Bike Data'!$C$6*'WLTP Calcs'!E836^2</f>
        <v>36.892190740740759</v>
      </c>
      <c r="I836" s="26">
        <f>0.02 *'Bike Data'!C$4*9.81</f>
        <v>55.524600000000007</v>
      </c>
      <c r="J836" s="22">
        <f t="shared" ref="J836:J899" si="92">SUM(G836:I836)</f>
        <v>131.72234629629634</v>
      </c>
      <c r="K836" s="25">
        <f t="shared" ref="K836:K899" si="93">IF(J836&gt;0,J836,)</f>
        <v>131.72234629629634</v>
      </c>
      <c r="L836" s="20">
        <f t="shared" ref="L836:L899" si="94">IF(J836&lt;0,J836,)*-1</f>
        <v>0</v>
      </c>
      <c r="M836" s="30">
        <f>(E836/1000)*(I836+H836+('Bike Data'!C$4*'Bike Data'!C$10*F836))</f>
        <v>1.9227298791923872</v>
      </c>
      <c r="N836" s="25">
        <f t="shared" ref="N836:N899" si="95">IF(M836&gt;0,M836,)</f>
        <v>1.9227298791923872</v>
      </c>
      <c r="O836" s="30">
        <f t="shared" ref="O836:O899" si="96">ABS(IF(M836&lt;0,M836,))</f>
        <v>0</v>
      </c>
      <c r="P836" s="26"/>
      <c r="Q836" s="22">
        <f>((M836+M837)/2) * (B837 - B836)</f>
        <v>1.9725305346739952</v>
      </c>
      <c r="R836" s="25">
        <f t="shared" ref="R836:R899" si="97">IF(Q836&gt;0,Q836,)</f>
        <v>1.9725305346739952</v>
      </c>
      <c r="S836" s="22">
        <f>SUM($R$3:R836)</f>
        <v>746.71017894170177</v>
      </c>
      <c r="T836" s="25">
        <f t="shared" si="91"/>
        <v>0</v>
      </c>
      <c r="U836" s="22">
        <f>SUM($T$3:T836)</f>
        <v>263.83205193596297</v>
      </c>
      <c r="V836" s="25"/>
      <c r="W836" s="20">
        <f>U836*'KERS Calcs'!$F$4</f>
        <v>232.17220570364742</v>
      </c>
      <c r="X836" s="25">
        <f>O836*'KERS Calcs'!$F$30</f>
        <v>0</v>
      </c>
      <c r="Y836" s="73">
        <f>T836*'KERS Calcs'!$F$30</f>
        <v>0</v>
      </c>
      <c r="Z836" s="26">
        <f>SUM($Y$3:Y836)</f>
        <v>141.88900205988958</v>
      </c>
    </row>
    <row r="837" spans="1:26" x14ac:dyDescent="0.2">
      <c r="A837" s="23" t="s">
        <v>19</v>
      </c>
      <c r="B837" s="19">
        <v>834</v>
      </c>
      <c r="C837" s="23">
        <v>245</v>
      </c>
      <c r="D837" s="19">
        <v>48.7</v>
      </c>
      <c r="E837" s="24">
        <v>13.527777777777779</v>
      </c>
      <c r="F837" s="20">
        <v>0.15277777777777699</v>
      </c>
      <c r="G837" s="25">
        <f>'Bike Data'!$C$4*$F837</f>
        <v>43.236111111110887</v>
      </c>
      <c r="H837" s="22">
        <f>0.5*'Bike Data'!$C$12*'Bike Data'!$C$7*'Bike Data'!$C$6*'WLTP Calcs'!E837^2</f>
        <v>37.661558796296298</v>
      </c>
      <c r="I837" s="26">
        <f>0.02 *'Bike Data'!C$4*9.81</f>
        <v>55.524600000000007</v>
      </c>
      <c r="J837" s="22">
        <f t="shared" si="92"/>
        <v>136.42226990740721</v>
      </c>
      <c r="K837" s="25">
        <f t="shared" si="93"/>
        <v>136.42226990740721</v>
      </c>
      <c r="L837" s="20">
        <f t="shared" si="94"/>
        <v>0</v>
      </c>
      <c r="M837" s="30">
        <f>(E837/1000)*(I837+H837+('Bike Data'!C$4*'Bike Data'!C$10*F837))</f>
        <v>2.0223311901556031</v>
      </c>
      <c r="N837" s="25">
        <f t="shared" si="95"/>
        <v>2.0223311901556031</v>
      </c>
      <c r="O837" s="30">
        <f t="shared" si="96"/>
        <v>0</v>
      </c>
      <c r="P837" s="26"/>
      <c r="Q837" s="22">
        <f>((M837+M838)/2) * (B838 - B837)</f>
        <v>2.0411824860468069</v>
      </c>
      <c r="R837" s="25">
        <f t="shared" si="97"/>
        <v>2.0411824860468069</v>
      </c>
      <c r="S837" s="22">
        <f>SUM($R$3:R837)</f>
        <v>748.75136142774852</v>
      </c>
      <c r="T837" s="25">
        <f t="shared" si="91"/>
        <v>0</v>
      </c>
      <c r="U837" s="22">
        <f>SUM($T$3:T837)</f>
        <v>263.83205193596297</v>
      </c>
      <c r="V837" s="25"/>
      <c r="W837" s="20">
        <f>U837*'KERS Calcs'!$F$4</f>
        <v>232.17220570364742</v>
      </c>
      <c r="X837" s="25">
        <f>O837*'KERS Calcs'!$F$30</f>
        <v>0</v>
      </c>
      <c r="Y837" s="73">
        <f>T837*'KERS Calcs'!$F$30</f>
        <v>0</v>
      </c>
      <c r="Z837" s="26">
        <f>SUM($Y$3:Y837)</f>
        <v>141.88900205988958</v>
      </c>
    </row>
    <row r="838" spans="1:26" x14ac:dyDescent="0.2">
      <c r="A838" s="23" t="s">
        <v>19</v>
      </c>
      <c r="B838" s="19">
        <v>835</v>
      </c>
      <c r="C838" s="23">
        <v>246</v>
      </c>
      <c r="D838" s="19">
        <v>49.3</v>
      </c>
      <c r="E838" s="24">
        <v>13.694444444444445</v>
      </c>
      <c r="F838" s="20">
        <v>0.15277777777777699</v>
      </c>
      <c r="G838" s="25">
        <f>'Bike Data'!$C$4*$F838</f>
        <v>43.236111111110887</v>
      </c>
      <c r="H838" s="22">
        <f>0.5*'Bike Data'!$C$12*'Bike Data'!$C$7*'Bike Data'!$C$6*'WLTP Calcs'!E838^2</f>
        <v>38.59528101851852</v>
      </c>
      <c r="I838" s="26">
        <f>0.02 *'Bike Data'!C$4*9.81</f>
        <v>55.524600000000007</v>
      </c>
      <c r="J838" s="22">
        <f t="shared" si="92"/>
        <v>137.35599212962941</v>
      </c>
      <c r="K838" s="25">
        <f t="shared" si="93"/>
        <v>137.35599212962941</v>
      </c>
      <c r="L838" s="20">
        <f t="shared" si="94"/>
        <v>0</v>
      </c>
      <c r="M838" s="30">
        <f>(E838/1000)*(I838+H838+('Bike Data'!C$4*'Bike Data'!C$10*F838))</f>
        <v>2.0600337819380106</v>
      </c>
      <c r="N838" s="25">
        <f t="shared" si="95"/>
        <v>2.0600337819380106</v>
      </c>
      <c r="O838" s="30">
        <f t="shared" si="96"/>
        <v>0</v>
      </c>
      <c r="P838" s="26"/>
      <c r="Q838" s="22">
        <f>((M838+M839)/2) * (B839 - B838)</f>
        <v>2.0051102140592851</v>
      </c>
      <c r="R838" s="25">
        <f t="shared" si="97"/>
        <v>2.0051102140592851</v>
      </c>
      <c r="S838" s="22">
        <f>SUM($R$3:R838)</f>
        <v>750.75647164180782</v>
      </c>
      <c r="T838" s="25">
        <f t="shared" si="91"/>
        <v>0</v>
      </c>
      <c r="U838" s="22">
        <f>SUM($T$3:T838)</f>
        <v>263.83205193596297</v>
      </c>
      <c r="V838" s="25"/>
      <c r="W838" s="20">
        <f>U838*'KERS Calcs'!$F$4</f>
        <v>232.17220570364742</v>
      </c>
      <c r="X838" s="25">
        <f>O838*'KERS Calcs'!$F$30</f>
        <v>0</v>
      </c>
      <c r="Y838" s="73">
        <f>T838*'KERS Calcs'!$F$30</f>
        <v>0</v>
      </c>
      <c r="Z838" s="26">
        <f>SUM($Y$3:Y838)</f>
        <v>141.88900205988958</v>
      </c>
    </row>
    <row r="839" spans="1:26" x14ac:dyDescent="0.2">
      <c r="A839" s="23" t="s">
        <v>19</v>
      </c>
      <c r="B839" s="19">
        <v>836</v>
      </c>
      <c r="C839" s="23">
        <v>247</v>
      </c>
      <c r="D839" s="19">
        <v>49.8</v>
      </c>
      <c r="E839" s="24">
        <v>13.833333333333334</v>
      </c>
      <c r="F839" s="20">
        <v>0.12500000000000078</v>
      </c>
      <c r="G839" s="25">
        <f>'Bike Data'!$C$4*$F839</f>
        <v>35.37500000000022</v>
      </c>
      <c r="H839" s="22">
        <f>0.5*'Bike Data'!$C$12*'Bike Data'!$C$7*'Bike Data'!$C$6*'WLTP Calcs'!E839^2</f>
        <v>39.382116666666668</v>
      </c>
      <c r="I839" s="26">
        <f>0.02 *'Bike Data'!C$4*9.81</f>
        <v>55.524600000000007</v>
      </c>
      <c r="J839" s="22">
        <f t="shared" si="92"/>
        <v>130.28171666666691</v>
      </c>
      <c r="K839" s="25">
        <f t="shared" si="93"/>
        <v>130.28171666666691</v>
      </c>
      <c r="L839" s="20">
        <f t="shared" si="94"/>
        <v>0</v>
      </c>
      <c r="M839" s="30">
        <f>(E839/1000)*(I839+H839+('Bike Data'!C$4*'Bike Data'!C$10*F839))</f>
        <v>1.9501866461805597</v>
      </c>
      <c r="N839" s="25">
        <f t="shared" si="95"/>
        <v>1.9501866461805597</v>
      </c>
      <c r="O839" s="30">
        <f t="shared" si="96"/>
        <v>0</v>
      </c>
      <c r="P839" s="26"/>
      <c r="Q839" s="22">
        <f>((M839+M840)/2) * (B840 - B839)</f>
        <v>2.0338284131044269</v>
      </c>
      <c r="R839" s="25">
        <f t="shared" si="97"/>
        <v>2.0338284131044269</v>
      </c>
      <c r="S839" s="22">
        <f>SUM($R$3:R839)</f>
        <v>752.79030005491222</v>
      </c>
      <c r="T839" s="25">
        <f t="shared" si="91"/>
        <v>0</v>
      </c>
      <c r="U839" s="22">
        <f>SUM($T$3:T839)</f>
        <v>263.83205193596297</v>
      </c>
      <c r="V839" s="25"/>
      <c r="W839" s="20">
        <f>U839*'KERS Calcs'!$F$4</f>
        <v>232.17220570364742</v>
      </c>
      <c r="X839" s="25">
        <f>O839*'KERS Calcs'!$F$30</f>
        <v>0</v>
      </c>
      <c r="Y839" s="73">
        <f>T839*'KERS Calcs'!$F$30</f>
        <v>0</v>
      </c>
      <c r="Z839" s="26">
        <f>SUM($Y$3:Y839)</f>
        <v>141.88900205988958</v>
      </c>
    </row>
    <row r="840" spans="1:26" x14ac:dyDescent="0.2">
      <c r="A840" s="23" t="s">
        <v>19</v>
      </c>
      <c r="B840" s="19">
        <v>837</v>
      </c>
      <c r="C840" s="23">
        <v>248</v>
      </c>
      <c r="D840" s="19">
        <v>50.2</v>
      </c>
      <c r="E840" s="24">
        <v>13.944444444444446</v>
      </c>
      <c r="F840" s="20">
        <v>0.15277777777777798</v>
      </c>
      <c r="G840" s="25">
        <f>'Bike Data'!$C$4*$F840</f>
        <v>43.236111111111171</v>
      </c>
      <c r="H840" s="22">
        <f>0.5*'Bike Data'!$C$12*'Bike Data'!$C$7*'Bike Data'!$C$6*'WLTP Calcs'!E840^2</f>
        <v>40.017301851851862</v>
      </c>
      <c r="I840" s="26">
        <f>0.02 *'Bike Data'!C$4*9.81</f>
        <v>55.524600000000007</v>
      </c>
      <c r="J840" s="22">
        <f t="shared" si="92"/>
        <v>138.77801296296303</v>
      </c>
      <c r="K840" s="25">
        <f t="shared" si="93"/>
        <v>138.77801296296303</v>
      </c>
      <c r="L840" s="20">
        <f t="shared" si="94"/>
        <v>0</v>
      </c>
      <c r="M840" s="30">
        <f>(E840/1000)*(I840+H840+('Bike Data'!C$4*'Bike Data'!C$10*F840))</f>
        <v>2.1174701800282936</v>
      </c>
      <c r="N840" s="25">
        <f t="shared" si="95"/>
        <v>2.1174701800282936</v>
      </c>
      <c r="O840" s="30">
        <f t="shared" si="96"/>
        <v>0</v>
      </c>
      <c r="P840" s="26"/>
      <c r="Q840" s="22">
        <f>((M840+M841)/2) * (B841 - B840)</f>
        <v>2.3211190521219125</v>
      </c>
      <c r="R840" s="25">
        <f t="shared" si="97"/>
        <v>2.3211190521219125</v>
      </c>
      <c r="S840" s="22">
        <f>SUM($R$3:R840)</f>
        <v>755.11141910703418</v>
      </c>
      <c r="T840" s="25">
        <f t="shared" si="91"/>
        <v>0</v>
      </c>
      <c r="U840" s="22">
        <f>SUM($T$3:T840)</f>
        <v>263.83205193596297</v>
      </c>
      <c r="V840" s="25"/>
      <c r="W840" s="20">
        <f>U840*'KERS Calcs'!$F$4</f>
        <v>232.17220570364742</v>
      </c>
      <c r="X840" s="25">
        <f>O840*'KERS Calcs'!$F$30</f>
        <v>0</v>
      </c>
      <c r="Y840" s="73">
        <f>T840*'KERS Calcs'!$F$30</f>
        <v>0</v>
      </c>
      <c r="Z840" s="26">
        <f>SUM($Y$3:Y840)</f>
        <v>141.88900205988958</v>
      </c>
    </row>
    <row r="841" spans="1:26" x14ac:dyDescent="0.2">
      <c r="A841" s="23" t="s">
        <v>19</v>
      </c>
      <c r="B841" s="19">
        <v>838</v>
      </c>
      <c r="C841" s="23">
        <v>249</v>
      </c>
      <c r="D841" s="19">
        <v>50.9</v>
      </c>
      <c r="E841" s="24">
        <v>14.138888888888889</v>
      </c>
      <c r="F841" s="20">
        <v>0.22222222222222143</v>
      </c>
      <c r="G841" s="25">
        <f>'Bike Data'!$C$4*$F841</f>
        <v>62.888888888888665</v>
      </c>
      <c r="H841" s="22">
        <f>0.5*'Bike Data'!$C$12*'Bike Data'!$C$7*'Bike Data'!$C$6*'WLTP Calcs'!E841^2</f>
        <v>41.141103240740748</v>
      </c>
      <c r="I841" s="26">
        <f>0.02 *'Bike Data'!C$4*9.81</f>
        <v>55.524600000000007</v>
      </c>
      <c r="J841" s="22">
        <f t="shared" si="92"/>
        <v>159.55459212962944</v>
      </c>
      <c r="K841" s="25">
        <f t="shared" si="93"/>
        <v>159.55459212962944</v>
      </c>
      <c r="L841" s="20">
        <f t="shared" si="94"/>
        <v>0</v>
      </c>
      <c r="M841" s="30">
        <f>(E841/1000)*(I841+H841+('Bike Data'!C$4*'Bike Data'!C$10*F841))</f>
        <v>2.524767924215531</v>
      </c>
      <c r="N841" s="25">
        <f t="shared" si="95"/>
        <v>2.524767924215531</v>
      </c>
      <c r="O841" s="30">
        <f t="shared" si="96"/>
        <v>0</v>
      </c>
      <c r="P841" s="26"/>
      <c r="Q841" s="22">
        <f>((M841+M842)/2) * (B842 - B841)</f>
        <v>2.5576487309863669</v>
      </c>
      <c r="R841" s="25">
        <f t="shared" si="97"/>
        <v>2.5576487309863669</v>
      </c>
      <c r="S841" s="22">
        <f>SUM($R$3:R841)</f>
        <v>757.66906783802051</v>
      </c>
      <c r="T841" s="25">
        <f t="shared" si="91"/>
        <v>0</v>
      </c>
      <c r="U841" s="22">
        <f>SUM($T$3:T841)</f>
        <v>263.83205193596297</v>
      </c>
      <c r="V841" s="25"/>
      <c r="W841" s="20">
        <f>U841*'KERS Calcs'!$F$4</f>
        <v>232.17220570364742</v>
      </c>
      <c r="X841" s="25">
        <f>O841*'KERS Calcs'!$F$30</f>
        <v>0</v>
      </c>
      <c r="Y841" s="73">
        <f>T841*'KERS Calcs'!$F$30</f>
        <v>0</v>
      </c>
      <c r="Z841" s="26">
        <f>SUM($Y$3:Y841)</f>
        <v>141.88900205988958</v>
      </c>
    </row>
    <row r="842" spans="1:26" x14ac:dyDescent="0.2">
      <c r="A842" s="23" t="s">
        <v>19</v>
      </c>
      <c r="B842" s="19">
        <v>839</v>
      </c>
      <c r="C842" s="23">
        <v>250</v>
      </c>
      <c r="D842" s="19">
        <v>51.8</v>
      </c>
      <c r="E842" s="24">
        <v>14.388888888888889</v>
      </c>
      <c r="F842" s="20">
        <v>0.2222222222222224</v>
      </c>
      <c r="G842" s="25">
        <f>'Bike Data'!$C$4*$F842</f>
        <v>62.888888888888943</v>
      </c>
      <c r="H842" s="22">
        <f>0.5*'Bike Data'!$C$12*'Bike Data'!$C$7*'Bike Data'!$C$6*'WLTP Calcs'!E842^2</f>
        <v>42.608857407407413</v>
      </c>
      <c r="I842" s="26">
        <f>0.02 *'Bike Data'!C$4*9.81</f>
        <v>55.524600000000007</v>
      </c>
      <c r="J842" s="22">
        <f t="shared" si="92"/>
        <v>161.02234629629635</v>
      </c>
      <c r="K842" s="25">
        <f t="shared" si="93"/>
        <v>161.02234629629635</v>
      </c>
      <c r="L842" s="20">
        <f t="shared" si="94"/>
        <v>0</v>
      </c>
      <c r="M842" s="30">
        <f>(E842/1000)*(I842+H842+('Bike Data'!C$4*'Bike Data'!C$10*F842))</f>
        <v>2.5905295377572024</v>
      </c>
      <c r="N842" s="25">
        <f t="shared" si="95"/>
        <v>2.5905295377572024</v>
      </c>
      <c r="O842" s="30">
        <f t="shared" si="96"/>
        <v>0</v>
      </c>
      <c r="P842" s="26"/>
      <c r="Q842" s="22">
        <f>((M842+M843)/2) * (B843 - B842)</f>
        <v>2.579161125215407</v>
      </c>
      <c r="R842" s="25">
        <f t="shared" si="97"/>
        <v>2.579161125215407</v>
      </c>
      <c r="S842" s="22">
        <f>SUM($R$3:R842)</f>
        <v>760.24822896323587</v>
      </c>
      <c r="T842" s="25">
        <f t="shared" si="91"/>
        <v>0</v>
      </c>
      <c r="U842" s="22">
        <f>SUM($T$3:T842)</f>
        <v>263.83205193596297</v>
      </c>
      <c r="V842" s="25"/>
      <c r="W842" s="20">
        <f>U842*'KERS Calcs'!$F$4</f>
        <v>232.17220570364742</v>
      </c>
      <c r="X842" s="25">
        <f>O842*'KERS Calcs'!$F$30</f>
        <v>0</v>
      </c>
      <c r="Y842" s="73">
        <f>T842*'KERS Calcs'!$F$30</f>
        <v>0</v>
      </c>
      <c r="Z842" s="26">
        <f>SUM($Y$3:Y842)</f>
        <v>141.88900205988958</v>
      </c>
    </row>
    <row r="843" spans="1:26" x14ac:dyDescent="0.2">
      <c r="A843" s="23" t="s">
        <v>19</v>
      </c>
      <c r="B843" s="19">
        <v>840</v>
      </c>
      <c r="C843" s="23">
        <v>251</v>
      </c>
      <c r="D843" s="19">
        <v>52.5</v>
      </c>
      <c r="E843" s="24">
        <v>14.583333333333334</v>
      </c>
      <c r="F843" s="20">
        <v>0.20833333333333331</v>
      </c>
      <c r="G843" s="25">
        <f>'Bike Data'!$C$4*$F843</f>
        <v>58.958333333333329</v>
      </c>
      <c r="H843" s="22">
        <f>0.5*'Bike Data'!$C$12*'Bike Data'!$C$7*'Bike Data'!$C$6*'WLTP Calcs'!E843^2</f>
        <v>43.768229166666671</v>
      </c>
      <c r="I843" s="26">
        <f>0.02 *'Bike Data'!C$4*9.81</f>
        <v>55.524600000000007</v>
      </c>
      <c r="J843" s="22">
        <f t="shared" si="92"/>
        <v>158.25116250000002</v>
      </c>
      <c r="K843" s="25">
        <f t="shared" si="93"/>
        <v>158.25116250000002</v>
      </c>
      <c r="L843" s="20">
        <f t="shared" si="94"/>
        <v>0</v>
      </c>
      <c r="M843" s="30">
        <f>(E843/1000)*(I843+H843+('Bike Data'!C$4*'Bike Data'!C$10*F843))</f>
        <v>2.5677927126736111</v>
      </c>
      <c r="N843" s="25">
        <f t="shared" si="95"/>
        <v>2.5677927126736111</v>
      </c>
      <c r="O843" s="30">
        <f t="shared" si="96"/>
        <v>0</v>
      </c>
      <c r="P843" s="26"/>
      <c r="Q843" s="22">
        <f>((M843+M844)/2) * (B844 - B843)</f>
        <v>2.786779145489326</v>
      </c>
      <c r="R843" s="25">
        <f t="shared" si="97"/>
        <v>2.786779145489326</v>
      </c>
      <c r="S843" s="22">
        <f>SUM($R$3:R843)</f>
        <v>763.03500810872515</v>
      </c>
      <c r="T843" s="25">
        <f t="shared" si="91"/>
        <v>0</v>
      </c>
      <c r="U843" s="22">
        <f>SUM($T$3:T843)</f>
        <v>263.83205193596297</v>
      </c>
      <c r="V843" s="25"/>
      <c r="W843" s="20">
        <f>U843*'KERS Calcs'!$F$4</f>
        <v>232.17220570364742</v>
      </c>
      <c r="X843" s="25">
        <f>O843*'KERS Calcs'!$F$30</f>
        <v>0</v>
      </c>
      <c r="Y843" s="73">
        <f>T843*'KERS Calcs'!$F$30</f>
        <v>0</v>
      </c>
      <c r="Z843" s="26">
        <f>SUM($Y$3:Y843)</f>
        <v>141.88900205988958</v>
      </c>
    </row>
    <row r="844" spans="1:26" x14ac:dyDescent="0.2">
      <c r="A844" s="23" t="s">
        <v>19</v>
      </c>
      <c r="B844" s="19">
        <v>841</v>
      </c>
      <c r="C844" s="23">
        <v>252</v>
      </c>
      <c r="D844" s="19">
        <v>53.3</v>
      </c>
      <c r="E844" s="24">
        <v>14.805555555555555</v>
      </c>
      <c r="F844" s="20">
        <v>0.27777777777777779</v>
      </c>
      <c r="G844" s="25">
        <f>'Bike Data'!$C$4*$F844</f>
        <v>78.611111111111114</v>
      </c>
      <c r="H844" s="22">
        <f>0.5*'Bike Data'!$C$12*'Bike Data'!$C$7*'Bike Data'!$C$6*'WLTP Calcs'!E844^2</f>
        <v>45.112281018518523</v>
      </c>
      <c r="I844" s="26">
        <f>0.02 *'Bike Data'!C$4*9.81</f>
        <v>55.524600000000007</v>
      </c>
      <c r="J844" s="22">
        <f t="shared" si="92"/>
        <v>179.24799212962967</v>
      </c>
      <c r="K844" s="25">
        <f t="shared" si="93"/>
        <v>179.24799212962967</v>
      </c>
      <c r="L844" s="20">
        <f t="shared" si="94"/>
        <v>0</v>
      </c>
      <c r="M844" s="30">
        <f>(E844/1000)*(I844+H844+('Bike Data'!C$4*'Bike Data'!C$10*F844))</f>
        <v>3.005765578305041</v>
      </c>
      <c r="N844" s="25">
        <f t="shared" si="95"/>
        <v>3.005765578305041</v>
      </c>
      <c r="O844" s="30">
        <f t="shared" si="96"/>
        <v>0</v>
      </c>
      <c r="P844" s="26"/>
      <c r="Q844" s="22">
        <f>((M844+M845)/2) * (B845 - B844)</f>
        <v>3.2101413611368335</v>
      </c>
      <c r="R844" s="25">
        <f t="shared" si="97"/>
        <v>3.2101413611368335</v>
      </c>
      <c r="S844" s="22">
        <f>SUM($R$3:R844)</f>
        <v>766.24514946986199</v>
      </c>
      <c r="T844" s="25">
        <f t="shared" si="91"/>
        <v>0</v>
      </c>
      <c r="U844" s="22">
        <f>SUM($T$3:T844)</f>
        <v>263.83205193596297</v>
      </c>
      <c r="V844" s="25"/>
      <c r="W844" s="20">
        <f>U844*'KERS Calcs'!$F$4</f>
        <v>232.17220570364742</v>
      </c>
      <c r="X844" s="25">
        <f>O844*'KERS Calcs'!$F$30</f>
        <v>0</v>
      </c>
      <c r="Y844" s="73">
        <f>T844*'KERS Calcs'!$F$30</f>
        <v>0</v>
      </c>
      <c r="Z844" s="26">
        <f>SUM($Y$3:Y844)</f>
        <v>141.88900205988958</v>
      </c>
    </row>
    <row r="845" spans="1:26" x14ac:dyDescent="0.2">
      <c r="A845" s="23" t="s">
        <v>19</v>
      </c>
      <c r="B845" s="19">
        <v>842</v>
      </c>
      <c r="C845" s="23">
        <v>253</v>
      </c>
      <c r="D845" s="19">
        <v>54.5</v>
      </c>
      <c r="E845" s="24">
        <v>15.138888888888889</v>
      </c>
      <c r="F845" s="20">
        <v>0.33333333333333409</v>
      </c>
      <c r="G845" s="25">
        <f>'Bike Data'!$C$4*$F845</f>
        <v>94.333333333333542</v>
      </c>
      <c r="H845" s="22">
        <f>0.5*'Bike Data'!$C$12*'Bike Data'!$C$7*'Bike Data'!$C$6*'WLTP Calcs'!E845^2</f>
        <v>47.166469907407411</v>
      </c>
      <c r="I845" s="26">
        <f>0.02 *'Bike Data'!C$4*9.81</f>
        <v>55.524600000000007</v>
      </c>
      <c r="J845" s="22">
        <f t="shared" si="92"/>
        <v>197.02440324074098</v>
      </c>
      <c r="K845" s="25">
        <f t="shared" si="93"/>
        <v>197.02440324074098</v>
      </c>
      <c r="L845" s="20">
        <f t="shared" si="94"/>
        <v>0</v>
      </c>
      <c r="M845" s="30">
        <f>(E845/1000)*(I845+H845+('Bike Data'!C$4*'Bike Data'!C$10*F845))</f>
        <v>3.4145171439686259</v>
      </c>
      <c r="N845" s="25">
        <f t="shared" si="95"/>
        <v>3.4145171439686259</v>
      </c>
      <c r="O845" s="30">
        <f t="shared" si="96"/>
        <v>0</v>
      </c>
      <c r="P845" s="26"/>
      <c r="Q845" s="22">
        <f>((M845+M846)/2) * (B846 - B845)</f>
        <v>3.3099500467849818</v>
      </c>
      <c r="R845" s="25">
        <f t="shared" si="97"/>
        <v>3.3099500467849818</v>
      </c>
      <c r="S845" s="22">
        <f>SUM($R$3:R845)</f>
        <v>769.55509951664692</v>
      </c>
      <c r="T845" s="25">
        <f t="shared" si="91"/>
        <v>0</v>
      </c>
      <c r="U845" s="22">
        <f>SUM($T$3:T845)</f>
        <v>263.83205193596297</v>
      </c>
      <c r="V845" s="25"/>
      <c r="W845" s="20">
        <f>U845*'KERS Calcs'!$F$4</f>
        <v>232.17220570364742</v>
      </c>
      <c r="X845" s="25">
        <f>O845*'KERS Calcs'!$F$30</f>
        <v>0</v>
      </c>
      <c r="Y845" s="73">
        <f>T845*'KERS Calcs'!$F$30</f>
        <v>0</v>
      </c>
      <c r="Z845" s="26">
        <f>SUM($Y$3:Y845)</f>
        <v>141.88900205988958</v>
      </c>
    </row>
    <row r="846" spans="1:26" x14ac:dyDescent="0.2">
      <c r="A846" s="23" t="s">
        <v>19</v>
      </c>
      <c r="B846" s="19">
        <v>843</v>
      </c>
      <c r="C846" s="23">
        <v>254</v>
      </c>
      <c r="D846" s="19">
        <v>55.7</v>
      </c>
      <c r="E846" s="24">
        <v>15.472222222222223</v>
      </c>
      <c r="F846" s="20">
        <v>0.27777777777777779</v>
      </c>
      <c r="G846" s="25">
        <f>'Bike Data'!$C$4*$F846</f>
        <v>78.611111111111114</v>
      </c>
      <c r="H846" s="22">
        <f>0.5*'Bike Data'!$C$12*'Bike Data'!$C$7*'Bike Data'!$C$6*'WLTP Calcs'!E846^2</f>
        <v>49.266392129629637</v>
      </c>
      <c r="I846" s="26">
        <f>0.02 *'Bike Data'!C$4*9.81</f>
        <v>55.524600000000007</v>
      </c>
      <c r="J846" s="22">
        <f t="shared" si="92"/>
        <v>183.40210324074076</v>
      </c>
      <c r="K846" s="25">
        <f t="shared" si="93"/>
        <v>183.40210324074076</v>
      </c>
      <c r="L846" s="20">
        <f t="shared" si="94"/>
        <v>0</v>
      </c>
      <c r="M846" s="30">
        <f>(E846/1000)*(I846+H846+('Bike Data'!C$4*'Bike Data'!C$10*F846))</f>
        <v>3.2053829496013382</v>
      </c>
      <c r="N846" s="25">
        <f t="shared" si="95"/>
        <v>3.2053829496013382</v>
      </c>
      <c r="O846" s="30">
        <f t="shared" si="96"/>
        <v>0</v>
      </c>
      <c r="P846" s="26"/>
      <c r="Q846" s="22">
        <f>((M846+M847)/2) * (B847 - B846)</f>
        <v>2.8780604581307854</v>
      </c>
      <c r="R846" s="25">
        <f t="shared" si="97"/>
        <v>2.8780604581307854</v>
      </c>
      <c r="S846" s="22">
        <f>SUM($R$3:R846)</f>
        <v>772.43315997477771</v>
      </c>
      <c r="T846" s="25">
        <f t="shared" si="91"/>
        <v>0</v>
      </c>
      <c r="U846" s="22">
        <f>SUM($T$3:T846)</f>
        <v>263.83205193596297</v>
      </c>
      <c r="V846" s="25"/>
      <c r="W846" s="20">
        <f>U846*'KERS Calcs'!$F$4</f>
        <v>232.17220570364742</v>
      </c>
      <c r="X846" s="25">
        <f>O846*'KERS Calcs'!$F$30</f>
        <v>0</v>
      </c>
      <c r="Y846" s="73">
        <f>T846*'KERS Calcs'!$F$30</f>
        <v>0</v>
      </c>
      <c r="Z846" s="26">
        <f>SUM($Y$3:Y846)</f>
        <v>141.88900205988958</v>
      </c>
    </row>
    <row r="847" spans="1:26" x14ac:dyDescent="0.2">
      <c r="A847" s="23" t="s">
        <v>19</v>
      </c>
      <c r="B847" s="19">
        <v>844</v>
      </c>
      <c r="C847" s="23">
        <v>255</v>
      </c>
      <c r="D847" s="19">
        <v>56.5</v>
      </c>
      <c r="E847" s="24">
        <v>15.694444444444445</v>
      </c>
      <c r="F847" s="20">
        <v>0.15277777777777699</v>
      </c>
      <c r="G847" s="25">
        <f>'Bike Data'!$C$4*$F847</f>
        <v>43.236111111110887</v>
      </c>
      <c r="H847" s="22">
        <f>0.5*'Bike Data'!$C$12*'Bike Data'!$C$7*'Bike Data'!$C$6*'WLTP Calcs'!E847^2</f>
        <v>50.691747685185192</v>
      </c>
      <c r="I847" s="26">
        <f>0.02 *'Bike Data'!C$4*9.81</f>
        <v>55.524600000000007</v>
      </c>
      <c r="J847" s="22">
        <f t="shared" si="92"/>
        <v>149.45245879629607</v>
      </c>
      <c r="K847" s="25">
        <f t="shared" si="93"/>
        <v>149.45245879629607</v>
      </c>
      <c r="L847" s="20">
        <f t="shared" si="94"/>
        <v>0</v>
      </c>
      <c r="M847" s="30">
        <f>(E847/1000)*(I847+H847+('Bike Data'!C$4*'Bike Data'!C$10*F847))</f>
        <v>2.5507379666602321</v>
      </c>
      <c r="N847" s="25">
        <f t="shared" si="95"/>
        <v>2.5507379666602321</v>
      </c>
      <c r="O847" s="30">
        <f t="shared" si="96"/>
        <v>0</v>
      </c>
      <c r="P847" s="26"/>
      <c r="Q847" s="22">
        <f>((M847+M848)/2) * (B848 - B847)</f>
        <v>2.3194704602076883</v>
      </c>
      <c r="R847" s="25">
        <f t="shared" si="97"/>
        <v>2.3194704602076883</v>
      </c>
      <c r="S847" s="22">
        <f>SUM($R$3:R847)</f>
        <v>774.75263043498535</v>
      </c>
      <c r="T847" s="25">
        <f t="shared" si="91"/>
        <v>0</v>
      </c>
      <c r="U847" s="22">
        <f>SUM($T$3:T847)</f>
        <v>263.83205193596297</v>
      </c>
      <c r="V847" s="25"/>
      <c r="W847" s="20">
        <f>U847*'KERS Calcs'!$F$4</f>
        <v>232.17220570364742</v>
      </c>
      <c r="X847" s="25">
        <f>O847*'KERS Calcs'!$F$30</f>
        <v>0</v>
      </c>
      <c r="Y847" s="73">
        <f>T847*'KERS Calcs'!$F$30</f>
        <v>0</v>
      </c>
      <c r="Z847" s="26">
        <f>SUM($Y$3:Y847)</f>
        <v>141.88900205988958</v>
      </c>
    </row>
    <row r="848" spans="1:26" x14ac:dyDescent="0.2">
      <c r="A848" s="23" t="s">
        <v>19</v>
      </c>
      <c r="B848" s="19">
        <v>845</v>
      </c>
      <c r="C848" s="23">
        <v>256</v>
      </c>
      <c r="D848" s="19">
        <v>56.8</v>
      </c>
      <c r="E848" s="24">
        <v>15.777777777777779</v>
      </c>
      <c r="F848" s="20">
        <v>6.9444444444444448E-2</v>
      </c>
      <c r="G848" s="25">
        <f>'Bike Data'!$C$4*$F848</f>
        <v>19.652777777777779</v>
      </c>
      <c r="H848" s="22">
        <f>0.5*'Bike Data'!$C$12*'Bike Data'!$C$7*'Bike Data'!$C$6*'WLTP Calcs'!E848^2</f>
        <v>51.231496296296307</v>
      </c>
      <c r="I848" s="26">
        <f>0.02 *'Bike Data'!C$4*9.81</f>
        <v>55.524600000000007</v>
      </c>
      <c r="J848" s="22">
        <f t="shared" si="92"/>
        <v>126.40887407407409</v>
      </c>
      <c r="K848" s="25">
        <f t="shared" si="93"/>
        <v>126.40887407407409</v>
      </c>
      <c r="L848" s="20">
        <f t="shared" si="94"/>
        <v>0</v>
      </c>
      <c r="M848" s="30">
        <f>(E848/1000)*(I848+H848+('Bike Data'!C$4*'Bike Data'!C$10*F848))</f>
        <v>2.0882029537551445</v>
      </c>
      <c r="N848" s="25">
        <f t="shared" si="95"/>
        <v>2.0882029537551445</v>
      </c>
      <c r="O848" s="30">
        <f t="shared" si="96"/>
        <v>0</v>
      </c>
      <c r="P848" s="26"/>
      <c r="Q848" s="22">
        <f>((M848+M849)/2) * (B849 - B848)</f>
        <v>2.054215519701649</v>
      </c>
      <c r="R848" s="25">
        <f t="shared" si="97"/>
        <v>2.054215519701649</v>
      </c>
      <c r="S848" s="22">
        <f>SUM($R$3:R848)</f>
        <v>776.80684595468699</v>
      </c>
      <c r="T848" s="25">
        <f t="shared" si="91"/>
        <v>0</v>
      </c>
      <c r="U848" s="22">
        <f>SUM($T$3:T848)</f>
        <v>263.83205193596297</v>
      </c>
      <c r="V848" s="25"/>
      <c r="W848" s="20">
        <f>U848*'KERS Calcs'!$F$4</f>
        <v>232.17220570364742</v>
      </c>
      <c r="X848" s="25">
        <f>O848*'KERS Calcs'!$F$30</f>
        <v>0</v>
      </c>
      <c r="Y848" s="73">
        <f>T848*'KERS Calcs'!$F$30</f>
        <v>0</v>
      </c>
      <c r="Z848" s="26">
        <f>SUM($Y$3:Y848)</f>
        <v>141.88900205988958</v>
      </c>
    </row>
    <row r="849" spans="1:26" x14ac:dyDescent="0.2">
      <c r="A849" s="23" t="s">
        <v>19</v>
      </c>
      <c r="B849" s="19">
        <v>846</v>
      </c>
      <c r="C849" s="23">
        <v>257</v>
      </c>
      <c r="D849" s="19">
        <v>57</v>
      </c>
      <c r="E849" s="24">
        <v>15.833333333333334</v>
      </c>
      <c r="F849" s="20">
        <v>5.5555555555556344E-2</v>
      </c>
      <c r="G849" s="25">
        <f>'Bike Data'!$C$4*$F849</f>
        <v>15.722222222222445</v>
      </c>
      <c r="H849" s="22">
        <f>0.5*'Bike Data'!$C$12*'Bike Data'!$C$7*'Bike Data'!$C$6*'WLTP Calcs'!E849^2</f>
        <v>51.592916666666675</v>
      </c>
      <c r="I849" s="26">
        <f>0.02 *'Bike Data'!C$4*9.81</f>
        <v>55.524600000000007</v>
      </c>
      <c r="J849" s="22">
        <f t="shared" si="92"/>
        <v>122.83973888888913</v>
      </c>
      <c r="K849" s="25">
        <f t="shared" si="93"/>
        <v>122.83973888888913</v>
      </c>
      <c r="L849" s="20">
        <f t="shared" si="94"/>
        <v>0</v>
      </c>
      <c r="M849" s="30">
        <f>(E849/1000)*(I849+H849+('Bike Data'!C$4*'Bike Data'!C$10*F849))</f>
        <v>2.0202280856481534</v>
      </c>
      <c r="N849" s="25">
        <f t="shared" si="95"/>
        <v>2.0202280856481534</v>
      </c>
      <c r="O849" s="30">
        <f t="shared" si="96"/>
        <v>0</v>
      </c>
      <c r="P849" s="26"/>
      <c r="Q849" s="22">
        <f>((M849+M850)/2) * (B850 - B849)</f>
        <v>2.1486555787165678</v>
      </c>
      <c r="R849" s="25">
        <f t="shared" si="97"/>
        <v>2.1486555787165678</v>
      </c>
      <c r="S849" s="22">
        <f>SUM($R$3:R849)</f>
        <v>778.95550153340355</v>
      </c>
      <c r="T849" s="25">
        <f t="shared" si="91"/>
        <v>0</v>
      </c>
      <c r="U849" s="22">
        <f>SUM($T$3:T849)</f>
        <v>263.83205193596297</v>
      </c>
      <c r="V849" s="25"/>
      <c r="W849" s="20">
        <f>U849*'KERS Calcs'!$F$4</f>
        <v>232.17220570364742</v>
      </c>
      <c r="X849" s="25">
        <f>O849*'KERS Calcs'!$F$30</f>
        <v>0</v>
      </c>
      <c r="Y849" s="73">
        <f>T849*'KERS Calcs'!$F$30</f>
        <v>0</v>
      </c>
      <c r="Z849" s="26">
        <f>SUM($Y$3:Y849)</f>
        <v>141.88900205988958</v>
      </c>
    </row>
    <row r="850" spans="1:26" x14ac:dyDescent="0.2">
      <c r="A850" s="23" t="s">
        <v>19</v>
      </c>
      <c r="B850" s="19">
        <v>847</v>
      </c>
      <c r="C850" s="23">
        <v>258</v>
      </c>
      <c r="D850" s="19">
        <v>57.2</v>
      </c>
      <c r="E850" s="24">
        <v>15.888888888888891</v>
      </c>
      <c r="F850" s="20">
        <v>9.7222222222222612E-2</v>
      </c>
      <c r="G850" s="25">
        <f>'Bike Data'!$C$4*$F850</f>
        <v>27.513888888888999</v>
      </c>
      <c r="H850" s="22">
        <f>0.5*'Bike Data'!$C$12*'Bike Data'!$C$7*'Bike Data'!$C$6*'WLTP Calcs'!E850^2</f>
        <v>51.955607407407427</v>
      </c>
      <c r="I850" s="26">
        <f>0.02 *'Bike Data'!C$4*9.81</f>
        <v>55.524600000000007</v>
      </c>
      <c r="J850" s="22">
        <f t="shared" si="92"/>
        <v>134.99409629629645</v>
      </c>
      <c r="K850" s="25">
        <f t="shared" si="93"/>
        <v>134.99409629629645</v>
      </c>
      <c r="L850" s="20">
        <f t="shared" si="94"/>
        <v>0</v>
      </c>
      <c r="M850" s="30">
        <f>(E850/1000)*(I850+H850+('Bike Data'!C$4*'Bike Data'!C$10*F850))</f>
        <v>2.2770830717849821</v>
      </c>
      <c r="N850" s="25">
        <f t="shared" si="95"/>
        <v>2.2770830717849821</v>
      </c>
      <c r="O850" s="30">
        <f t="shared" si="96"/>
        <v>0</v>
      </c>
      <c r="P850" s="26"/>
      <c r="Q850" s="22">
        <f>((M850+M851)/2) * (B851 - B850)</f>
        <v>2.6225284573398935</v>
      </c>
      <c r="R850" s="25">
        <f t="shared" si="97"/>
        <v>2.6225284573398935</v>
      </c>
      <c r="S850" s="22">
        <f>SUM($R$3:R850)</f>
        <v>781.5780299907434</v>
      </c>
      <c r="T850" s="25">
        <f t="shared" si="91"/>
        <v>0</v>
      </c>
      <c r="U850" s="22">
        <f>SUM($T$3:T850)</f>
        <v>263.83205193596297</v>
      </c>
      <c r="V850" s="25"/>
      <c r="W850" s="20">
        <f>U850*'KERS Calcs'!$F$4</f>
        <v>232.17220570364742</v>
      </c>
      <c r="X850" s="25">
        <f>O850*'KERS Calcs'!$F$30</f>
        <v>0</v>
      </c>
      <c r="Y850" s="73">
        <f>T850*'KERS Calcs'!$F$30</f>
        <v>0</v>
      </c>
      <c r="Z850" s="26">
        <f>SUM($Y$3:Y850)</f>
        <v>141.88900205988958</v>
      </c>
    </row>
    <row r="851" spans="1:26" x14ac:dyDescent="0.2">
      <c r="A851" s="23" t="s">
        <v>19</v>
      </c>
      <c r="B851" s="19">
        <v>848</v>
      </c>
      <c r="C851" s="23">
        <v>259</v>
      </c>
      <c r="D851" s="19">
        <v>57.7</v>
      </c>
      <c r="E851" s="24">
        <v>16.027777777777779</v>
      </c>
      <c r="F851" s="20">
        <v>0.20833333333333331</v>
      </c>
      <c r="G851" s="25">
        <f>'Bike Data'!$C$4*$F851</f>
        <v>58.958333333333329</v>
      </c>
      <c r="H851" s="22">
        <f>0.5*'Bike Data'!$C$12*'Bike Data'!$C$7*'Bike Data'!$C$6*'WLTP Calcs'!E851^2</f>
        <v>52.867892129629638</v>
      </c>
      <c r="I851" s="26">
        <f>0.02 *'Bike Data'!C$4*9.81</f>
        <v>55.524600000000007</v>
      </c>
      <c r="J851" s="22">
        <f t="shared" si="92"/>
        <v>167.35082546296297</v>
      </c>
      <c r="K851" s="25">
        <f t="shared" si="93"/>
        <v>167.35082546296297</v>
      </c>
      <c r="L851" s="20">
        <f t="shared" si="94"/>
        <v>0</v>
      </c>
      <c r="M851" s="30">
        <f>(E851/1000)*(I851+H851+('Bike Data'!C$4*'Bike Data'!C$10*F851))</f>
        <v>2.9679738428948048</v>
      </c>
      <c r="N851" s="25">
        <f t="shared" si="95"/>
        <v>2.9679738428948048</v>
      </c>
      <c r="O851" s="30">
        <f t="shared" si="96"/>
        <v>0</v>
      </c>
      <c r="P851" s="26"/>
      <c r="Q851" s="22">
        <f>((M851+M852)/2) * (B852 - B851)</f>
        <v>3.3843659761863423</v>
      </c>
      <c r="R851" s="25">
        <f t="shared" si="97"/>
        <v>3.3843659761863423</v>
      </c>
      <c r="S851" s="22">
        <f>SUM($R$3:R851)</f>
        <v>784.96239596692976</v>
      </c>
      <c r="T851" s="25">
        <f t="shared" si="91"/>
        <v>0</v>
      </c>
      <c r="U851" s="22">
        <f>SUM($T$3:T851)</f>
        <v>263.83205193596297</v>
      </c>
      <c r="V851" s="25"/>
      <c r="W851" s="20">
        <f>U851*'KERS Calcs'!$F$4</f>
        <v>232.17220570364742</v>
      </c>
      <c r="X851" s="25">
        <f>O851*'KERS Calcs'!$F$30</f>
        <v>0</v>
      </c>
      <c r="Y851" s="73">
        <f>T851*'KERS Calcs'!$F$30</f>
        <v>0</v>
      </c>
      <c r="Z851" s="26">
        <f>SUM($Y$3:Y851)</f>
        <v>141.88900205988958</v>
      </c>
    </row>
    <row r="852" spans="1:26" x14ac:dyDescent="0.2">
      <c r="A852" s="23" t="s">
        <v>19</v>
      </c>
      <c r="B852" s="19">
        <v>849</v>
      </c>
      <c r="C852" s="23">
        <v>260</v>
      </c>
      <c r="D852" s="19">
        <v>58.7</v>
      </c>
      <c r="E852" s="24">
        <v>16.305555555555557</v>
      </c>
      <c r="F852" s="20">
        <v>0.33333333333333315</v>
      </c>
      <c r="G852" s="25">
        <f>'Bike Data'!$C$4*$F852</f>
        <v>94.333333333333286</v>
      </c>
      <c r="H852" s="22">
        <f>0.5*'Bike Data'!$C$12*'Bike Data'!$C$7*'Bike Data'!$C$6*'WLTP Calcs'!E852^2</f>
        <v>54.716281018518536</v>
      </c>
      <c r="I852" s="26">
        <f>0.02 *'Bike Data'!C$4*9.81</f>
        <v>55.524600000000007</v>
      </c>
      <c r="J852" s="22">
        <f t="shared" si="92"/>
        <v>204.57421435185182</v>
      </c>
      <c r="K852" s="25">
        <f t="shared" si="93"/>
        <v>204.57421435185182</v>
      </c>
      <c r="L852" s="20">
        <f t="shared" si="94"/>
        <v>0</v>
      </c>
      <c r="M852" s="30">
        <f>(E852/1000)*(I852+H852+('Bike Data'!C$4*'Bike Data'!C$10*F852))</f>
        <v>3.8007581094778802</v>
      </c>
      <c r="N852" s="25">
        <f t="shared" si="95"/>
        <v>3.8007581094778802</v>
      </c>
      <c r="O852" s="30">
        <f t="shared" si="96"/>
        <v>0</v>
      </c>
      <c r="P852" s="26"/>
      <c r="Q852" s="22">
        <f>((M852+M853)/2) * (B853 - B852)</f>
        <v>3.8681281604166662</v>
      </c>
      <c r="R852" s="25">
        <f t="shared" si="97"/>
        <v>3.8681281604166662</v>
      </c>
      <c r="S852" s="22">
        <f>SUM($R$3:R852)</f>
        <v>788.83052412734639</v>
      </c>
      <c r="T852" s="25">
        <f t="shared" si="91"/>
        <v>0</v>
      </c>
      <c r="U852" s="22">
        <f>SUM($T$3:T852)</f>
        <v>263.83205193596297</v>
      </c>
      <c r="V852" s="25"/>
      <c r="W852" s="20">
        <f>U852*'KERS Calcs'!$F$4</f>
        <v>232.17220570364742</v>
      </c>
      <c r="X852" s="25">
        <f>O852*'KERS Calcs'!$F$30</f>
        <v>0</v>
      </c>
      <c r="Y852" s="73">
        <f>T852*'KERS Calcs'!$F$30</f>
        <v>0</v>
      </c>
      <c r="Z852" s="26">
        <f>SUM($Y$3:Y852)</f>
        <v>141.88900205988958</v>
      </c>
    </row>
    <row r="853" spans="1:26" x14ac:dyDescent="0.2">
      <c r="A853" s="23" t="s">
        <v>19</v>
      </c>
      <c r="B853" s="19">
        <v>850</v>
      </c>
      <c r="C853" s="23">
        <v>261</v>
      </c>
      <c r="D853" s="19">
        <v>60.1</v>
      </c>
      <c r="E853" s="24">
        <v>16.694444444444446</v>
      </c>
      <c r="F853" s="20">
        <v>0.33333333333333315</v>
      </c>
      <c r="G853" s="25">
        <f>'Bike Data'!$C$4*$F853</f>
        <v>94.333333333333286</v>
      </c>
      <c r="H853" s="22">
        <f>0.5*'Bike Data'!$C$12*'Bike Data'!$C$7*'Bike Data'!$C$6*'WLTP Calcs'!E853^2</f>
        <v>57.357381018518531</v>
      </c>
      <c r="I853" s="26">
        <f>0.02 *'Bike Data'!C$4*9.81</f>
        <v>55.524600000000007</v>
      </c>
      <c r="J853" s="22">
        <f t="shared" si="92"/>
        <v>207.21531435185182</v>
      </c>
      <c r="K853" s="25">
        <f t="shared" si="93"/>
        <v>207.21531435185182</v>
      </c>
      <c r="L853" s="20">
        <f t="shared" si="94"/>
        <v>0</v>
      </c>
      <c r="M853" s="30">
        <f>(E853/1000)*(I853+H853+('Bike Data'!C$4*'Bike Data'!C$10*F853))</f>
        <v>3.9354982113554522</v>
      </c>
      <c r="N853" s="25">
        <f t="shared" si="95"/>
        <v>3.9354982113554522</v>
      </c>
      <c r="O853" s="30">
        <f t="shared" si="96"/>
        <v>0</v>
      </c>
      <c r="P853" s="26"/>
      <c r="Q853" s="22">
        <f>((M853+M854)/2) * (B854 - B853)</f>
        <v>3.6370514841049388</v>
      </c>
      <c r="R853" s="25">
        <f t="shared" si="97"/>
        <v>3.6370514841049388</v>
      </c>
      <c r="S853" s="22">
        <f>SUM($R$3:R853)</f>
        <v>792.46757561145137</v>
      </c>
      <c r="T853" s="25">
        <f t="shared" si="91"/>
        <v>0</v>
      </c>
      <c r="U853" s="22">
        <f>SUM($T$3:T853)</f>
        <v>263.83205193596297</v>
      </c>
      <c r="V853" s="25"/>
      <c r="W853" s="20">
        <f>U853*'KERS Calcs'!$F$4</f>
        <v>232.17220570364742</v>
      </c>
      <c r="X853" s="25">
        <f>O853*'KERS Calcs'!$F$30</f>
        <v>0</v>
      </c>
      <c r="Y853" s="73">
        <f>T853*'KERS Calcs'!$F$30</f>
        <v>0</v>
      </c>
      <c r="Z853" s="26">
        <f>SUM($Y$3:Y853)</f>
        <v>141.88900205988958</v>
      </c>
    </row>
    <row r="854" spans="1:26" x14ac:dyDescent="0.2">
      <c r="A854" s="23" t="s">
        <v>19</v>
      </c>
      <c r="B854" s="19">
        <v>851</v>
      </c>
      <c r="C854" s="23">
        <v>262</v>
      </c>
      <c r="D854" s="19">
        <v>61.1</v>
      </c>
      <c r="E854" s="24">
        <v>16.972222222222225</v>
      </c>
      <c r="F854" s="20">
        <v>0.2222222222222224</v>
      </c>
      <c r="G854" s="25">
        <f>'Bike Data'!$C$4*$F854</f>
        <v>62.888888888888943</v>
      </c>
      <c r="H854" s="22">
        <f>0.5*'Bike Data'!$C$12*'Bike Data'!$C$7*'Bike Data'!$C$6*'WLTP Calcs'!E854^2</f>
        <v>59.281992129629657</v>
      </c>
      <c r="I854" s="26">
        <f>0.02 *'Bike Data'!C$4*9.81</f>
        <v>55.524600000000007</v>
      </c>
      <c r="J854" s="22">
        <f t="shared" si="92"/>
        <v>177.69548101851859</v>
      </c>
      <c r="K854" s="25">
        <f t="shared" si="93"/>
        <v>177.69548101851859</v>
      </c>
      <c r="L854" s="20">
        <f t="shared" si="94"/>
        <v>0</v>
      </c>
      <c r="M854" s="30">
        <f>(E854/1000)*(I854+H854+('Bike Data'!C$4*'Bike Data'!C$10*F854))</f>
        <v>3.3386047568544259</v>
      </c>
      <c r="N854" s="25">
        <f t="shared" si="95"/>
        <v>3.3386047568544259</v>
      </c>
      <c r="O854" s="30">
        <f t="shared" si="96"/>
        <v>0</v>
      </c>
      <c r="P854" s="26"/>
      <c r="Q854" s="22">
        <f>((M854+M855)/2) * (B855 - B854)</f>
        <v>3.1895570567772626</v>
      </c>
      <c r="R854" s="25">
        <f t="shared" si="97"/>
        <v>3.1895570567772626</v>
      </c>
      <c r="S854" s="22">
        <f>SUM($R$3:R854)</f>
        <v>795.65713266822866</v>
      </c>
      <c r="T854" s="25">
        <f t="shared" si="91"/>
        <v>0</v>
      </c>
      <c r="U854" s="22">
        <f>SUM($T$3:T854)</f>
        <v>263.83205193596297</v>
      </c>
      <c r="V854" s="25"/>
      <c r="W854" s="20">
        <f>U854*'KERS Calcs'!$F$4</f>
        <v>232.17220570364742</v>
      </c>
      <c r="X854" s="25">
        <f>O854*'KERS Calcs'!$F$30</f>
        <v>0</v>
      </c>
      <c r="Y854" s="73">
        <f>T854*'KERS Calcs'!$F$30</f>
        <v>0</v>
      </c>
      <c r="Z854" s="26">
        <f>SUM($Y$3:Y854)</f>
        <v>141.88900205988958</v>
      </c>
    </row>
    <row r="855" spans="1:26" x14ac:dyDescent="0.2">
      <c r="A855" s="23" t="s">
        <v>19</v>
      </c>
      <c r="B855" s="19">
        <v>852</v>
      </c>
      <c r="C855" s="23">
        <v>263</v>
      </c>
      <c r="D855" s="19">
        <v>61.7</v>
      </c>
      <c r="E855" s="24">
        <v>17.138888888888889</v>
      </c>
      <c r="F855" s="20">
        <v>0.16666666666666607</v>
      </c>
      <c r="G855" s="25">
        <f>'Bike Data'!$C$4*$F855</f>
        <v>47.166666666666501</v>
      </c>
      <c r="H855" s="22">
        <f>0.5*'Bike Data'!$C$12*'Bike Data'!$C$7*'Bike Data'!$C$6*'WLTP Calcs'!E855^2</f>
        <v>60.452003240740751</v>
      </c>
      <c r="I855" s="26">
        <f>0.02 *'Bike Data'!C$4*9.81</f>
        <v>55.524600000000007</v>
      </c>
      <c r="J855" s="22">
        <f t="shared" si="92"/>
        <v>163.14326990740727</v>
      </c>
      <c r="K855" s="25">
        <f t="shared" si="93"/>
        <v>163.14326990740727</v>
      </c>
      <c r="L855" s="20">
        <f t="shared" si="94"/>
        <v>0</v>
      </c>
      <c r="M855" s="30">
        <f>(E855/1000)*(I855+H855+('Bike Data'!C$4*'Bike Data'!C$10*F855))</f>
        <v>3.0405093567000998</v>
      </c>
      <c r="N855" s="25">
        <f t="shared" si="95"/>
        <v>3.0405093567000998</v>
      </c>
      <c r="O855" s="30">
        <f t="shared" si="96"/>
        <v>0</v>
      </c>
      <c r="P855" s="26"/>
      <c r="Q855" s="22">
        <f>((M855+M856)/2) * (B856 - B855)</f>
        <v>3.0655158088991739</v>
      </c>
      <c r="R855" s="25">
        <f t="shared" si="97"/>
        <v>3.0655158088991739</v>
      </c>
      <c r="S855" s="22">
        <f>SUM($R$3:R855)</f>
        <v>798.72264847712779</v>
      </c>
      <c r="T855" s="25">
        <f t="shared" si="91"/>
        <v>0</v>
      </c>
      <c r="U855" s="22">
        <f>SUM($T$3:T855)</f>
        <v>263.83205193596297</v>
      </c>
      <c r="V855" s="25"/>
      <c r="W855" s="20">
        <f>U855*'KERS Calcs'!$F$4</f>
        <v>232.17220570364742</v>
      </c>
      <c r="X855" s="25">
        <f>O855*'KERS Calcs'!$F$30</f>
        <v>0</v>
      </c>
      <c r="Y855" s="73">
        <f>T855*'KERS Calcs'!$F$30</f>
        <v>0</v>
      </c>
      <c r="Z855" s="26">
        <f>SUM($Y$3:Y855)</f>
        <v>141.88900205988958</v>
      </c>
    </row>
    <row r="856" spans="1:26" x14ac:dyDescent="0.2">
      <c r="A856" s="23" t="s">
        <v>19</v>
      </c>
      <c r="B856" s="19">
        <v>853</v>
      </c>
      <c r="C856" s="23">
        <v>264</v>
      </c>
      <c r="D856" s="19">
        <v>62.3</v>
      </c>
      <c r="E856" s="24">
        <v>17.305555555555557</v>
      </c>
      <c r="F856" s="20">
        <v>0.16666666666666607</v>
      </c>
      <c r="G856" s="25">
        <f>'Bike Data'!$C$4*$F856</f>
        <v>47.166666666666501</v>
      </c>
      <c r="H856" s="22">
        <f>0.5*'Bike Data'!$C$12*'Bike Data'!$C$7*'Bike Data'!$C$6*'WLTP Calcs'!E856^2</f>
        <v>61.633447685185196</v>
      </c>
      <c r="I856" s="26">
        <f>0.02 *'Bike Data'!C$4*9.81</f>
        <v>55.524600000000007</v>
      </c>
      <c r="J856" s="22">
        <f t="shared" si="92"/>
        <v>164.3247143518517</v>
      </c>
      <c r="K856" s="25">
        <f t="shared" si="93"/>
        <v>164.3247143518517</v>
      </c>
      <c r="L856" s="20">
        <f t="shared" si="94"/>
        <v>0</v>
      </c>
      <c r="M856" s="30">
        <f>(E856/1000)*(I856+H856+('Bike Data'!C$4*'Bike Data'!C$10*F856))</f>
        <v>3.0905222610982479</v>
      </c>
      <c r="N856" s="25">
        <f t="shared" si="95"/>
        <v>3.0905222610982479</v>
      </c>
      <c r="O856" s="30">
        <f t="shared" si="96"/>
        <v>0</v>
      </c>
      <c r="P856" s="26"/>
      <c r="Q856" s="22">
        <f>((M856+M857)/2) * (B857 - B856)</f>
        <v>3.0263859138953171</v>
      </c>
      <c r="R856" s="25">
        <f t="shared" si="97"/>
        <v>3.0263859138953171</v>
      </c>
      <c r="S856" s="22">
        <f>SUM($R$3:R856)</f>
        <v>801.74903439102309</v>
      </c>
      <c r="T856" s="25">
        <f t="shared" si="91"/>
        <v>0</v>
      </c>
      <c r="U856" s="22">
        <f>SUM($T$3:T856)</f>
        <v>263.83205193596297</v>
      </c>
      <c r="V856" s="25"/>
      <c r="W856" s="20">
        <f>U856*'KERS Calcs'!$F$4</f>
        <v>232.17220570364742</v>
      </c>
      <c r="X856" s="25">
        <f>O856*'KERS Calcs'!$F$30</f>
        <v>0</v>
      </c>
      <c r="Y856" s="73">
        <f>T856*'KERS Calcs'!$F$30</f>
        <v>0</v>
      </c>
      <c r="Z856" s="26">
        <f>SUM($Y$3:Y856)</f>
        <v>141.88900205988958</v>
      </c>
    </row>
    <row r="857" spans="1:26" x14ac:dyDescent="0.2">
      <c r="A857" s="23" t="s">
        <v>19</v>
      </c>
      <c r="B857" s="19">
        <v>854</v>
      </c>
      <c r="C857" s="23">
        <v>265</v>
      </c>
      <c r="D857" s="19">
        <v>62.9</v>
      </c>
      <c r="E857" s="24">
        <v>17.472222222222221</v>
      </c>
      <c r="F857" s="20">
        <v>0.1388888888888889</v>
      </c>
      <c r="G857" s="25">
        <f>'Bike Data'!$C$4*$F857</f>
        <v>39.305555555555557</v>
      </c>
      <c r="H857" s="22">
        <f>0.5*'Bike Data'!$C$12*'Bike Data'!$C$7*'Bike Data'!$C$6*'WLTP Calcs'!E857^2</f>
        <v>62.826325462962956</v>
      </c>
      <c r="I857" s="26">
        <f>0.02 *'Bike Data'!C$4*9.81</f>
        <v>55.524600000000007</v>
      </c>
      <c r="J857" s="22">
        <f t="shared" si="92"/>
        <v>157.65648101851852</v>
      </c>
      <c r="K857" s="25">
        <f t="shared" si="93"/>
        <v>157.65648101851852</v>
      </c>
      <c r="L857" s="20">
        <f t="shared" si="94"/>
        <v>0</v>
      </c>
      <c r="M857" s="30">
        <f>(E857/1000)*(I857+H857+('Bike Data'!C$4*'Bike Data'!C$10*F857))</f>
        <v>2.9622495666923867</v>
      </c>
      <c r="N857" s="25">
        <f t="shared" si="95"/>
        <v>2.9622495666923867</v>
      </c>
      <c r="O857" s="30">
        <f t="shared" si="96"/>
        <v>0</v>
      </c>
      <c r="P857" s="26"/>
      <c r="Q857" s="22">
        <f>((M857+M858)/2) * (B858 - B857)</f>
        <v>2.7536950095325361</v>
      </c>
      <c r="R857" s="25">
        <f t="shared" si="97"/>
        <v>2.7536950095325361</v>
      </c>
      <c r="S857" s="22">
        <f>SUM($R$3:R857)</f>
        <v>804.50272940055561</v>
      </c>
      <c r="T857" s="25">
        <f t="shared" si="91"/>
        <v>0</v>
      </c>
      <c r="U857" s="22">
        <f>SUM($T$3:T857)</f>
        <v>263.83205193596297</v>
      </c>
      <c r="V857" s="25"/>
      <c r="W857" s="20">
        <f>U857*'KERS Calcs'!$F$4</f>
        <v>232.17220570364742</v>
      </c>
      <c r="X857" s="25">
        <f>O857*'KERS Calcs'!$F$30</f>
        <v>0</v>
      </c>
      <c r="Y857" s="73">
        <f>T857*'KERS Calcs'!$F$30</f>
        <v>0</v>
      </c>
      <c r="Z857" s="26">
        <f>SUM($Y$3:Y857)</f>
        <v>141.88900205988958</v>
      </c>
    </row>
    <row r="858" spans="1:26" x14ac:dyDescent="0.2">
      <c r="A858" s="23" t="s">
        <v>19</v>
      </c>
      <c r="B858" s="19">
        <v>855</v>
      </c>
      <c r="C858" s="23">
        <v>266</v>
      </c>
      <c r="D858" s="19">
        <v>63.3</v>
      </c>
      <c r="E858" s="24">
        <v>17.583333333333332</v>
      </c>
      <c r="F858" s="20">
        <v>6.9444444444444448E-2</v>
      </c>
      <c r="G858" s="25">
        <f>'Bike Data'!$C$4*$F858</f>
        <v>19.652777777777779</v>
      </c>
      <c r="H858" s="22">
        <f>0.5*'Bike Data'!$C$12*'Bike Data'!$C$7*'Bike Data'!$C$6*'WLTP Calcs'!E858^2</f>
        <v>63.627929166666668</v>
      </c>
      <c r="I858" s="26">
        <f>0.02 *'Bike Data'!C$4*9.81</f>
        <v>55.524600000000007</v>
      </c>
      <c r="J858" s="22">
        <f t="shared" si="92"/>
        <v>138.80530694444445</v>
      </c>
      <c r="K858" s="25">
        <f t="shared" si="93"/>
        <v>138.80530694444445</v>
      </c>
      <c r="L858" s="20">
        <f t="shared" si="94"/>
        <v>0</v>
      </c>
      <c r="M858" s="30">
        <f>(E858/1000)*(I858+H858+('Bike Data'!C$4*'Bike Data'!C$10*F858))</f>
        <v>2.5451404523726855</v>
      </c>
      <c r="N858" s="25">
        <f t="shared" si="95"/>
        <v>2.5451404523726855</v>
      </c>
      <c r="O858" s="30">
        <f t="shared" si="96"/>
        <v>0</v>
      </c>
      <c r="P858" s="26"/>
      <c r="Q858" s="22">
        <f>((M858+M859)/2) * (B859 - B858)</f>
        <v>2.4136966304944716</v>
      </c>
      <c r="R858" s="25">
        <f t="shared" si="97"/>
        <v>2.4136966304944716</v>
      </c>
      <c r="S858" s="22">
        <f>SUM($R$3:R858)</f>
        <v>806.91642603105004</v>
      </c>
      <c r="T858" s="25">
        <f t="shared" si="91"/>
        <v>0</v>
      </c>
      <c r="U858" s="22">
        <f>SUM($T$3:T858)</f>
        <v>263.83205193596297</v>
      </c>
      <c r="V858" s="25"/>
      <c r="W858" s="20">
        <f>U858*'KERS Calcs'!$F$4</f>
        <v>232.17220570364742</v>
      </c>
      <c r="X858" s="25">
        <f>O858*'KERS Calcs'!$F$30</f>
        <v>0</v>
      </c>
      <c r="Y858" s="73">
        <f>T858*'KERS Calcs'!$F$30</f>
        <v>0</v>
      </c>
      <c r="Z858" s="26">
        <f>SUM($Y$3:Y858)</f>
        <v>141.88900205988958</v>
      </c>
    </row>
    <row r="859" spans="1:26" x14ac:dyDescent="0.2">
      <c r="A859" s="23" t="s">
        <v>19</v>
      </c>
      <c r="B859" s="19">
        <v>856</v>
      </c>
      <c r="C859" s="23">
        <v>267</v>
      </c>
      <c r="D859" s="19">
        <v>63.4</v>
      </c>
      <c r="E859" s="24">
        <v>17.611111111111111</v>
      </c>
      <c r="F859" s="20">
        <v>2.7777777777778172E-2</v>
      </c>
      <c r="G859" s="25">
        <f>'Bike Data'!$C$4*$F859</f>
        <v>7.8611111111112226</v>
      </c>
      <c r="H859" s="22">
        <f>0.5*'Bike Data'!$C$12*'Bike Data'!$C$7*'Bike Data'!$C$6*'WLTP Calcs'!E859^2</f>
        <v>63.829124074074073</v>
      </c>
      <c r="I859" s="26">
        <f>0.02 *'Bike Data'!C$4*9.81</f>
        <v>55.524600000000007</v>
      </c>
      <c r="J859" s="22">
        <f t="shared" si="92"/>
        <v>127.21483518518531</v>
      </c>
      <c r="K859" s="25">
        <f t="shared" si="93"/>
        <v>127.21483518518531</v>
      </c>
      <c r="L859" s="20">
        <f t="shared" si="94"/>
        <v>0</v>
      </c>
      <c r="M859" s="30">
        <f>(E859/1000)*(I859+H859+('Bike Data'!C$4*'Bike Data'!C$10*F859))</f>
        <v>2.2822528086162577</v>
      </c>
      <c r="N859" s="25">
        <f t="shared" si="95"/>
        <v>2.2822528086162577</v>
      </c>
      <c r="O859" s="30">
        <f t="shared" si="96"/>
        <v>0</v>
      </c>
      <c r="P859" s="26"/>
      <c r="Q859" s="22">
        <f>((M859+M860)/2) * (B860 - B859)</f>
        <v>2.6921472936631963</v>
      </c>
      <c r="R859" s="25">
        <f t="shared" si="97"/>
        <v>2.6921472936631963</v>
      </c>
      <c r="S859" s="22">
        <f>SUM($R$3:R859)</f>
        <v>809.60857332471323</v>
      </c>
      <c r="T859" s="25">
        <f t="shared" si="91"/>
        <v>0</v>
      </c>
      <c r="U859" s="22">
        <f>SUM($T$3:T859)</f>
        <v>263.83205193596297</v>
      </c>
      <c r="V859" s="25"/>
      <c r="W859" s="20">
        <f>U859*'KERS Calcs'!$F$4</f>
        <v>232.17220570364742</v>
      </c>
      <c r="X859" s="25">
        <f>O859*'KERS Calcs'!$F$30</f>
        <v>0</v>
      </c>
      <c r="Y859" s="73">
        <f>T859*'KERS Calcs'!$F$30</f>
        <v>0</v>
      </c>
      <c r="Z859" s="26">
        <f>SUM($Y$3:Y859)</f>
        <v>141.88900205988958</v>
      </c>
    </row>
    <row r="860" spans="1:26" x14ac:dyDescent="0.2">
      <c r="A860" s="23" t="s">
        <v>19</v>
      </c>
      <c r="B860" s="19">
        <v>857</v>
      </c>
      <c r="C860" s="23">
        <v>268</v>
      </c>
      <c r="D860" s="19">
        <v>63.5</v>
      </c>
      <c r="E860" s="24">
        <v>17.638888888888889</v>
      </c>
      <c r="F860" s="20">
        <v>0.15277777777777798</v>
      </c>
      <c r="G860" s="25">
        <f>'Bike Data'!$C$4*$F860</f>
        <v>43.236111111111171</v>
      </c>
      <c r="H860" s="22">
        <f>0.5*'Bike Data'!$C$12*'Bike Data'!$C$7*'Bike Data'!$C$6*'WLTP Calcs'!E860^2</f>
        <v>64.03063657407408</v>
      </c>
      <c r="I860" s="26">
        <f>0.02 *'Bike Data'!C$4*9.81</f>
        <v>55.524600000000007</v>
      </c>
      <c r="J860" s="22">
        <f t="shared" si="92"/>
        <v>162.79134768518526</v>
      </c>
      <c r="K860" s="25">
        <f t="shared" si="93"/>
        <v>162.79134768518526</v>
      </c>
      <c r="L860" s="20">
        <f t="shared" si="94"/>
        <v>0</v>
      </c>
      <c r="M860" s="30">
        <f>(E860/1000)*(I860+H860+('Bike Data'!C$4*'Bike Data'!C$10*F860))</f>
        <v>3.1020417787101353</v>
      </c>
      <c r="N860" s="25">
        <f t="shared" si="95"/>
        <v>3.1020417787101353</v>
      </c>
      <c r="O860" s="30">
        <f t="shared" si="96"/>
        <v>0</v>
      </c>
      <c r="P860" s="26"/>
      <c r="Q860" s="22">
        <f>((M860+M861)/2) * (B861 - B860)</f>
        <v>3.6949640419881686</v>
      </c>
      <c r="R860" s="25">
        <f t="shared" si="97"/>
        <v>3.6949640419881686</v>
      </c>
      <c r="S860" s="22">
        <f>SUM($R$3:R860)</f>
        <v>813.30353736670145</v>
      </c>
      <c r="T860" s="25">
        <f t="shared" si="91"/>
        <v>0</v>
      </c>
      <c r="U860" s="22">
        <f>SUM($T$3:T860)</f>
        <v>263.83205193596297</v>
      </c>
      <c r="V860" s="25"/>
      <c r="W860" s="20">
        <f>U860*'KERS Calcs'!$F$4</f>
        <v>232.17220570364742</v>
      </c>
      <c r="X860" s="25">
        <f>O860*'KERS Calcs'!$F$30</f>
        <v>0</v>
      </c>
      <c r="Y860" s="73">
        <f>T860*'KERS Calcs'!$F$30</f>
        <v>0</v>
      </c>
      <c r="Z860" s="26">
        <f>SUM($Y$3:Y860)</f>
        <v>141.88900205988958</v>
      </c>
    </row>
    <row r="861" spans="1:26" x14ac:dyDescent="0.2">
      <c r="A861" s="23" t="s">
        <v>19</v>
      </c>
      <c r="B861" s="19">
        <v>858</v>
      </c>
      <c r="C861" s="23">
        <v>269</v>
      </c>
      <c r="D861" s="19">
        <v>64.5</v>
      </c>
      <c r="E861" s="24">
        <v>17.916666666666668</v>
      </c>
      <c r="F861" s="20">
        <v>0.31944444444444403</v>
      </c>
      <c r="G861" s="25">
        <f>'Bike Data'!$C$4*$F861</f>
        <v>90.402777777777658</v>
      </c>
      <c r="H861" s="22">
        <f>0.5*'Bike Data'!$C$12*'Bike Data'!$C$7*'Bike Data'!$C$6*'WLTP Calcs'!E861^2</f>
        <v>66.063229166666687</v>
      </c>
      <c r="I861" s="26">
        <f>0.02 *'Bike Data'!C$4*9.81</f>
        <v>55.524600000000007</v>
      </c>
      <c r="J861" s="22">
        <f t="shared" si="92"/>
        <v>211.99060694444438</v>
      </c>
      <c r="K861" s="25">
        <f t="shared" si="93"/>
        <v>211.99060694444438</v>
      </c>
      <c r="L861" s="20">
        <f t="shared" si="94"/>
        <v>0</v>
      </c>
      <c r="M861" s="30">
        <f>(E861/1000)*(I861+H861+('Bike Data'!C$4*'Bike Data'!C$10*F861))</f>
        <v>4.287886305266202</v>
      </c>
      <c r="N861" s="25">
        <f t="shared" si="95"/>
        <v>4.287886305266202</v>
      </c>
      <c r="O861" s="30">
        <f t="shared" si="96"/>
        <v>0</v>
      </c>
      <c r="P861" s="26"/>
      <c r="Q861" s="22">
        <f>((M861+M862)/2) * (B862 - B861)</f>
        <v>4.3556798071148384</v>
      </c>
      <c r="R861" s="25">
        <f t="shared" si="97"/>
        <v>4.3556798071148384</v>
      </c>
      <c r="S861" s="22">
        <f>SUM($R$3:R861)</f>
        <v>817.65921717381627</v>
      </c>
      <c r="T861" s="25">
        <f t="shared" si="91"/>
        <v>0</v>
      </c>
      <c r="U861" s="22">
        <f>SUM($T$3:T861)</f>
        <v>263.83205193596297</v>
      </c>
      <c r="V861" s="25"/>
      <c r="W861" s="20">
        <f>U861*'KERS Calcs'!$F$4</f>
        <v>232.17220570364742</v>
      </c>
      <c r="X861" s="25">
        <f>O861*'KERS Calcs'!$F$30</f>
        <v>0</v>
      </c>
      <c r="Y861" s="73">
        <f>T861*'KERS Calcs'!$F$30</f>
        <v>0</v>
      </c>
      <c r="Z861" s="26">
        <f>SUM($Y$3:Y861)</f>
        <v>141.88900205988958</v>
      </c>
    </row>
    <row r="862" spans="1:26" x14ac:dyDescent="0.2">
      <c r="A862" s="23" t="s">
        <v>19</v>
      </c>
      <c r="B862" s="19">
        <v>859</v>
      </c>
      <c r="C862" s="23">
        <v>270</v>
      </c>
      <c r="D862" s="19">
        <v>65.8</v>
      </c>
      <c r="E862" s="24">
        <v>18.277777777777779</v>
      </c>
      <c r="F862" s="20">
        <v>0.31944444444444403</v>
      </c>
      <c r="G862" s="25">
        <f>'Bike Data'!$C$4*$F862</f>
        <v>90.402777777777658</v>
      </c>
      <c r="H862" s="22">
        <f>0.5*'Bike Data'!$C$12*'Bike Data'!$C$7*'Bike Data'!$C$6*'WLTP Calcs'!E862^2</f>
        <v>68.753079629629639</v>
      </c>
      <c r="I862" s="26">
        <f>0.02 *'Bike Data'!C$4*9.81</f>
        <v>55.524600000000007</v>
      </c>
      <c r="J862" s="22">
        <f t="shared" si="92"/>
        <v>214.68045740740729</v>
      </c>
      <c r="K862" s="25">
        <f t="shared" si="93"/>
        <v>214.68045740740729</v>
      </c>
      <c r="L862" s="20">
        <f t="shared" si="94"/>
        <v>0</v>
      </c>
      <c r="M862" s="30">
        <f>(E862/1000)*(I862+H862+('Bike Data'!C$4*'Bike Data'!C$10*F862))</f>
        <v>4.4234733089634748</v>
      </c>
      <c r="N862" s="25">
        <f t="shared" si="95"/>
        <v>4.4234733089634748</v>
      </c>
      <c r="O862" s="30">
        <f t="shared" si="96"/>
        <v>0</v>
      </c>
      <c r="P862" s="26"/>
      <c r="Q862" s="22">
        <f>((M862+M863)/2) * (B863 - B862)</f>
        <v>4.1441740275270096</v>
      </c>
      <c r="R862" s="25">
        <f t="shared" si="97"/>
        <v>4.1441740275270096</v>
      </c>
      <c r="S862" s="22">
        <f>SUM($R$3:R862)</f>
        <v>821.80339120134329</v>
      </c>
      <c r="T862" s="25">
        <f t="shared" si="91"/>
        <v>0</v>
      </c>
      <c r="U862" s="22">
        <f>SUM($T$3:T862)</f>
        <v>263.83205193596297</v>
      </c>
      <c r="V862" s="25"/>
      <c r="W862" s="20">
        <f>U862*'KERS Calcs'!$F$4</f>
        <v>232.17220570364742</v>
      </c>
      <c r="X862" s="25">
        <f>O862*'KERS Calcs'!$F$30</f>
        <v>0</v>
      </c>
      <c r="Y862" s="73">
        <f>T862*'KERS Calcs'!$F$30</f>
        <v>0</v>
      </c>
      <c r="Z862" s="26">
        <f>SUM($Y$3:Y862)</f>
        <v>141.88900205988958</v>
      </c>
    </row>
    <row r="863" spans="1:26" x14ac:dyDescent="0.2">
      <c r="A863" s="23" t="s">
        <v>19</v>
      </c>
      <c r="B863" s="19">
        <v>860</v>
      </c>
      <c r="C863" s="23">
        <v>271</v>
      </c>
      <c r="D863" s="19">
        <v>66.8</v>
      </c>
      <c r="E863" s="24">
        <v>18.555555555555557</v>
      </c>
      <c r="F863" s="20">
        <v>0.2222222222222234</v>
      </c>
      <c r="G863" s="25">
        <f>'Bike Data'!$C$4*$F863</f>
        <v>62.88888888888922</v>
      </c>
      <c r="H863" s="22">
        <f>0.5*'Bike Data'!$C$12*'Bike Data'!$C$7*'Bike Data'!$C$6*'WLTP Calcs'!E863^2</f>
        <v>70.858718518518543</v>
      </c>
      <c r="I863" s="26">
        <f>0.02 *'Bike Data'!C$4*9.81</f>
        <v>55.524600000000007</v>
      </c>
      <c r="J863" s="22">
        <f t="shared" si="92"/>
        <v>189.27220740740779</v>
      </c>
      <c r="K863" s="25">
        <f t="shared" si="93"/>
        <v>189.27220740740779</v>
      </c>
      <c r="L863" s="20">
        <f t="shared" si="94"/>
        <v>0</v>
      </c>
      <c r="M863" s="30">
        <f>(E863/1000)*(I863+H863+('Bike Data'!C$4*'Bike Data'!C$10*F863))</f>
        <v>3.8648747460905439</v>
      </c>
      <c r="N863" s="25">
        <f t="shared" si="95"/>
        <v>3.8648747460905439</v>
      </c>
      <c r="O863" s="30">
        <f t="shared" si="96"/>
        <v>0</v>
      </c>
      <c r="P863" s="26"/>
      <c r="Q863" s="22">
        <f>((M863+M864)/2) * (B864 - B863)</f>
        <v>4.0858779216306633</v>
      </c>
      <c r="R863" s="25">
        <f t="shared" si="97"/>
        <v>4.0858779216306633</v>
      </c>
      <c r="S863" s="22">
        <f>SUM($R$3:R863)</f>
        <v>825.88926912297393</v>
      </c>
      <c r="T863" s="25">
        <f t="shared" si="91"/>
        <v>0</v>
      </c>
      <c r="U863" s="22">
        <f>SUM($T$3:T863)</f>
        <v>263.83205193596297</v>
      </c>
      <c r="V863" s="25"/>
      <c r="W863" s="20">
        <f>U863*'KERS Calcs'!$F$4</f>
        <v>232.17220570364742</v>
      </c>
      <c r="X863" s="25">
        <f>O863*'KERS Calcs'!$F$30</f>
        <v>0</v>
      </c>
      <c r="Y863" s="73">
        <f>T863*'KERS Calcs'!$F$30</f>
        <v>0</v>
      </c>
      <c r="Z863" s="26">
        <f>SUM($Y$3:Y863)</f>
        <v>141.88900205988958</v>
      </c>
    </row>
    <row r="864" spans="1:26" x14ac:dyDescent="0.2">
      <c r="A864" s="23" t="s">
        <v>19</v>
      </c>
      <c r="B864" s="19">
        <v>861</v>
      </c>
      <c r="C864" s="23">
        <v>272</v>
      </c>
      <c r="D864" s="19">
        <v>67.400000000000006</v>
      </c>
      <c r="E864" s="24">
        <v>18.722222222222225</v>
      </c>
      <c r="F864" s="20">
        <v>0.27777777777777779</v>
      </c>
      <c r="G864" s="25">
        <f>'Bike Data'!$C$4*$F864</f>
        <v>78.611111111111114</v>
      </c>
      <c r="H864" s="22">
        <f>0.5*'Bike Data'!$C$12*'Bike Data'!$C$7*'Bike Data'!$C$6*'WLTP Calcs'!E864^2</f>
        <v>72.137346296296315</v>
      </c>
      <c r="I864" s="26">
        <f>0.02 *'Bike Data'!C$4*9.81</f>
        <v>55.524600000000007</v>
      </c>
      <c r="J864" s="22">
        <f t="shared" si="92"/>
        <v>206.27305740740746</v>
      </c>
      <c r="K864" s="25">
        <f t="shared" si="93"/>
        <v>206.27305740740746</v>
      </c>
      <c r="L864" s="20">
        <f t="shared" si="94"/>
        <v>0</v>
      </c>
      <c r="M864" s="30">
        <f>(E864/1000)*(I864+H864+('Bike Data'!C$4*'Bike Data'!C$10*F864))</f>
        <v>4.3068810971707823</v>
      </c>
      <c r="N864" s="25">
        <f t="shared" si="95"/>
        <v>4.3068810971707823</v>
      </c>
      <c r="O864" s="30">
        <f t="shared" si="96"/>
        <v>0</v>
      </c>
      <c r="P864" s="26"/>
      <c r="Q864" s="22">
        <f>((M864+M865)/2) * (B865 - B864)</f>
        <v>5.2120913037808592</v>
      </c>
      <c r="R864" s="25">
        <f t="shared" si="97"/>
        <v>5.2120913037808592</v>
      </c>
      <c r="S864" s="22">
        <f>SUM($R$3:R864)</f>
        <v>831.10136042675481</v>
      </c>
      <c r="T864" s="25">
        <f t="shared" si="91"/>
        <v>0</v>
      </c>
      <c r="U864" s="22">
        <f>SUM($T$3:T864)</f>
        <v>263.83205193596297</v>
      </c>
      <c r="V864" s="25"/>
      <c r="W864" s="20">
        <f>U864*'KERS Calcs'!$F$4</f>
        <v>232.17220570364742</v>
      </c>
      <c r="X864" s="25">
        <f>O864*'KERS Calcs'!$F$30</f>
        <v>0</v>
      </c>
      <c r="Y864" s="73">
        <f>T864*'KERS Calcs'!$F$30</f>
        <v>0</v>
      </c>
      <c r="Z864" s="26">
        <f>SUM($Y$3:Y864)</f>
        <v>141.88900205988958</v>
      </c>
    </row>
    <row r="865" spans="1:26" x14ac:dyDescent="0.2">
      <c r="A865" s="23" t="s">
        <v>19</v>
      </c>
      <c r="B865" s="19">
        <v>862</v>
      </c>
      <c r="C865" s="23">
        <v>273</v>
      </c>
      <c r="D865" s="19">
        <v>68.8</v>
      </c>
      <c r="E865" s="24">
        <v>19.111111111111111</v>
      </c>
      <c r="F865" s="20">
        <v>0.51388888888888729</v>
      </c>
      <c r="G865" s="25">
        <f>'Bike Data'!$C$4*$F865</f>
        <v>145.43055555555509</v>
      </c>
      <c r="H865" s="22">
        <f>0.5*'Bike Data'!$C$12*'Bike Data'!$C$7*'Bike Data'!$C$6*'WLTP Calcs'!E865^2</f>
        <v>75.165274074074063</v>
      </c>
      <c r="I865" s="26">
        <f>0.02 *'Bike Data'!C$4*9.81</f>
        <v>55.524600000000007</v>
      </c>
      <c r="J865" s="22">
        <f t="shared" si="92"/>
        <v>276.12042962962914</v>
      </c>
      <c r="K865" s="25">
        <f t="shared" si="93"/>
        <v>276.12042962962914</v>
      </c>
      <c r="L865" s="20">
        <f t="shared" si="94"/>
        <v>0</v>
      </c>
      <c r="M865" s="30">
        <f>(E865/1000)*(I865+H865+('Bike Data'!C$4*'Bike Data'!C$10*F865))</f>
        <v>6.1173015103909352</v>
      </c>
      <c r="N865" s="25">
        <f t="shared" si="95"/>
        <v>6.1173015103909352</v>
      </c>
      <c r="O865" s="30">
        <f t="shared" si="96"/>
        <v>0</v>
      </c>
      <c r="P865" s="26"/>
      <c r="Q865" s="22">
        <f>((M865+M866)/2) * (B866 - B865)</f>
        <v>6.1689106613586624</v>
      </c>
      <c r="R865" s="25">
        <f t="shared" si="97"/>
        <v>6.1689106613586624</v>
      </c>
      <c r="S865" s="22">
        <f>SUM($R$3:R865)</f>
        <v>837.27027108811342</v>
      </c>
      <c r="T865" s="25">
        <f t="shared" si="91"/>
        <v>0</v>
      </c>
      <c r="U865" s="22">
        <f>SUM($T$3:T865)</f>
        <v>263.83205193596297</v>
      </c>
      <c r="V865" s="25"/>
      <c r="W865" s="20">
        <f>U865*'KERS Calcs'!$F$4</f>
        <v>232.17220570364742</v>
      </c>
      <c r="X865" s="25">
        <f>O865*'KERS Calcs'!$F$30</f>
        <v>0</v>
      </c>
      <c r="Y865" s="73">
        <f>T865*'KERS Calcs'!$F$30</f>
        <v>0</v>
      </c>
      <c r="Z865" s="26">
        <f>SUM($Y$3:Y865)</f>
        <v>141.88900205988958</v>
      </c>
    </row>
    <row r="866" spans="1:26" x14ac:dyDescent="0.2">
      <c r="A866" s="23" t="s">
        <v>19</v>
      </c>
      <c r="B866" s="19">
        <v>863</v>
      </c>
      <c r="C866" s="23">
        <v>274</v>
      </c>
      <c r="D866" s="19">
        <v>71.099999999999994</v>
      </c>
      <c r="E866" s="24">
        <v>19.75</v>
      </c>
      <c r="F866" s="20">
        <v>0.4861111111111111</v>
      </c>
      <c r="G866" s="25">
        <f>'Bike Data'!$C$4*$F866</f>
        <v>137.56944444444443</v>
      </c>
      <c r="H866" s="22">
        <f>0.5*'Bike Data'!$C$12*'Bike Data'!$C$7*'Bike Data'!$C$6*'WLTP Calcs'!E866^2</f>
        <v>80.274862499999998</v>
      </c>
      <c r="I866" s="26">
        <f>0.02 *'Bike Data'!C$4*9.81</f>
        <v>55.524600000000007</v>
      </c>
      <c r="J866" s="22">
        <f t="shared" si="92"/>
        <v>273.36890694444446</v>
      </c>
      <c r="K866" s="25">
        <f t="shared" si="93"/>
        <v>273.36890694444446</v>
      </c>
      <c r="L866" s="20">
        <f t="shared" si="94"/>
        <v>0</v>
      </c>
      <c r="M866" s="30">
        <f>(E866/1000)*(I866+H866+('Bike Data'!C$4*'Bike Data'!C$10*F866))</f>
        <v>6.2205198123263887</v>
      </c>
      <c r="N866" s="25">
        <f t="shared" si="95"/>
        <v>6.2205198123263887</v>
      </c>
      <c r="O866" s="30">
        <f t="shared" si="96"/>
        <v>0</v>
      </c>
      <c r="P866" s="26"/>
      <c r="Q866" s="22">
        <f>((M866+M867)/2) * (B867 - B866)</f>
        <v>5.3752013297453711</v>
      </c>
      <c r="R866" s="25">
        <f t="shared" si="97"/>
        <v>5.3752013297453711</v>
      </c>
      <c r="S866" s="22">
        <f>SUM($R$3:R866)</f>
        <v>842.64547241785874</v>
      </c>
      <c r="T866" s="25">
        <f t="shared" si="91"/>
        <v>0</v>
      </c>
      <c r="U866" s="22">
        <f>SUM($T$3:T866)</f>
        <v>263.83205193596297</v>
      </c>
      <c r="V866" s="25"/>
      <c r="W866" s="20">
        <f>U866*'KERS Calcs'!$F$4</f>
        <v>232.17220570364742</v>
      </c>
      <c r="X866" s="25">
        <f>O866*'KERS Calcs'!$F$30</f>
        <v>0</v>
      </c>
      <c r="Y866" s="73">
        <f>T866*'KERS Calcs'!$F$30</f>
        <v>0</v>
      </c>
      <c r="Z866" s="26">
        <f>SUM($Y$3:Y866)</f>
        <v>141.88900205988958</v>
      </c>
    </row>
    <row r="867" spans="1:26" x14ac:dyDescent="0.2">
      <c r="A867" s="23" t="s">
        <v>19</v>
      </c>
      <c r="B867" s="19">
        <v>864</v>
      </c>
      <c r="C867" s="23">
        <v>275</v>
      </c>
      <c r="D867" s="19">
        <v>72.3</v>
      </c>
      <c r="E867" s="24">
        <v>20.083333333333332</v>
      </c>
      <c r="F867" s="20">
        <v>0.23611111111111149</v>
      </c>
      <c r="G867" s="25">
        <f>'Bike Data'!$C$4*$F867</f>
        <v>66.819444444444557</v>
      </c>
      <c r="H867" s="22">
        <f>0.5*'Bike Data'!$C$12*'Bike Data'!$C$7*'Bike Data'!$C$6*'WLTP Calcs'!E867^2</f>
        <v>83.007429166666654</v>
      </c>
      <c r="I867" s="26">
        <f>0.02 *'Bike Data'!C$4*9.81</f>
        <v>55.524600000000007</v>
      </c>
      <c r="J867" s="22">
        <f t="shared" si="92"/>
        <v>205.3514736111112</v>
      </c>
      <c r="K867" s="25">
        <f t="shared" si="93"/>
        <v>205.3514736111112</v>
      </c>
      <c r="L867" s="20">
        <f t="shared" si="94"/>
        <v>0</v>
      </c>
      <c r="M867" s="30">
        <f>(E867/1000)*(I867+H867+('Bike Data'!C$4*'Bike Data'!C$10*F867))</f>
        <v>4.5298828471643544</v>
      </c>
      <c r="N867" s="25">
        <f t="shared" si="95"/>
        <v>4.5298828471643544</v>
      </c>
      <c r="O867" s="30">
        <f t="shared" si="96"/>
        <v>0</v>
      </c>
      <c r="P867" s="26"/>
      <c r="Q867" s="22">
        <f>((M867+M868)/2) * (B868 - B867)</f>
        <v>4.2466448402231283</v>
      </c>
      <c r="R867" s="25">
        <f t="shared" si="97"/>
        <v>4.2466448402231283</v>
      </c>
      <c r="S867" s="22">
        <f>SUM($R$3:R867)</f>
        <v>846.89211725808184</v>
      </c>
      <c r="T867" s="25">
        <f t="shared" si="91"/>
        <v>0</v>
      </c>
      <c r="U867" s="22">
        <f>SUM($T$3:T867)</f>
        <v>263.83205193596297</v>
      </c>
      <c r="V867" s="25"/>
      <c r="W867" s="20">
        <f>U867*'KERS Calcs'!$F$4</f>
        <v>232.17220570364742</v>
      </c>
      <c r="X867" s="25">
        <f>O867*'KERS Calcs'!$F$30</f>
        <v>0</v>
      </c>
      <c r="Y867" s="73">
        <f>T867*'KERS Calcs'!$F$30</f>
        <v>0</v>
      </c>
      <c r="Z867" s="26">
        <f>SUM($Y$3:Y867)</f>
        <v>141.88900205988958</v>
      </c>
    </row>
    <row r="868" spans="1:26" x14ac:dyDescent="0.2">
      <c r="A868" s="23" t="s">
        <v>19</v>
      </c>
      <c r="B868" s="19">
        <v>865</v>
      </c>
      <c r="C868" s="23">
        <v>276</v>
      </c>
      <c r="D868" s="19">
        <v>72.8</v>
      </c>
      <c r="E868" s="24">
        <v>20.222222222222221</v>
      </c>
      <c r="F868" s="20">
        <v>0.15277777777777896</v>
      </c>
      <c r="G868" s="25">
        <f>'Bike Data'!$C$4*$F868</f>
        <v>43.236111111111441</v>
      </c>
      <c r="H868" s="22">
        <f>0.5*'Bike Data'!$C$12*'Bike Data'!$C$7*'Bike Data'!$C$6*'WLTP Calcs'!E868^2</f>
        <v>84.159496296296297</v>
      </c>
      <c r="I868" s="26">
        <f>0.02 *'Bike Data'!C$4*9.81</f>
        <v>55.524600000000007</v>
      </c>
      <c r="J868" s="22">
        <f t="shared" si="92"/>
        <v>182.92020740740776</v>
      </c>
      <c r="K868" s="25">
        <f t="shared" si="93"/>
        <v>182.92020740740776</v>
      </c>
      <c r="L868" s="20">
        <f t="shared" si="94"/>
        <v>0</v>
      </c>
      <c r="M868" s="30">
        <f>(E868/1000)*(I868+H868+('Bike Data'!C$4*'Bike Data'!C$10*F868))</f>
        <v>3.9634068332819021</v>
      </c>
      <c r="N868" s="25">
        <f t="shared" si="95"/>
        <v>3.9634068332819021</v>
      </c>
      <c r="O868" s="30">
        <f t="shared" si="96"/>
        <v>0</v>
      </c>
      <c r="P868" s="26"/>
      <c r="Q868" s="22">
        <f>((M868+M869)/2) * (B869 - B868)</f>
        <v>4.3592346223636866</v>
      </c>
      <c r="R868" s="25">
        <f t="shared" si="97"/>
        <v>4.3592346223636866</v>
      </c>
      <c r="S868" s="22">
        <f>SUM($R$3:R868)</f>
        <v>851.25135188044555</v>
      </c>
      <c r="T868" s="25">
        <f t="shared" si="91"/>
        <v>0</v>
      </c>
      <c r="U868" s="22">
        <f>SUM($T$3:T868)</f>
        <v>263.83205193596297</v>
      </c>
      <c r="V868" s="25"/>
      <c r="W868" s="20">
        <f>U868*'KERS Calcs'!$F$4</f>
        <v>232.17220570364742</v>
      </c>
      <c r="X868" s="25">
        <f>O868*'KERS Calcs'!$F$30</f>
        <v>0</v>
      </c>
      <c r="Y868" s="73">
        <f>T868*'KERS Calcs'!$F$30</f>
        <v>0</v>
      </c>
      <c r="Z868" s="26">
        <f>SUM($Y$3:Y868)</f>
        <v>141.88900205988958</v>
      </c>
    </row>
    <row r="869" spans="1:26" x14ac:dyDescent="0.2">
      <c r="A869" s="23" t="s">
        <v>19</v>
      </c>
      <c r="B869" s="19">
        <v>866</v>
      </c>
      <c r="C869" s="23">
        <v>277</v>
      </c>
      <c r="D869" s="19">
        <v>73.400000000000006</v>
      </c>
      <c r="E869" s="24">
        <v>20.388888888888893</v>
      </c>
      <c r="F869" s="20">
        <v>0.24999999999999961</v>
      </c>
      <c r="G869" s="25">
        <f>'Bike Data'!$C$4*$F869</f>
        <v>70.749999999999886</v>
      </c>
      <c r="H869" s="22">
        <f>0.5*'Bike Data'!$C$12*'Bike Data'!$C$7*'Bike Data'!$C$6*'WLTP Calcs'!E869^2</f>
        <v>85.552457407407445</v>
      </c>
      <c r="I869" s="26">
        <f>0.02 *'Bike Data'!C$4*9.81</f>
        <v>55.524600000000007</v>
      </c>
      <c r="J869" s="22">
        <f t="shared" si="92"/>
        <v>211.82705740740732</v>
      </c>
      <c r="K869" s="25">
        <f t="shared" si="93"/>
        <v>211.82705740740732</v>
      </c>
      <c r="L869" s="20">
        <f t="shared" si="94"/>
        <v>0</v>
      </c>
      <c r="M869" s="30">
        <f>(E869/1000)*(I869+H869+('Bike Data'!C$4*'Bike Data'!C$10*F869))</f>
        <v>4.755062411445472</v>
      </c>
      <c r="N869" s="25">
        <f t="shared" si="95"/>
        <v>4.755062411445472</v>
      </c>
      <c r="O869" s="30">
        <f t="shared" si="96"/>
        <v>0</v>
      </c>
      <c r="P869" s="26"/>
      <c r="Q869" s="22">
        <f>((M869+M870)/2) * (B870 - B869)</f>
        <v>5.2474575933127543</v>
      </c>
      <c r="R869" s="25">
        <f t="shared" si="97"/>
        <v>5.2474575933127543</v>
      </c>
      <c r="S869" s="22">
        <f>SUM($R$3:R869)</f>
        <v>856.49880947375834</v>
      </c>
      <c r="T869" s="25">
        <f t="shared" si="91"/>
        <v>0</v>
      </c>
      <c r="U869" s="22">
        <f>SUM($T$3:T869)</f>
        <v>263.83205193596297</v>
      </c>
      <c r="V869" s="25"/>
      <c r="W869" s="20">
        <f>U869*'KERS Calcs'!$F$4</f>
        <v>232.17220570364742</v>
      </c>
      <c r="X869" s="25">
        <f>O869*'KERS Calcs'!$F$30</f>
        <v>0</v>
      </c>
      <c r="Y869" s="73">
        <f>T869*'KERS Calcs'!$F$30</f>
        <v>0</v>
      </c>
      <c r="Z869" s="26">
        <f>SUM($Y$3:Y869)</f>
        <v>141.88900205988958</v>
      </c>
    </row>
    <row r="870" spans="1:26" x14ac:dyDescent="0.2">
      <c r="A870" s="23" t="s">
        <v>19</v>
      </c>
      <c r="B870" s="19">
        <v>867</v>
      </c>
      <c r="C870" s="23">
        <v>278</v>
      </c>
      <c r="D870" s="19">
        <v>74.599999999999994</v>
      </c>
      <c r="E870" s="24">
        <v>20.722222222222221</v>
      </c>
      <c r="F870" s="20">
        <v>0.36111111111111033</v>
      </c>
      <c r="G870" s="25">
        <f>'Bike Data'!$C$4*$F870</f>
        <v>102.19444444444423</v>
      </c>
      <c r="H870" s="22">
        <f>0.5*'Bike Data'!$C$12*'Bike Data'!$C$7*'Bike Data'!$C$6*'WLTP Calcs'!E870^2</f>
        <v>88.37267962962963</v>
      </c>
      <c r="I870" s="26">
        <f>0.02 *'Bike Data'!C$4*9.81</f>
        <v>55.524600000000007</v>
      </c>
      <c r="J870" s="22">
        <f t="shared" si="92"/>
        <v>246.09172407407385</v>
      </c>
      <c r="K870" s="25">
        <f t="shared" si="93"/>
        <v>246.09172407407385</v>
      </c>
      <c r="L870" s="20">
        <f t="shared" si="94"/>
        <v>0</v>
      </c>
      <c r="M870" s="30">
        <f>(E870/1000)*(I870+H870+('Bike Data'!C$4*'Bike Data'!C$10*F870))</f>
        <v>5.7398527751800357</v>
      </c>
      <c r="N870" s="25">
        <f t="shared" si="95"/>
        <v>5.7398527751800357</v>
      </c>
      <c r="O870" s="30">
        <f t="shared" si="96"/>
        <v>0</v>
      </c>
      <c r="P870" s="26"/>
      <c r="Q870" s="22">
        <f>((M870+M871)/2) * (B871 - B870)</f>
        <v>5.5048518901620342</v>
      </c>
      <c r="R870" s="25">
        <f t="shared" si="97"/>
        <v>5.5048518901620342</v>
      </c>
      <c r="S870" s="22">
        <f>SUM($R$3:R870)</f>
        <v>862.0036613639204</v>
      </c>
      <c r="T870" s="25">
        <f t="shared" si="91"/>
        <v>0</v>
      </c>
      <c r="U870" s="22">
        <f>SUM($T$3:T870)</f>
        <v>263.83205193596297</v>
      </c>
      <c r="V870" s="25"/>
      <c r="W870" s="20">
        <f>U870*'KERS Calcs'!$F$4</f>
        <v>232.17220570364742</v>
      </c>
      <c r="X870" s="25">
        <f>O870*'KERS Calcs'!$F$30</f>
        <v>0</v>
      </c>
      <c r="Y870" s="73">
        <f>T870*'KERS Calcs'!$F$30</f>
        <v>0</v>
      </c>
      <c r="Z870" s="26">
        <f>SUM($Y$3:Y870)</f>
        <v>141.88900205988958</v>
      </c>
    </row>
    <row r="871" spans="1:26" x14ac:dyDescent="0.2">
      <c r="A871" s="23" t="s">
        <v>19</v>
      </c>
      <c r="B871" s="19">
        <v>868</v>
      </c>
      <c r="C871" s="23">
        <v>279</v>
      </c>
      <c r="D871" s="19">
        <v>76</v>
      </c>
      <c r="E871" s="24">
        <v>21.111111111111111</v>
      </c>
      <c r="F871" s="20">
        <v>0.27777777777777779</v>
      </c>
      <c r="G871" s="25">
        <f>'Bike Data'!$C$4*$F871</f>
        <v>78.611111111111114</v>
      </c>
      <c r="H871" s="22">
        <f>0.5*'Bike Data'!$C$12*'Bike Data'!$C$7*'Bike Data'!$C$6*'WLTP Calcs'!E871^2</f>
        <v>91.720740740740737</v>
      </c>
      <c r="I871" s="26">
        <f>0.02 *'Bike Data'!C$4*9.81</f>
        <v>55.524600000000007</v>
      </c>
      <c r="J871" s="22">
        <f t="shared" si="92"/>
        <v>225.85645185185189</v>
      </c>
      <c r="K871" s="25">
        <f t="shared" si="93"/>
        <v>225.85645185185189</v>
      </c>
      <c r="L871" s="20">
        <f t="shared" si="94"/>
        <v>0</v>
      </c>
      <c r="M871" s="30">
        <f>(E871/1000)*(I871+H871+('Bike Data'!C$4*'Bike Data'!C$10*F871))</f>
        <v>5.2698510051440328</v>
      </c>
      <c r="N871" s="25">
        <f t="shared" si="95"/>
        <v>5.2698510051440328</v>
      </c>
      <c r="O871" s="30">
        <f t="shared" si="96"/>
        <v>0</v>
      </c>
      <c r="P871" s="26"/>
      <c r="Q871" s="22">
        <f>((M871+M872)/2) * (B872 - B871)</f>
        <v>4.4892207980259773</v>
      </c>
      <c r="R871" s="25">
        <f t="shared" si="97"/>
        <v>4.4892207980259773</v>
      </c>
      <c r="S871" s="22">
        <f>SUM($R$3:R871)</f>
        <v>866.49288216194634</v>
      </c>
      <c r="T871" s="25">
        <f t="shared" si="91"/>
        <v>0</v>
      </c>
      <c r="U871" s="22">
        <f>SUM($T$3:T871)</f>
        <v>263.83205193596297</v>
      </c>
      <c r="V871" s="25"/>
      <c r="W871" s="20">
        <f>U871*'KERS Calcs'!$F$4</f>
        <v>232.17220570364742</v>
      </c>
      <c r="X871" s="25">
        <f>O871*'KERS Calcs'!$F$30</f>
        <v>0</v>
      </c>
      <c r="Y871" s="73">
        <f>T871*'KERS Calcs'!$F$30</f>
        <v>0</v>
      </c>
      <c r="Z871" s="26">
        <f>SUM($Y$3:Y871)</f>
        <v>141.88900205988958</v>
      </c>
    </row>
    <row r="872" spans="1:26" x14ac:dyDescent="0.2">
      <c r="A872" s="23" t="s">
        <v>19</v>
      </c>
      <c r="B872" s="19">
        <v>869</v>
      </c>
      <c r="C872" s="23">
        <v>280</v>
      </c>
      <c r="D872" s="19">
        <v>76.599999999999994</v>
      </c>
      <c r="E872" s="24">
        <v>21.277777777777779</v>
      </c>
      <c r="F872" s="20">
        <v>6.9444444444444448E-2</v>
      </c>
      <c r="G872" s="25">
        <f>'Bike Data'!$C$4*$F872</f>
        <v>19.652777777777779</v>
      </c>
      <c r="H872" s="22">
        <f>0.5*'Bike Data'!$C$12*'Bike Data'!$C$7*'Bike Data'!$C$6*'WLTP Calcs'!E872^2</f>
        <v>93.174679629629651</v>
      </c>
      <c r="I872" s="26">
        <f>0.02 *'Bike Data'!C$4*9.81</f>
        <v>55.524600000000007</v>
      </c>
      <c r="J872" s="22">
        <f t="shared" si="92"/>
        <v>168.35205740740741</v>
      </c>
      <c r="K872" s="25">
        <f t="shared" si="93"/>
        <v>168.35205740740741</v>
      </c>
      <c r="L872" s="20">
        <f t="shared" si="94"/>
        <v>0</v>
      </c>
      <c r="M872" s="30">
        <f>(E872/1000)*(I872+H872+('Bike Data'!C$4*'Bike Data'!C$10*F872))</f>
        <v>3.7085905909079218</v>
      </c>
      <c r="N872" s="25">
        <f t="shared" si="95"/>
        <v>3.7085905909079218</v>
      </c>
      <c r="O872" s="30">
        <f t="shared" si="96"/>
        <v>0</v>
      </c>
      <c r="P872" s="26"/>
      <c r="Q872" s="22">
        <f>((M872+M873)/2) * (B873 - B872)</f>
        <v>3.21408626333591</v>
      </c>
      <c r="R872" s="25">
        <f t="shared" si="97"/>
        <v>3.21408626333591</v>
      </c>
      <c r="S872" s="22">
        <f>SUM($R$3:R872)</f>
        <v>869.7069684252823</v>
      </c>
      <c r="T872" s="25">
        <f t="shared" si="91"/>
        <v>0</v>
      </c>
      <c r="U872" s="22">
        <f>SUM($T$3:T872)</f>
        <v>263.83205193596297</v>
      </c>
      <c r="V872" s="25"/>
      <c r="W872" s="20">
        <f>U872*'KERS Calcs'!$F$4</f>
        <v>232.17220570364742</v>
      </c>
      <c r="X872" s="25">
        <f>O872*'KERS Calcs'!$F$30</f>
        <v>0</v>
      </c>
      <c r="Y872" s="73">
        <f>T872*'KERS Calcs'!$F$30</f>
        <v>0</v>
      </c>
      <c r="Z872" s="26">
        <f>SUM($Y$3:Y872)</f>
        <v>141.88900205988958</v>
      </c>
    </row>
    <row r="873" spans="1:26" x14ac:dyDescent="0.2">
      <c r="A873" s="23" t="s">
        <v>19</v>
      </c>
      <c r="B873" s="19">
        <v>870</v>
      </c>
      <c r="C873" s="23">
        <v>281</v>
      </c>
      <c r="D873" s="19">
        <v>76.5</v>
      </c>
      <c r="E873" s="24">
        <v>21.25</v>
      </c>
      <c r="F873" s="20">
        <v>-5.5555555555554373E-2</v>
      </c>
      <c r="G873" s="25">
        <f>'Bike Data'!$C$4*$F873</f>
        <v>-15.722222222221887</v>
      </c>
      <c r="H873" s="22">
        <f>0.5*'Bike Data'!$C$12*'Bike Data'!$C$7*'Bike Data'!$C$6*'WLTP Calcs'!E873^2</f>
        <v>92.931562499999998</v>
      </c>
      <c r="I873" s="26">
        <f>0.02 *'Bike Data'!C$4*9.81</f>
        <v>55.524600000000007</v>
      </c>
      <c r="J873" s="22">
        <f t="shared" si="92"/>
        <v>132.73394027777812</v>
      </c>
      <c r="K873" s="25">
        <f t="shared" si="93"/>
        <v>132.73394027777812</v>
      </c>
      <c r="L873" s="20">
        <f t="shared" si="94"/>
        <v>0</v>
      </c>
      <c r="M873" s="30">
        <f>(E873/1000)*(I873+H873+('Bike Data'!C$4*'Bike Data'!C$10*F873))</f>
        <v>2.7195819357638982</v>
      </c>
      <c r="N873" s="25">
        <f t="shared" si="95"/>
        <v>2.7195819357638982</v>
      </c>
      <c r="O873" s="30">
        <f t="shared" si="96"/>
        <v>0</v>
      </c>
      <c r="P873" s="26"/>
      <c r="Q873" s="22">
        <f>((M873+M874)/2) * (B874 - B873)</f>
        <v>2.5440236712962996</v>
      </c>
      <c r="R873" s="25">
        <f t="shared" si="97"/>
        <v>2.5440236712962996</v>
      </c>
      <c r="S873" s="22">
        <f>SUM($R$3:R873)</f>
        <v>872.25099209657856</v>
      </c>
      <c r="T873" s="25">
        <f t="shared" si="91"/>
        <v>0</v>
      </c>
      <c r="U873" s="22">
        <f>SUM($T$3:T873)</f>
        <v>263.83205193596297</v>
      </c>
      <c r="V873" s="25"/>
      <c r="W873" s="20">
        <f>U873*'KERS Calcs'!$F$4</f>
        <v>232.17220570364742</v>
      </c>
      <c r="X873" s="25">
        <f>O873*'KERS Calcs'!$F$30</f>
        <v>0</v>
      </c>
      <c r="Y873" s="73">
        <f>T873*'KERS Calcs'!$F$30</f>
        <v>0</v>
      </c>
      <c r="Z873" s="26">
        <f>SUM($Y$3:Y873)</f>
        <v>141.88900205988958</v>
      </c>
    </row>
    <row r="874" spans="1:26" x14ac:dyDescent="0.2">
      <c r="A874" s="23" t="s">
        <v>19</v>
      </c>
      <c r="B874" s="19">
        <v>871</v>
      </c>
      <c r="C874" s="23">
        <v>282</v>
      </c>
      <c r="D874" s="19">
        <v>76.2</v>
      </c>
      <c r="E874" s="24">
        <v>21.166666666666668</v>
      </c>
      <c r="F874" s="20">
        <v>-9.7222222222222612E-2</v>
      </c>
      <c r="G874" s="25">
        <f>'Bike Data'!$C$4*$F874</f>
        <v>-27.513888888888999</v>
      </c>
      <c r="H874" s="22">
        <f>0.5*'Bike Data'!$C$12*'Bike Data'!$C$7*'Bike Data'!$C$6*'WLTP Calcs'!E874^2</f>
        <v>92.204116666666678</v>
      </c>
      <c r="I874" s="26">
        <f>0.02 *'Bike Data'!C$4*9.81</f>
        <v>55.524600000000007</v>
      </c>
      <c r="J874" s="22">
        <f t="shared" si="92"/>
        <v>120.21482777777769</v>
      </c>
      <c r="K874" s="25">
        <f t="shared" si="93"/>
        <v>120.21482777777769</v>
      </c>
      <c r="L874" s="20">
        <f t="shared" si="94"/>
        <v>0</v>
      </c>
      <c r="M874" s="30">
        <f>(E874/1000)*(I874+H874+('Bike Data'!C$4*'Bike Data'!C$10*F874))</f>
        <v>2.3684654068287014</v>
      </c>
      <c r="N874" s="25">
        <f t="shared" si="95"/>
        <v>2.3684654068287014</v>
      </c>
      <c r="O874" s="30">
        <f t="shared" si="96"/>
        <v>0</v>
      </c>
      <c r="P874" s="26"/>
      <c r="Q874" s="22">
        <f>((M874+M875)/2) * (B875 - B874)</f>
        <v>2.2981933246077682</v>
      </c>
      <c r="R874" s="25">
        <f t="shared" si="97"/>
        <v>2.2981933246077682</v>
      </c>
      <c r="S874" s="22">
        <f>SUM($R$3:R874)</f>
        <v>874.54918542118628</v>
      </c>
      <c r="T874" s="25">
        <f t="shared" si="91"/>
        <v>0</v>
      </c>
      <c r="U874" s="22">
        <f>SUM($T$3:T874)</f>
        <v>263.83205193596297</v>
      </c>
      <c r="V874" s="25"/>
      <c r="W874" s="20">
        <f>U874*'KERS Calcs'!$F$4</f>
        <v>232.17220570364742</v>
      </c>
      <c r="X874" s="25">
        <f>O874*'KERS Calcs'!$F$30</f>
        <v>0</v>
      </c>
      <c r="Y874" s="73">
        <f>T874*'KERS Calcs'!$F$30</f>
        <v>0</v>
      </c>
      <c r="Z874" s="26">
        <f>SUM($Y$3:Y874)</f>
        <v>141.88900205988958</v>
      </c>
    </row>
    <row r="875" spans="1:26" x14ac:dyDescent="0.2">
      <c r="A875" s="23" t="s">
        <v>19</v>
      </c>
      <c r="B875" s="19">
        <v>872</v>
      </c>
      <c r="C875" s="23">
        <v>283</v>
      </c>
      <c r="D875" s="19">
        <v>75.8</v>
      </c>
      <c r="E875" s="24">
        <v>21.055555555555557</v>
      </c>
      <c r="F875" s="20">
        <v>-0.11111111111111072</v>
      </c>
      <c r="G875" s="25">
        <f>'Bike Data'!$C$4*$F875</f>
        <v>-31.444444444444333</v>
      </c>
      <c r="H875" s="22">
        <f>0.5*'Bike Data'!$C$12*'Bike Data'!$C$7*'Bike Data'!$C$6*'WLTP Calcs'!E875^2</f>
        <v>91.238635185185203</v>
      </c>
      <c r="I875" s="26">
        <f>0.02 *'Bike Data'!C$4*9.81</f>
        <v>55.524600000000007</v>
      </c>
      <c r="J875" s="22">
        <f t="shared" si="92"/>
        <v>115.31879074074088</v>
      </c>
      <c r="K875" s="25">
        <f t="shared" si="93"/>
        <v>115.31879074074088</v>
      </c>
      <c r="L875" s="20">
        <f t="shared" si="94"/>
        <v>0</v>
      </c>
      <c r="M875" s="30">
        <f>(E875/1000)*(I875+H875+('Bike Data'!C$4*'Bike Data'!C$10*F875))</f>
        <v>2.2279212423868349</v>
      </c>
      <c r="N875" s="25">
        <f t="shared" si="95"/>
        <v>2.2279212423868349</v>
      </c>
      <c r="O875" s="30">
        <f t="shared" si="96"/>
        <v>0</v>
      </c>
      <c r="P875" s="26"/>
      <c r="Q875" s="22">
        <f>((M875+M876)/2) * (B876 - B875)</f>
        <v>2.1047715470293236</v>
      </c>
      <c r="R875" s="25">
        <f t="shared" si="97"/>
        <v>2.1047715470293236</v>
      </c>
      <c r="S875" s="22">
        <f>SUM($R$3:R875)</f>
        <v>876.65395696821565</v>
      </c>
      <c r="T875" s="25">
        <f t="shared" si="91"/>
        <v>0</v>
      </c>
      <c r="U875" s="22">
        <f>SUM($T$3:T875)</f>
        <v>263.83205193596297</v>
      </c>
      <c r="V875" s="25"/>
      <c r="W875" s="20">
        <f>U875*'KERS Calcs'!$F$4</f>
        <v>232.17220570364742</v>
      </c>
      <c r="X875" s="25">
        <f>O875*'KERS Calcs'!$F$30</f>
        <v>0</v>
      </c>
      <c r="Y875" s="73">
        <f>T875*'KERS Calcs'!$F$30</f>
        <v>0</v>
      </c>
      <c r="Z875" s="26">
        <f>SUM($Y$3:Y875)</f>
        <v>141.88900205988958</v>
      </c>
    </row>
    <row r="876" spans="1:26" x14ac:dyDescent="0.2">
      <c r="A876" s="23" t="s">
        <v>19</v>
      </c>
      <c r="B876" s="19">
        <v>873</v>
      </c>
      <c r="C876" s="23">
        <v>284</v>
      </c>
      <c r="D876" s="19">
        <v>75.400000000000006</v>
      </c>
      <c r="E876" s="24">
        <v>20.944444444444446</v>
      </c>
      <c r="F876" s="20">
        <v>-0.1388888888888889</v>
      </c>
      <c r="G876" s="25">
        <f>'Bike Data'!$C$4*$F876</f>
        <v>-39.305555555555557</v>
      </c>
      <c r="H876" s="22">
        <f>0.5*'Bike Data'!$C$12*'Bike Data'!$C$7*'Bike Data'!$C$6*'WLTP Calcs'!E876^2</f>
        <v>90.27823518518521</v>
      </c>
      <c r="I876" s="26">
        <f>0.02 *'Bike Data'!C$4*9.81</f>
        <v>55.524600000000007</v>
      </c>
      <c r="J876" s="22">
        <f t="shared" si="92"/>
        <v>106.49727962962966</v>
      </c>
      <c r="K876" s="25">
        <f t="shared" si="93"/>
        <v>106.49727962962966</v>
      </c>
      <c r="L876" s="20">
        <f t="shared" si="94"/>
        <v>0</v>
      </c>
      <c r="M876" s="30">
        <f>(E876/1000)*(I876+H876+('Bike Data'!C$4*'Bike Data'!C$10*F876))</f>
        <v>1.9816218516718118</v>
      </c>
      <c r="N876" s="25">
        <f t="shared" si="95"/>
        <v>1.9816218516718118</v>
      </c>
      <c r="O876" s="30">
        <f t="shared" si="96"/>
        <v>0</v>
      </c>
      <c r="P876" s="26"/>
      <c r="Q876" s="22">
        <f>((M876+M877)/2) * (B877 - B876)</f>
        <v>1.6929686814557621</v>
      </c>
      <c r="R876" s="25">
        <f t="shared" si="97"/>
        <v>1.6929686814557621</v>
      </c>
      <c r="S876" s="22">
        <f>SUM($R$3:R876)</f>
        <v>878.34692564967145</v>
      </c>
      <c r="T876" s="25">
        <f t="shared" si="91"/>
        <v>0</v>
      </c>
      <c r="U876" s="22">
        <f>SUM($T$3:T876)</f>
        <v>263.83205193596297</v>
      </c>
      <c r="V876" s="25"/>
      <c r="W876" s="20">
        <f>U876*'KERS Calcs'!$F$4</f>
        <v>232.17220570364742</v>
      </c>
      <c r="X876" s="25">
        <f>O876*'KERS Calcs'!$F$30</f>
        <v>0</v>
      </c>
      <c r="Y876" s="73">
        <f>T876*'KERS Calcs'!$F$30</f>
        <v>0</v>
      </c>
      <c r="Z876" s="26">
        <f>SUM($Y$3:Y876)</f>
        <v>141.88900205988958</v>
      </c>
    </row>
    <row r="877" spans="1:26" x14ac:dyDescent="0.2">
      <c r="A877" s="23" t="s">
        <v>19</v>
      </c>
      <c r="B877" s="19">
        <v>874</v>
      </c>
      <c r="C877" s="23">
        <v>285</v>
      </c>
      <c r="D877" s="19">
        <v>74.8</v>
      </c>
      <c r="E877" s="24">
        <v>20.777777777777779</v>
      </c>
      <c r="F877" s="20">
        <v>-0.20833333333333331</v>
      </c>
      <c r="G877" s="25">
        <f>'Bike Data'!$C$4*$F877</f>
        <v>-58.958333333333329</v>
      </c>
      <c r="H877" s="22">
        <f>0.5*'Bike Data'!$C$12*'Bike Data'!$C$7*'Bike Data'!$C$6*'WLTP Calcs'!E877^2</f>
        <v>88.847162962962983</v>
      </c>
      <c r="I877" s="26">
        <f>0.02 *'Bike Data'!C$4*9.81</f>
        <v>55.524600000000007</v>
      </c>
      <c r="J877" s="22">
        <f t="shared" si="92"/>
        <v>85.413429629629661</v>
      </c>
      <c r="K877" s="25">
        <f t="shared" si="93"/>
        <v>85.413429629629661</v>
      </c>
      <c r="L877" s="20">
        <f t="shared" si="94"/>
        <v>0</v>
      </c>
      <c r="M877" s="30">
        <f>(E877/1000)*(I877+H877+('Bike Data'!C$4*'Bike Data'!C$10*F877))</f>
        <v>1.4043155112397125</v>
      </c>
      <c r="N877" s="25">
        <f t="shared" si="95"/>
        <v>1.4043155112397125</v>
      </c>
      <c r="O877" s="30">
        <f t="shared" si="96"/>
        <v>0</v>
      </c>
      <c r="P877" s="26"/>
      <c r="Q877" s="22">
        <f>((M877+M878)/2) * (B878 - B877)</f>
        <v>1.058812011615873</v>
      </c>
      <c r="R877" s="25">
        <f t="shared" si="97"/>
        <v>1.058812011615873</v>
      </c>
      <c r="S877" s="22">
        <f>SUM($R$3:R877)</f>
        <v>879.40573766128728</v>
      </c>
      <c r="T877" s="25">
        <f t="shared" si="91"/>
        <v>0</v>
      </c>
      <c r="U877" s="22">
        <f>SUM($T$3:T877)</f>
        <v>263.83205193596297</v>
      </c>
      <c r="V877" s="25"/>
      <c r="W877" s="20">
        <f>U877*'KERS Calcs'!$F$4</f>
        <v>232.17220570364742</v>
      </c>
      <c r="X877" s="25">
        <f>O877*'KERS Calcs'!$F$30</f>
        <v>0</v>
      </c>
      <c r="Y877" s="73">
        <f>T877*'KERS Calcs'!$F$30</f>
        <v>0</v>
      </c>
      <c r="Z877" s="26">
        <f>SUM($Y$3:Y877)</f>
        <v>141.88900205988958</v>
      </c>
    </row>
    <row r="878" spans="1:26" x14ac:dyDescent="0.2">
      <c r="A878" s="23" t="s">
        <v>19</v>
      </c>
      <c r="B878" s="19">
        <v>875</v>
      </c>
      <c r="C878" s="23">
        <v>286</v>
      </c>
      <c r="D878" s="19">
        <v>73.900000000000006</v>
      </c>
      <c r="E878" s="24">
        <v>20.527777777777779</v>
      </c>
      <c r="F878" s="20">
        <v>-0.29166666666666585</v>
      </c>
      <c r="G878" s="25">
        <f>'Bike Data'!$C$4*$F878</f>
        <v>-82.54166666666643</v>
      </c>
      <c r="H878" s="22">
        <f>0.5*'Bike Data'!$C$12*'Bike Data'!$C$7*'Bike Data'!$C$6*'WLTP Calcs'!E878^2</f>
        <v>86.721992129629641</v>
      </c>
      <c r="I878" s="26">
        <f>0.02 *'Bike Data'!C$4*9.81</f>
        <v>55.524600000000007</v>
      </c>
      <c r="J878" s="22">
        <f t="shared" si="92"/>
        <v>59.704925462963217</v>
      </c>
      <c r="K878" s="25">
        <f t="shared" si="93"/>
        <v>59.704925462963217</v>
      </c>
      <c r="L878" s="20">
        <f t="shared" si="94"/>
        <v>0</v>
      </c>
      <c r="M878" s="30">
        <f>(E878/1000)*(I878+H878+('Bike Data'!C$4*'Bike Data'!C$10*F878))</f>
        <v>0.71330851199203349</v>
      </c>
      <c r="N878" s="25">
        <f t="shared" si="95"/>
        <v>0.71330851199203349</v>
      </c>
      <c r="O878" s="30">
        <f t="shared" si="96"/>
        <v>0</v>
      </c>
      <c r="P878" s="26"/>
      <c r="Q878" s="22">
        <f>((M878+M879)/2) * (B879 - B878)</f>
        <v>0.42087372994148581</v>
      </c>
      <c r="R878" s="25">
        <f t="shared" si="97"/>
        <v>0.42087372994148581</v>
      </c>
      <c r="S878" s="22">
        <f>SUM($R$3:R878)</f>
        <v>879.82661139122877</v>
      </c>
      <c r="T878" s="25">
        <f t="shared" si="91"/>
        <v>0</v>
      </c>
      <c r="U878" s="22">
        <f>SUM($T$3:T878)</f>
        <v>263.83205193596297</v>
      </c>
      <c r="V878" s="25"/>
      <c r="W878" s="20">
        <f>U878*'KERS Calcs'!$F$4</f>
        <v>232.17220570364742</v>
      </c>
      <c r="X878" s="25">
        <f>O878*'KERS Calcs'!$F$30</f>
        <v>0</v>
      </c>
      <c r="Y878" s="73">
        <f>T878*'KERS Calcs'!$F$30</f>
        <v>0</v>
      </c>
      <c r="Z878" s="26">
        <f>SUM($Y$3:Y878)</f>
        <v>141.88900205988958</v>
      </c>
    </row>
    <row r="879" spans="1:26" x14ac:dyDescent="0.2">
      <c r="A879" s="23" t="s">
        <v>19</v>
      </c>
      <c r="B879" s="19">
        <v>876</v>
      </c>
      <c r="C879" s="23">
        <v>287</v>
      </c>
      <c r="D879" s="19">
        <v>72.7</v>
      </c>
      <c r="E879" s="24">
        <v>20.194444444444446</v>
      </c>
      <c r="F879" s="20">
        <v>-0.36111111111111227</v>
      </c>
      <c r="G879" s="25">
        <f>'Bike Data'!$C$4*$F879</f>
        <v>-102.19444444444477</v>
      </c>
      <c r="H879" s="22">
        <f>0.5*'Bike Data'!$C$12*'Bike Data'!$C$7*'Bike Data'!$C$6*'WLTP Calcs'!E879^2</f>
        <v>83.928447685185205</v>
      </c>
      <c r="I879" s="26">
        <f>0.02 *'Bike Data'!C$4*9.81</f>
        <v>55.524600000000007</v>
      </c>
      <c r="J879" s="22">
        <f t="shared" si="92"/>
        <v>37.258603240740442</v>
      </c>
      <c r="K879" s="25">
        <f t="shared" si="93"/>
        <v>37.258603240740442</v>
      </c>
      <c r="L879" s="20">
        <f t="shared" si="94"/>
        <v>0</v>
      </c>
      <c r="M879" s="30">
        <f>(E879/1000)*(I879+H879+('Bike Data'!C$4*'Bike Data'!C$10*F879))</f>
        <v>0.1284389478909381</v>
      </c>
      <c r="N879" s="25">
        <f t="shared" si="95"/>
        <v>0.1284389478909381</v>
      </c>
      <c r="O879" s="30">
        <f t="shared" si="96"/>
        <v>0</v>
      </c>
      <c r="P879" s="26"/>
      <c r="Q879" s="22">
        <f>((M879+M880)/2) * (B880 - B879)</f>
        <v>0.24757590778356248</v>
      </c>
      <c r="R879" s="25">
        <f t="shared" si="97"/>
        <v>0.24757590778356248</v>
      </c>
      <c r="S879" s="22">
        <f>SUM($R$3:R879)</f>
        <v>880.07418729901235</v>
      </c>
      <c r="T879" s="25">
        <f t="shared" si="91"/>
        <v>0</v>
      </c>
      <c r="U879" s="22">
        <f>SUM($T$3:T879)</f>
        <v>263.83205193596297</v>
      </c>
      <c r="V879" s="25"/>
      <c r="W879" s="20">
        <f>U879*'KERS Calcs'!$F$4</f>
        <v>232.17220570364742</v>
      </c>
      <c r="X879" s="25">
        <f>O879*'KERS Calcs'!$F$30</f>
        <v>0</v>
      </c>
      <c r="Y879" s="73">
        <f>T879*'KERS Calcs'!$F$30</f>
        <v>0</v>
      </c>
      <c r="Z879" s="26">
        <f>SUM($Y$3:Y879)</f>
        <v>141.88900205988958</v>
      </c>
    </row>
    <row r="880" spans="1:26" x14ac:dyDescent="0.2">
      <c r="A880" s="23" t="s">
        <v>19</v>
      </c>
      <c r="B880" s="19">
        <v>877</v>
      </c>
      <c r="C880" s="23">
        <v>288</v>
      </c>
      <c r="D880" s="19">
        <v>71.3</v>
      </c>
      <c r="E880" s="24">
        <v>19.805555555555557</v>
      </c>
      <c r="F880" s="20">
        <v>-0.31944444444444403</v>
      </c>
      <c r="G880" s="25">
        <f>'Bike Data'!$C$4*$F880</f>
        <v>-90.402777777777658</v>
      </c>
      <c r="H880" s="22">
        <f>0.5*'Bike Data'!$C$12*'Bike Data'!$C$7*'Bike Data'!$C$6*'WLTP Calcs'!E880^2</f>
        <v>80.727114351851867</v>
      </c>
      <c r="I880" s="26">
        <f>0.02 *'Bike Data'!C$4*9.81</f>
        <v>55.524600000000007</v>
      </c>
      <c r="J880" s="22">
        <f t="shared" si="92"/>
        <v>45.848936574074216</v>
      </c>
      <c r="K880" s="25">
        <f t="shared" si="93"/>
        <v>45.848936574074216</v>
      </c>
      <c r="L880" s="20">
        <f t="shared" si="94"/>
        <v>0</v>
      </c>
      <c r="M880" s="30">
        <f>(E880/1000)*(I880+H880+('Bike Data'!C$4*'Bike Data'!C$10*F880))</f>
        <v>0.36671286767618683</v>
      </c>
      <c r="N880" s="25">
        <f t="shared" si="95"/>
        <v>0.36671286767618683</v>
      </c>
      <c r="O880" s="30">
        <f t="shared" si="96"/>
        <v>0</v>
      </c>
      <c r="P880" s="26"/>
      <c r="Q880" s="22">
        <f>((M880+M881)/2) * (B881 - B880)</f>
        <v>0.84511758589570818</v>
      </c>
      <c r="R880" s="25">
        <f t="shared" si="97"/>
        <v>0.84511758589570818</v>
      </c>
      <c r="S880" s="22">
        <f>SUM($R$3:R880)</f>
        <v>880.91930488490812</v>
      </c>
      <c r="T880" s="25">
        <f t="shared" si="91"/>
        <v>0</v>
      </c>
      <c r="U880" s="22">
        <f>SUM($T$3:T880)</f>
        <v>263.83205193596297</v>
      </c>
      <c r="V880" s="25"/>
      <c r="W880" s="20">
        <f>U880*'KERS Calcs'!$F$4</f>
        <v>232.17220570364742</v>
      </c>
      <c r="X880" s="25">
        <f>O880*'KERS Calcs'!$F$30</f>
        <v>0</v>
      </c>
      <c r="Y880" s="73">
        <f>T880*'KERS Calcs'!$F$30</f>
        <v>0</v>
      </c>
      <c r="Z880" s="26">
        <f>SUM($Y$3:Y880)</f>
        <v>141.88900205988958</v>
      </c>
    </row>
    <row r="881" spans="1:26" x14ac:dyDescent="0.2">
      <c r="A881" s="23" t="s">
        <v>19</v>
      </c>
      <c r="B881" s="19">
        <v>878</v>
      </c>
      <c r="C881" s="23">
        <v>289</v>
      </c>
      <c r="D881" s="19">
        <v>70.400000000000006</v>
      </c>
      <c r="E881" s="24">
        <v>19.555555555555557</v>
      </c>
      <c r="F881" s="20">
        <v>-0.18055555555555516</v>
      </c>
      <c r="G881" s="25">
        <f>'Bike Data'!$C$4*$F881</f>
        <v>-51.097222222222115</v>
      </c>
      <c r="H881" s="22">
        <f>0.5*'Bike Data'!$C$12*'Bike Data'!$C$7*'Bike Data'!$C$6*'WLTP Calcs'!E881^2</f>
        <v>78.701985185185194</v>
      </c>
      <c r="I881" s="26">
        <f>0.02 *'Bike Data'!C$4*9.81</f>
        <v>55.524600000000007</v>
      </c>
      <c r="J881" s="22">
        <f t="shared" si="92"/>
        <v>83.129362962963086</v>
      </c>
      <c r="K881" s="25">
        <f t="shared" si="93"/>
        <v>83.129362962963086</v>
      </c>
      <c r="L881" s="20">
        <f t="shared" si="94"/>
        <v>0</v>
      </c>
      <c r="M881" s="30">
        <f>(E881/1000)*(I881+H881+('Bike Data'!C$4*'Bike Data'!C$10*F881))</f>
        <v>1.3235223041152295</v>
      </c>
      <c r="N881" s="25">
        <f t="shared" si="95"/>
        <v>1.3235223041152295</v>
      </c>
      <c r="O881" s="30">
        <f t="shared" si="96"/>
        <v>0</v>
      </c>
      <c r="P881" s="26"/>
      <c r="Q881" s="22">
        <f>((M881+M882)/2) * (B882 - B881)</f>
        <v>1.7590009347222213</v>
      </c>
      <c r="R881" s="25">
        <f t="shared" si="97"/>
        <v>1.7590009347222213</v>
      </c>
      <c r="S881" s="22">
        <f>SUM($R$3:R881)</f>
        <v>882.67830581963028</v>
      </c>
      <c r="T881" s="25">
        <f t="shared" si="91"/>
        <v>0</v>
      </c>
      <c r="U881" s="22">
        <f>SUM($T$3:T881)</f>
        <v>263.83205193596297</v>
      </c>
      <c r="V881" s="25"/>
      <c r="W881" s="20">
        <f>U881*'KERS Calcs'!$F$4</f>
        <v>232.17220570364742</v>
      </c>
      <c r="X881" s="25">
        <f>O881*'KERS Calcs'!$F$30</f>
        <v>0</v>
      </c>
      <c r="Y881" s="73">
        <f>T881*'KERS Calcs'!$F$30</f>
        <v>0</v>
      </c>
      <c r="Z881" s="26">
        <f>SUM($Y$3:Y881)</f>
        <v>141.88900205988958</v>
      </c>
    </row>
    <row r="882" spans="1:26" x14ac:dyDescent="0.2">
      <c r="A882" s="23" t="s">
        <v>19</v>
      </c>
      <c r="B882" s="19">
        <v>879</v>
      </c>
      <c r="C882" s="23">
        <v>290</v>
      </c>
      <c r="D882" s="19">
        <v>70</v>
      </c>
      <c r="E882" s="24">
        <v>19.444444444444446</v>
      </c>
      <c r="F882" s="20">
        <v>-5.5555555555556344E-2</v>
      </c>
      <c r="G882" s="25">
        <f>'Bike Data'!$C$4*$F882</f>
        <v>-15.722222222222445</v>
      </c>
      <c r="H882" s="22">
        <f>0.5*'Bike Data'!$C$12*'Bike Data'!$C$7*'Bike Data'!$C$6*'WLTP Calcs'!E882^2</f>
        <v>77.810185185185205</v>
      </c>
      <c r="I882" s="26">
        <f>0.02 *'Bike Data'!C$4*9.81</f>
        <v>55.524600000000007</v>
      </c>
      <c r="J882" s="22">
        <f t="shared" si="92"/>
        <v>117.61256296296277</v>
      </c>
      <c r="K882" s="25">
        <f t="shared" si="93"/>
        <v>117.61256296296277</v>
      </c>
      <c r="L882" s="20">
        <f t="shared" si="94"/>
        <v>0</v>
      </c>
      <c r="M882" s="30">
        <f>(E882/1000)*(I882+H882+('Bike Data'!C$4*'Bike Data'!C$10*F882))</f>
        <v>2.1944795653292131</v>
      </c>
      <c r="N882" s="25">
        <f t="shared" si="95"/>
        <v>2.1944795653292131</v>
      </c>
      <c r="O882" s="30">
        <f t="shared" si="96"/>
        <v>0</v>
      </c>
      <c r="P882" s="26"/>
      <c r="Q882" s="22">
        <f>((M882+M883)/2) * (B883 - B882)</f>
        <v>1.895873622042179</v>
      </c>
      <c r="R882" s="25">
        <f t="shared" si="97"/>
        <v>1.895873622042179</v>
      </c>
      <c r="S882" s="22">
        <f>SUM($R$3:R882)</f>
        <v>884.57417944167241</v>
      </c>
      <c r="T882" s="25">
        <f t="shared" si="91"/>
        <v>0</v>
      </c>
      <c r="U882" s="22">
        <f>SUM($T$3:T882)</f>
        <v>263.83205193596297</v>
      </c>
      <c r="V882" s="25"/>
      <c r="W882" s="20">
        <f>U882*'KERS Calcs'!$F$4</f>
        <v>232.17220570364742</v>
      </c>
      <c r="X882" s="25">
        <f>O882*'KERS Calcs'!$F$30</f>
        <v>0</v>
      </c>
      <c r="Y882" s="73">
        <f>T882*'KERS Calcs'!$F$30</f>
        <v>0</v>
      </c>
      <c r="Z882" s="26">
        <f>SUM($Y$3:Y882)</f>
        <v>141.88900205988958</v>
      </c>
    </row>
    <row r="883" spans="1:26" x14ac:dyDescent="0.2">
      <c r="A883" s="23" t="s">
        <v>19</v>
      </c>
      <c r="B883" s="19">
        <v>880</v>
      </c>
      <c r="C883" s="23">
        <v>291</v>
      </c>
      <c r="D883" s="19">
        <v>70</v>
      </c>
      <c r="E883" s="24">
        <v>19.444444444444446</v>
      </c>
      <c r="F883" s="20">
        <v>-0.1388888888888889</v>
      </c>
      <c r="G883" s="25">
        <f>'Bike Data'!$C$4*$F883</f>
        <v>-39.305555555555557</v>
      </c>
      <c r="H883" s="22">
        <f>0.5*'Bike Data'!$C$12*'Bike Data'!$C$7*'Bike Data'!$C$6*'WLTP Calcs'!E883^2</f>
        <v>77.810185185185205</v>
      </c>
      <c r="I883" s="26">
        <f>0.02 *'Bike Data'!C$4*9.81</f>
        <v>55.524600000000007</v>
      </c>
      <c r="J883" s="22">
        <f t="shared" si="92"/>
        <v>94.029229629629654</v>
      </c>
      <c r="K883" s="25">
        <f t="shared" si="93"/>
        <v>94.029229629629654</v>
      </c>
      <c r="L883" s="20">
        <f t="shared" si="94"/>
        <v>0</v>
      </c>
      <c r="M883" s="30">
        <f>(E883/1000)*(I883+H883+('Bike Data'!C$4*'Bike Data'!C$10*F883))</f>
        <v>1.5972676787551447</v>
      </c>
      <c r="N883" s="25">
        <f t="shared" si="95"/>
        <v>1.5972676787551447</v>
      </c>
      <c r="O883" s="30">
        <f t="shared" si="96"/>
        <v>0</v>
      </c>
      <c r="P883" s="26"/>
      <c r="Q883" s="22">
        <f>((M883+M884)/2) * (B884 - B883)</f>
        <v>1.0741387271090541</v>
      </c>
      <c r="R883" s="25">
        <f t="shared" si="97"/>
        <v>1.0741387271090541</v>
      </c>
      <c r="S883" s="22">
        <f>SUM($R$3:R883)</f>
        <v>885.64831816878143</v>
      </c>
      <c r="T883" s="25">
        <f t="shared" si="91"/>
        <v>0</v>
      </c>
      <c r="U883" s="22">
        <f>SUM($T$3:T883)</f>
        <v>263.83205193596297</v>
      </c>
      <c r="V883" s="25"/>
      <c r="W883" s="20">
        <f>U883*'KERS Calcs'!$F$4</f>
        <v>232.17220570364742</v>
      </c>
      <c r="X883" s="25">
        <f>O883*'KERS Calcs'!$F$30</f>
        <v>0</v>
      </c>
      <c r="Y883" s="73">
        <f>T883*'KERS Calcs'!$F$30</f>
        <v>0</v>
      </c>
      <c r="Z883" s="26">
        <f>SUM($Y$3:Y883)</f>
        <v>141.88900205988958</v>
      </c>
    </row>
    <row r="884" spans="1:26" x14ac:dyDescent="0.2">
      <c r="A884" s="23" t="s">
        <v>19</v>
      </c>
      <c r="B884" s="19">
        <v>881</v>
      </c>
      <c r="C884" s="23">
        <v>292</v>
      </c>
      <c r="D884" s="19">
        <v>69</v>
      </c>
      <c r="E884" s="24">
        <v>19.166666666666668</v>
      </c>
      <c r="F884" s="20">
        <v>-0.27777777777777779</v>
      </c>
      <c r="G884" s="25">
        <f>'Bike Data'!$C$4*$F884</f>
        <v>-78.611111111111114</v>
      </c>
      <c r="H884" s="22">
        <f>0.5*'Bike Data'!$C$12*'Bike Data'!$C$7*'Bike Data'!$C$6*'WLTP Calcs'!E884^2</f>
        <v>75.602916666666673</v>
      </c>
      <c r="I884" s="26">
        <f>0.02 *'Bike Data'!C$4*9.81</f>
        <v>55.524600000000007</v>
      </c>
      <c r="J884" s="22">
        <f t="shared" si="92"/>
        <v>52.516405555555565</v>
      </c>
      <c r="K884" s="25">
        <f t="shared" si="93"/>
        <v>52.516405555555565</v>
      </c>
      <c r="L884" s="20">
        <f t="shared" si="94"/>
        <v>0</v>
      </c>
      <c r="M884" s="30">
        <f>(E884/1000)*(I884+H884+('Bike Data'!C$4*'Bike Data'!C$10*F884))</f>
        <v>0.55100977546296337</v>
      </c>
      <c r="N884" s="25">
        <f t="shared" si="95"/>
        <v>0.55100977546296337</v>
      </c>
      <c r="O884" s="30">
        <f t="shared" si="96"/>
        <v>0</v>
      </c>
      <c r="P884" s="26"/>
      <c r="Q884" s="22">
        <f>((M884+M885)/2) * (B885 - B884)</f>
        <v>1.009927716177984</v>
      </c>
      <c r="R884" s="25">
        <f t="shared" si="97"/>
        <v>1.009927716177984</v>
      </c>
      <c r="S884" s="22">
        <f>SUM($R$3:R884)</f>
        <v>886.65824588495946</v>
      </c>
      <c r="T884" s="25">
        <f t="shared" si="91"/>
        <v>0</v>
      </c>
      <c r="U884" s="22">
        <f>SUM($T$3:T884)</f>
        <v>263.83205193596297</v>
      </c>
      <c r="V884" s="25"/>
      <c r="W884" s="20">
        <f>U884*'KERS Calcs'!$F$4</f>
        <v>232.17220570364742</v>
      </c>
      <c r="X884" s="25">
        <f>O884*'KERS Calcs'!$F$30</f>
        <v>0</v>
      </c>
      <c r="Y884" s="73">
        <f>T884*'KERS Calcs'!$F$30</f>
        <v>0</v>
      </c>
      <c r="Z884" s="26">
        <f>SUM($Y$3:Y884)</f>
        <v>141.88900205988958</v>
      </c>
    </row>
    <row r="885" spans="1:26" x14ac:dyDescent="0.2">
      <c r="A885" s="23" t="s">
        <v>19</v>
      </c>
      <c r="B885" s="19">
        <v>882</v>
      </c>
      <c r="C885" s="23">
        <v>293</v>
      </c>
      <c r="D885" s="19">
        <v>68</v>
      </c>
      <c r="E885" s="24">
        <v>18.888888888888889</v>
      </c>
      <c r="F885" s="20">
        <v>-0.1388888888888889</v>
      </c>
      <c r="G885" s="25">
        <f>'Bike Data'!$C$4*$F885</f>
        <v>-39.305555555555557</v>
      </c>
      <c r="H885" s="22">
        <f>0.5*'Bike Data'!$C$12*'Bike Data'!$C$7*'Bike Data'!$C$6*'WLTP Calcs'!E885^2</f>
        <v>73.427407407407415</v>
      </c>
      <c r="I885" s="26">
        <f>0.02 *'Bike Data'!C$4*9.81</f>
        <v>55.524600000000007</v>
      </c>
      <c r="J885" s="22">
        <f t="shared" si="92"/>
        <v>89.646451851851864</v>
      </c>
      <c r="K885" s="25">
        <f t="shared" si="93"/>
        <v>89.646451851851864</v>
      </c>
      <c r="L885" s="20">
        <f t="shared" si="94"/>
        <v>0</v>
      </c>
      <c r="M885" s="30">
        <f>(E885/1000)*(I885+H885+('Bike Data'!C$4*'Bike Data'!C$10*F885))</f>
        <v>1.4688456568930046</v>
      </c>
      <c r="N885" s="25">
        <f t="shared" si="95"/>
        <v>1.4688456568930046</v>
      </c>
      <c r="O885" s="30">
        <f t="shared" si="96"/>
        <v>0</v>
      </c>
      <c r="P885" s="26"/>
      <c r="Q885" s="22">
        <f>((M885+M886)/2) * (B886 - B885)</f>
        <v>1.9523028984053501</v>
      </c>
      <c r="R885" s="25">
        <f t="shared" si="97"/>
        <v>1.9523028984053501</v>
      </c>
      <c r="S885" s="22">
        <f>SUM($R$3:R885)</f>
        <v>888.61054878336483</v>
      </c>
      <c r="T885" s="25">
        <f t="shared" si="91"/>
        <v>0</v>
      </c>
      <c r="U885" s="22">
        <f>SUM($T$3:T885)</f>
        <v>263.83205193596297</v>
      </c>
      <c r="V885" s="25"/>
      <c r="W885" s="20">
        <f>U885*'KERS Calcs'!$F$4</f>
        <v>232.17220570364742</v>
      </c>
      <c r="X885" s="25">
        <f>O885*'KERS Calcs'!$F$30</f>
        <v>0</v>
      </c>
      <c r="Y885" s="73">
        <f>T885*'KERS Calcs'!$F$30</f>
        <v>0</v>
      </c>
      <c r="Z885" s="26">
        <f>SUM($Y$3:Y885)</f>
        <v>141.88900205988958</v>
      </c>
    </row>
    <row r="886" spans="1:26" x14ac:dyDescent="0.2">
      <c r="A886" s="23" t="s">
        <v>19</v>
      </c>
      <c r="B886" s="19">
        <v>883</v>
      </c>
      <c r="C886" s="23">
        <v>294</v>
      </c>
      <c r="D886" s="19">
        <v>68</v>
      </c>
      <c r="E886" s="24">
        <v>18.888888888888889</v>
      </c>
      <c r="F886" s="20">
        <v>0</v>
      </c>
      <c r="G886" s="25">
        <f>'Bike Data'!$C$4*$F886</f>
        <v>0</v>
      </c>
      <c r="H886" s="22">
        <f>0.5*'Bike Data'!$C$12*'Bike Data'!$C$7*'Bike Data'!$C$6*'WLTP Calcs'!E886^2</f>
        <v>73.427407407407415</v>
      </c>
      <c r="I886" s="26">
        <f>0.02 *'Bike Data'!C$4*9.81</f>
        <v>55.524600000000007</v>
      </c>
      <c r="J886" s="22">
        <f t="shared" si="92"/>
        <v>128.95200740740742</v>
      </c>
      <c r="K886" s="25">
        <f t="shared" si="93"/>
        <v>128.95200740740742</v>
      </c>
      <c r="L886" s="20">
        <f t="shared" si="94"/>
        <v>0</v>
      </c>
      <c r="M886" s="30">
        <f>(E886/1000)*(I886+H886+('Bike Data'!C$4*'Bike Data'!C$10*F886))</f>
        <v>2.4357601399176958</v>
      </c>
      <c r="N886" s="25">
        <f t="shared" si="95"/>
        <v>2.4357601399176958</v>
      </c>
      <c r="O886" s="30">
        <f t="shared" si="96"/>
        <v>0</v>
      </c>
      <c r="P886" s="26"/>
      <c r="Q886" s="22">
        <f>((M886+M887)/2) * (B887 - B886)</f>
        <v>2.484105864068928</v>
      </c>
      <c r="R886" s="25">
        <f t="shared" si="97"/>
        <v>2.484105864068928</v>
      </c>
      <c r="S886" s="22">
        <f>SUM($R$3:R886)</f>
        <v>891.0946546474338</v>
      </c>
      <c r="T886" s="25">
        <f t="shared" si="91"/>
        <v>0</v>
      </c>
      <c r="U886" s="22">
        <f>SUM($T$3:T886)</f>
        <v>263.83205193596297</v>
      </c>
      <c r="V886" s="25"/>
      <c r="W886" s="20">
        <f>U886*'KERS Calcs'!$F$4</f>
        <v>232.17220570364742</v>
      </c>
      <c r="X886" s="25">
        <f>O886*'KERS Calcs'!$F$30</f>
        <v>0</v>
      </c>
      <c r="Y886" s="73">
        <f>T886*'KERS Calcs'!$F$30</f>
        <v>0</v>
      </c>
      <c r="Z886" s="26">
        <f>SUM($Y$3:Y886)</f>
        <v>141.88900205988958</v>
      </c>
    </row>
    <row r="887" spans="1:26" x14ac:dyDescent="0.2">
      <c r="A887" s="23" t="s">
        <v>19</v>
      </c>
      <c r="B887" s="19">
        <v>884</v>
      </c>
      <c r="C887" s="23">
        <v>295</v>
      </c>
      <c r="D887" s="19">
        <v>68</v>
      </c>
      <c r="E887" s="24">
        <v>18.888888888888889</v>
      </c>
      <c r="F887" s="20">
        <v>1.3888888888888099E-2</v>
      </c>
      <c r="G887" s="25">
        <f>'Bike Data'!$C$4*$F887</f>
        <v>3.930555555555332</v>
      </c>
      <c r="H887" s="22">
        <f>0.5*'Bike Data'!$C$12*'Bike Data'!$C$7*'Bike Data'!$C$6*'WLTP Calcs'!E887^2</f>
        <v>73.427407407407415</v>
      </c>
      <c r="I887" s="26">
        <f>0.02 *'Bike Data'!C$4*9.81</f>
        <v>55.524600000000007</v>
      </c>
      <c r="J887" s="22">
        <f t="shared" si="92"/>
        <v>132.88256296296277</v>
      </c>
      <c r="K887" s="25">
        <f t="shared" si="93"/>
        <v>132.88256296296277</v>
      </c>
      <c r="L887" s="20">
        <f t="shared" si="94"/>
        <v>0</v>
      </c>
      <c r="M887" s="30">
        <f>(E887/1000)*(I887+H887+('Bike Data'!C$4*'Bike Data'!C$10*F887))</f>
        <v>2.5324515882201597</v>
      </c>
      <c r="N887" s="25">
        <f t="shared" si="95"/>
        <v>2.5324515882201597</v>
      </c>
      <c r="O887" s="30">
        <f t="shared" si="96"/>
        <v>0</v>
      </c>
      <c r="P887" s="26"/>
      <c r="Q887" s="22">
        <f>((M887+M888)/2) * (B888 - B887)</f>
        <v>2.6816082990290635</v>
      </c>
      <c r="R887" s="25">
        <f t="shared" si="97"/>
        <v>2.6816082990290635</v>
      </c>
      <c r="S887" s="22">
        <f>SUM($R$3:R887)</f>
        <v>893.77626294646291</v>
      </c>
      <c r="T887" s="25">
        <f t="shared" si="91"/>
        <v>0</v>
      </c>
      <c r="U887" s="22">
        <f>SUM($T$3:T887)</f>
        <v>263.83205193596297</v>
      </c>
      <c r="V887" s="25"/>
      <c r="W887" s="20">
        <f>U887*'KERS Calcs'!$F$4</f>
        <v>232.17220570364742</v>
      </c>
      <c r="X887" s="25">
        <f>O887*'KERS Calcs'!$F$30</f>
        <v>0</v>
      </c>
      <c r="Y887" s="73">
        <f>T887*'KERS Calcs'!$F$30</f>
        <v>0</v>
      </c>
      <c r="Z887" s="26">
        <f>SUM($Y$3:Y887)</f>
        <v>141.88900205988958</v>
      </c>
    </row>
    <row r="888" spans="1:26" x14ac:dyDescent="0.2">
      <c r="A888" s="23" t="s">
        <v>19</v>
      </c>
      <c r="B888" s="19">
        <v>885</v>
      </c>
      <c r="C888" s="23">
        <v>296</v>
      </c>
      <c r="D888" s="19">
        <v>68.099999999999994</v>
      </c>
      <c r="E888" s="24">
        <v>18.916666666666664</v>
      </c>
      <c r="F888" s="20">
        <v>5.5555555555556344E-2</v>
      </c>
      <c r="G888" s="25">
        <f>'Bike Data'!$C$4*$F888</f>
        <v>15.722222222222445</v>
      </c>
      <c r="H888" s="22">
        <f>0.5*'Bike Data'!$C$12*'Bike Data'!$C$7*'Bike Data'!$C$6*'WLTP Calcs'!E888^2</f>
        <v>73.643529166666653</v>
      </c>
      <c r="I888" s="26">
        <f>0.02 *'Bike Data'!C$4*9.81</f>
        <v>55.524600000000007</v>
      </c>
      <c r="J888" s="22">
        <f t="shared" si="92"/>
        <v>144.89035138888909</v>
      </c>
      <c r="K888" s="25">
        <f t="shared" si="93"/>
        <v>144.89035138888909</v>
      </c>
      <c r="L888" s="20">
        <f t="shared" si="94"/>
        <v>0</v>
      </c>
      <c r="M888" s="30">
        <f>(E888/1000)*(I888+H888+('Bike Data'!C$4*'Bike Data'!C$10*F888))</f>
        <v>2.8307650098379677</v>
      </c>
      <c r="N888" s="25">
        <f t="shared" si="95"/>
        <v>2.8307650098379677</v>
      </c>
      <c r="O888" s="30">
        <f t="shared" si="96"/>
        <v>0</v>
      </c>
      <c r="P888" s="26"/>
      <c r="Q888" s="22">
        <f>((M888+M889)/2) * (B889 - B888)</f>
        <v>2.8918078587384288</v>
      </c>
      <c r="R888" s="25">
        <f t="shared" si="97"/>
        <v>2.8918078587384288</v>
      </c>
      <c r="S888" s="22">
        <f>SUM($R$3:R888)</f>
        <v>896.6680708052013</v>
      </c>
      <c r="T888" s="25">
        <f t="shared" si="91"/>
        <v>0</v>
      </c>
      <c r="U888" s="22">
        <f>SUM($T$3:T888)</f>
        <v>263.83205193596297</v>
      </c>
      <c r="V888" s="25"/>
      <c r="W888" s="20">
        <f>U888*'KERS Calcs'!$F$4</f>
        <v>232.17220570364742</v>
      </c>
      <c r="X888" s="25">
        <f>O888*'KERS Calcs'!$F$30</f>
        <v>0</v>
      </c>
      <c r="Y888" s="73">
        <f>T888*'KERS Calcs'!$F$30</f>
        <v>0</v>
      </c>
      <c r="Z888" s="26">
        <f>SUM($Y$3:Y888)</f>
        <v>141.88900205988958</v>
      </c>
    </row>
    <row r="889" spans="1:26" x14ac:dyDescent="0.2">
      <c r="A889" s="23" t="s">
        <v>19</v>
      </c>
      <c r="B889" s="19">
        <v>886</v>
      </c>
      <c r="C889" s="23">
        <v>297</v>
      </c>
      <c r="D889" s="19">
        <v>68.400000000000006</v>
      </c>
      <c r="E889" s="24">
        <v>19.000000000000004</v>
      </c>
      <c r="F889" s="20">
        <v>6.9444444444444448E-2</v>
      </c>
      <c r="G889" s="25">
        <f>'Bike Data'!$C$4*$F889</f>
        <v>19.652777777777779</v>
      </c>
      <c r="H889" s="22">
        <f>0.5*'Bike Data'!$C$12*'Bike Data'!$C$7*'Bike Data'!$C$6*'WLTP Calcs'!E889^2</f>
        <v>74.293800000000033</v>
      </c>
      <c r="I889" s="26">
        <f>0.02 *'Bike Data'!C$4*9.81</f>
        <v>55.524600000000007</v>
      </c>
      <c r="J889" s="22">
        <f t="shared" si="92"/>
        <v>149.47117777777783</v>
      </c>
      <c r="K889" s="25">
        <f t="shared" si="93"/>
        <v>149.47117777777783</v>
      </c>
      <c r="L889" s="20">
        <f t="shared" si="94"/>
        <v>0</v>
      </c>
      <c r="M889" s="30">
        <f>(E889/1000)*(I889+H889+('Bike Data'!C$4*'Bike Data'!C$10*F889))</f>
        <v>2.9528507076388903</v>
      </c>
      <c r="N889" s="25">
        <f t="shared" si="95"/>
        <v>2.9528507076388903</v>
      </c>
      <c r="O889" s="30">
        <f t="shared" si="96"/>
        <v>0</v>
      </c>
      <c r="P889" s="26"/>
      <c r="Q889" s="22">
        <f>((M889+M890)/2) * (B890 - B889)</f>
        <v>2.8637686864519027</v>
      </c>
      <c r="R889" s="25">
        <f t="shared" si="97"/>
        <v>2.8637686864519027</v>
      </c>
      <c r="S889" s="22">
        <f>SUM($R$3:R889)</f>
        <v>899.53183949165316</v>
      </c>
      <c r="T889" s="25">
        <f t="shared" si="91"/>
        <v>0</v>
      </c>
      <c r="U889" s="22">
        <f>SUM($T$3:T889)</f>
        <v>263.83205193596297</v>
      </c>
      <c r="V889" s="25"/>
      <c r="W889" s="20">
        <f>U889*'KERS Calcs'!$F$4</f>
        <v>232.17220570364742</v>
      </c>
      <c r="X889" s="25">
        <f>O889*'KERS Calcs'!$F$30</f>
        <v>0</v>
      </c>
      <c r="Y889" s="73">
        <f>T889*'KERS Calcs'!$F$30</f>
        <v>0</v>
      </c>
      <c r="Z889" s="26">
        <f>SUM($Y$3:Y889)</f>
        <v>141.88900205988958</v>
      </c>
    </row>
    <row r="890" spans="1:26" x14ac:dyDescent="0.2">
      <c r="A890" s="23" t="s">
        <v>19</v>
      </c>
      <c r="B890" s="19">
        <v>887</v>
      </c>
      <c r="C890" s="23">
        <v>298</v>
      </c>
      <c r="D890" s="19">
        <v>68.599999999999994</v>
      </c>
      <c r="E890" s="24">
        <v>19.055555555555554</v>
      </c>
      <c r="F890" s="20">
        <v>4.1666666666666269E-2</v>
      </c>
      <c r="G890" s="25">
        <f>'Bike Data'!$C$4*$F890</f>
        <v>11.791666666666554</v>
      </c>
      <c r="H890" s="22">
        <f>0.5*'Bike Data'!$C$12*'Bike Data'!$C$7*'Bike Data'!$C$6*'WLTP Calcs'!E890^2</f>
        <v>74.728901851851845</v>
      </c>
      <c r="I890" s="26">
        <f>0.02 *'Bike Data'!C$4*9.81</f>
        <v>55.524600000000007</v>
      </c>
      <c r="J890" s="22">
        <f t="shared" si="92"/>
        <v>142.04516851851841</v>
      </c>
      <c r="K890" s="25">
        <f t="shared" si="93"/>
        <v>142.04516851851841</v>
      </c>
      <c r="L890" s="20">
        <f t="shared" si="94"/>
        <v>0</v>
      </c>
      <c r="M890" s="30">
        <f>(E890/1000)*(I890+H890+('Bike Data'!C$4*'Bike Data'!C$10*F890))</f>
        <v>2.7746866652649151</v>
      </c>
      <c r="N890" s="25">
        <f t="shared" si="95"/>
        <v>2.7746866652649151</v>
      </c>
      <c r="O890" s="30">
        <f t="shared" si="96"/>
        <v>0</v>
      </c>
      <c r="P890" s="26"/>
      <c r="Q890" s="22">
        <f>((M890+M891)/2) * (B891 - B890)</f>
        <v>2.5834157727076921</v>
      </c>
      <c r="R890" s="25">
        <f t="shared" si="97"/>
        <v>2.5834157727076921</v>
      </c>
      <c r="S890" s="22">
        <f>SUM($R$3:R890)</f>
        <v>902.11525526436083</v>
      </c>
      <c r="T890" s="25">
        <f t="shared" si="91"/>
        <v>0</v>
      </c>
      <c r="U890" s="22">
        <f>SUM($T$3:T890)</f>
        <v>263.83205193596297</v>
      </c>
      <c r="V890" s="25"/>
      <c r="W890" s="20">
        <f>U890*'KERS Calcs'!$F$4</f>
        <v>232.17220570364742</v>
      </c>
      <c r="X890" s="25">
        <f>O890*'KERS Calcs'!$F$30</f>
        <v>0</v>
      </c>
      <c r="Y890" s="73">
        <f>T890*'KERS Calcs'!$F$30</f>
        <v>0</v>
      </c>
      <c r="Z890" s="26">
        <f>SUM($Y$3:Y890)</f>
        <v>141.88900205988958</v>
      </c>
    </row>
    <row r="891" spans="1:26" x14ac:dyDescent="0.2">
      <c r="A891" s="23" t="s">
        <v>19</v>
      </c>
      <c r="B891" s="19">
        <v>888</v>
      </c>
      <c r="C891" s="23">
        <v>299</v>
      </c>
      <c r="D891" s="19">
        <v>68.7</v>
      </c>
      <c r="E891" s="24">
        <v>19.083333333333336</v>
      </c>
      <c r="F891" s="20">
        <v>-1.3888888888888099E-2</v>
      </c>
      <c r="G891" s="25">
        <f>'Bike Data'!$C$4*$F891</f>
        <v>-3.930555555555332</v>
      </c>
      <c r="H891" s="22">
        <f>0.5*'Bike Data'!$C$12*'Bike Data'!$C$7*'Bike Data'!$C$6*'WLTP Calcs'!E891^2</f>
        <v>74.946929166666692</v>
      </c>
      <c r="I891" s="26">
        <f>0.02 *'Bike Data'!C$4*9.81</f>
        <v>55.524600000000007</v>
      </c>
      <c r="J891" s="22">
        <f t="shared" si="92"/>
        <v>126.54097361111137</v>
      </c>
      <c r="K891" s="25">
        <f t="shared" si="93"/>
        <v>126.54097361111137</v>
      </c>
      <c r="L891" s="20">
        <f t="shared" si="94"/>
        <v>0</v>
      </c>
      <c r="M891" s="30">
        <f>(E891/1000)*(I891+H891+('Bike Data'!C$4*'Bike Data'!C$10*F891))</f>
        <v>2.392144880150469</v>
      </c>
      <c r="N891" s="25">
        <f t="shared" si="95"/>
        <v>2.392144880150469</v>
      </c>
      <c r="O891" s="30">
        <f t="shared" si="96"/>
        <v>0</v>
      </c>
      <c r="P891" s="26"/>
      <c r="Q891" s="22">
        <f>((M891+M892)/2) * (B892 - B891)</f>
        <v>2.1410112734728646</v>
      </c>
      <c r="R891" s="25">
        <f t="shared" si="97"/>
        <v>2.1410112734728646</v>
      </c>
      <c r="S891" s="22">
        <f>SUM($R$3:R891)</f>
        <v>904.25626653783365</v>
      </c>
      <c r="T891" s="25">
        <f t="shared" si="91"/>
        <v>0</v>
      </c>
      <c r="U891" s="22">
        <f>SUM($T$3:T891)</f>
        <v>263.83205193596297</v>
      </c>
      <c r="V891" s="25"/>
      <c r="W891" s="20">
        <f>U891*'KERS Calcs'!$F$4</f>
        <v>232.17220570364742</v>
      </c>
      <c r="X891" s="25">
        <f>O891*'KERS Calcs'!$F$30</f>
        <v>0</v>
      </c>
      <c r="Y891" s="73">
        <f>T891*'KERS Calcs'!$F$30</f>
        <v>0</v>
      </c>
      <c r="Z891" s="26">
        <f>SUM($Y$3:Y891)</f>
        <v>141.88900205988958</v>
      </c>
    </row>
    <row r="892" spans="1:26" x14ac:dyDescent="0.2">
      <c r="A892" s="23" t="s">
        <v>19</v>
      </c>
      <c r="B892" s="19">
        <v>889</v>
      </c>
      <c r="C892" s="23">
        <v>300</v>
      </c>
      <c r="D892" s="19">
        <v>68.5</v>
      </c>
      <c r="E892" s="24">
        <v>19.027777777777779</v>
      </c>
      <c r="F892" s="20">
        <v>-8.3333333333334522E-2</v>
      </c>
      <c r="G892" s="25">
        <f>'Bike Data'!$C$4*$F892</f>
        <v>-23.58333333333367</v>
      </c>
      <c r="H892" s="22">
        <f>0.5*'Bike Data'!$C$12*'Bike Data'!$C$7*'Bike Data'!$C$6*'WLTP Calcs'!E892^2</f>
        <v>74.511192129629649</v>
      </c>
      <c r="I892" s="26">
        <f>0.02 *'Bike Data'!C$4*9.81</f>
        <v>55.524600000000007</v>
      </c>
      <c r="J892" s="22">
        <f t="shared" si="92"/>
        <v>106.45245879629599</v>
      </c>
      <c r="K892" s="25">
        <f t="shared" si="93"/>
        <v>106.45245879629599</v>
      </c>
      <c r="L892" s="20">
        <f t="shared" si="94"/>
        <v>0</v>
      </c>
      <c r="M892" s="30">
        <f>(E892/1000)*(I892+H892+('Bike Data'!C$4*'Bike Data'!C$10*F892))</f>
        <v>1.8898776667952601</v>
      </c>
      <c r="N892" s="25">
        <f t="shared" si="95"/>
        <v>1.8898776667952601</v>
      </c>
      <c r="O892" s="30">
        <f t="shared" si="96"/>
        <v>0</v>
      </c>
      <c r="P892" s="26"/>
      <c r="Q892" s="22">
        <f>((M892+M893)/2) * (B893 - B892)</f>
        <v>1.5856522054462399</v>
      </c>
      <c r="R892" s="25">
        <f t="shared" si="97"/>
        <v>1.5856522054462399</v>
      </c>
      <c r="S892" s="22">
        <f>SUM($R$3:R892)</f>
        <v>905.84191874327985</v>
      </c>
      <c r="T892" s="25">
        <f t="shared" si="91"/>
        <v>0</v>
      </c>
      <c r="U892" s="22">
        <f>SUM($T$3:T892)</f>
        <v>263.83205193596297</v>
      </c>
      <c r="V892" s="25"/>
      <c r="W892" s="20">
        <f>U892*'KERS Calcs'!$F$4</f>
        <v>232.17220570364742</v>
      </c>
      <c r="X892" s="25">
        <f>O892*'KERS Calcs'!$F$30</f>
        <v>0</v>
      </c>
      <c r="Y892" s="73">
        <f>T892*'KERS Calcs'!$F$30</f>
        <v>0</v>
      </c>
      <c r="Z892" s="26">
        <f>SUM($Y$3:Y892)</f>
        <v>141.88900205988958</v>
      </c>
    </row>
    <row r="893" spans="1:26" x14ac:dyDescent="0.2">
      <c r="A893" s="23" t="s">
        <v>19</v>
      </c>
      <c r="B893" s="19">
        <v>890</v>
      </c>
      <c r="C893" s="23">
        <v>301</v>
      </c>
      <c r="D893" s="19">
        <v>68.099999999999994</v>
      </c>
      <c r="E893" s="24">
        <v>18.916666666666664</v>
      </c>
      <c r="F893" s="20">
        <v>-0.16666666666666705</v>
      </c>
      <c r="G893" s="25">
        <f>'Bike Data'!$C$4*$F893</f>
        <v>-47.166666666666771</v>
      </c>
      <c r="H893" s="22">
        <f>0.5*'Bike Data'!$C$12*'Bike Data'!$C$7*'Bike Data'!$C$6*'WLTP Calcs'!E893^2</f>
        <v>73.643529166666653</v>
      </c>
      <c r="I893" s="26">
        <f>0.02 *'Bike Data'!C$4*9.81</f>
        <v>55.524600000000007</v>
      </c>
      <c r="J893" s="22">
        <f t="shared" si="92"/>
        <v>82.001462499999889</v>
      </c>
      <c r="K893" s="25">
        <f t="shared" si="93"/>
        <v>82.001462499999889</v>
      </c>
      <c r="L893" s="20">
        <f t="shared" si="94"/>
        <v>0</v>
      </c>
      <c r="M893" s="30">
        <f>(E893/1000)*(I893+H893+('Bike Data'!C$4*'Bike Data'!C$10*F893))</f>
        <v>1.2814267440972196</v>
      </c>
      <c r="N893" s="25">
        <f t="shared" si="95"/>
        <v>1.2814267440972196</v>
      </c>
      <c r="O893" s="30">
        <f t="shared" si="96"/>
        <v>0</v>
      </c>
      <c r="P893" s="26"/>
      <c r="Q893" s="22">
        <f>((M893+M894)/2) * (B894 - B893)</f>
        <v>0.92288569154771372</v>
      </c>
      <c r="R893" s="25">
        <f t="shared" si="97"/>
        <v>0.92288569154771372</v>
      </c>
      <c r="S893" s="22">
        <f>SUM($R$3:R893)</f>
        <v>906.76480443482751</v>
      </c>
      <c r="T893" s="25">
        <f t="shared" si="91"/>
        <v>0</v>
      </c>
      <c r="U893" s="22">
        <f>SUM($T$3:T893)</f>
        <v>263.83205193596297</v>
      </c>
      <c r="V893" s="25"/>
      <c r="W893" s="20">
        <f>U893*'KERS Calcs'!$F$4</f>
        <v>232.17220570364742</v>
      </c>
      <c r="X893" s="25">
        <f>O893*'KERS Calcs'!$F$30</f>
        <v>0</v>
      </c>
      <c r="Y893" s="73">
        <f>T893*'KERS Calcs'!$F$30</f>
        <v>0</v>
      </c>
      <c r="Z893" s="26">
        <f>SUM($Y$3:Y893)</f>
        <v>141.88900205988958</v>
      </c>
    </row>
    <row r="894" spans="1:26" x14ac:dyDescent="0.2">
      <c r="A894" s="23" t="s">
        <v>19</v>
      </c>
      <c r="B894" s="19">
        <v>891</v>
      </c>
      <c r="C894" s="23">
        <v>302</v>
      </c>
      <c r="D894" s="19">
        <v>67.3</v>
      </c>
      <c r="E894" s="24">
        <v>18.694444444444443</v>
      </c>
      <c r="F894" s="20">
        <v>-0.26388888888888767</v>
      </c>
      <c r="G894" s="25">
        <f>'Bike Data'!$C$4*$F894</f>
        <v>-74.680555555555216</v>
      </c>
      <c r="H894" s="22">
        <f>0.5*'Bike Data'!$C$12*'Bike Data'!$C$7*'Bike Data'!$C$6*'WLTP Calcs'!E894^2</f>
        <v>71.923447685185181</v>
      </c>
      <c r="I894" s="26">
        <f>0.02 *'Bike Data'!C$4*9.81</f>
        <v>55.524600000000007</v>
      </c>
      <c r="J894" s="22">
        <f t="shared" si="92"/>
        <v>52.767492129629971</v>
      </c>
      <c r="K894" s="25">
        <f t="shared" si="93"/>
        <v>52.767492129629971</v>
      </c>
      <c r="L894" s="20">
        <f t="shared" si="94"/>
        <v>0</v>
      </c>
      <c r="M894" s="30">
        <f>(E894/1000)*(I894+H894+('Bike Data'!C$4*'Bike Data'!C$10*F894))</f>
        <v>0.56434463899820797</v>
      </c>
      <c r="N894" s="25">
        <f t="shared" si="95"/>
        <v>0.56434463899820797</v>
      </c>
      <c r="O894" s="30">
        <f t="shared" si="96"/>
        <v>0</v>
      </c>
      <c r="P894" s="26"/>
      <c r="Q894" s="22">
        <f>((M894+M895)/2) * (B895 - B894)</f>
        <v>0.25589596154514338</v>
      </c>
      <c r="R894" s="25">
        <f t="shared" si="97"/>
        <v>0.25589596154514338</v>
      </c>
      <c r="S894" s="22">
        <f>SUM($R$3:R894)</f>
        <v>907.0207003963726</v>
      </c>
      <c r="T894" s="25">
        <f t="shared" si="91"/>
        <v>0</v>
      </c>
      <c r="U894" s="22">
        <f>SUM($T$3:T894)</f>
        <v>263.83205193596297</v>
      </c>
      <c r="V894" s="25">
        <f>SUM(T894:T896)</f>
        <v>0.1592110651298857</v>
      </c>
      <c r="W894" s="20">
        <f>U894*'KERS Calcs'!$F$4</f>
        <v>232.17220570364742</v>
      </c>
      <c r="X894" s="25">
        <f>O894*'KERS Calcs'!$F$30</f>
        <v>0</v>
      </c>
      <c r="Y894" s="73">
        <f>T894*'KERS Calcs'!$F$30</f>
        <v>0</v>
      </c>
      <c r="Z894" s="26">
        <f>SUM($Y$3:Y894)</f>
        <v>141.88900205988958</v>
      </c>
    </row>
    <row r="895" spans="1:26" x14ac:dyDescent="0.2">
      <c r="A895" s="23" t="s">
        <v>19</v>
      </c>
      <c r="B895" s="19">
        <v>892</v>
      </c>
      <c r="C895" s="23">
        <v>303</v>
      </c>
      <c r="D895" s="19">
        <v>66.2</v>
      </c>
      <c r="E895" s="24">
        <v>18.388888888888889</v>
      </c>
      <c r="F895" s="20">
        <v>-0.34722222222222221</v>
      </c>
      <c r="G895" s="25">
        <f>'Bike Data'!$C$4*$F895</f>
        <v>-98.263888888888886</v>
      </c>
      <c r="H895" s="22">
        <f>0.5*'Bike Data'!$C$12*'Bike Data'!$C$7*'Bike Data'!$C$6*'WLTP Calcs'!E895^2</f>
        <v>69.591524074074087</v>
      </c>
      <c r="I895" s="26">
        <f>0.02 *'Bike Data'!C$4*9.81</f>
        <v>55.524600000000007</v>
      </c>
      <c r="J895" s="22">
        <f t="shared" si="92"/>
        <v>26.852235185185208</v>
      </c>
      <c r="K895" s="25">
        <f t="shared" si="93"/>
        <v>26.852235185185208</v>
      </c>
      <c r="L895" s="20">
        <f t="shared" si="94"/>
        <v>0</v>
      </c>
      <c r="M895" s="30">
        <f>(E895/1000)*(I895+H895+('Bike Data'!C$4*'Bike Data'!C$10*F895))</f>
        <v>-5.2552715907921252E-2</v>
      </c>
      <c r="N895" s="25">
        <f t="shared" si="95"/>
        <v>0</v>
      </c>
      <c r="O895" s="30">
        <f t="shared" si="96"/>
        <v>5.2552715907921252E-2</v>
      </c>
      <c r="P895" s="26"/>
      <c r="Q895" s="22">
        <f>((M895+M896)/2) * (B896 - B895)</f>
        <v>-0.12427857045396126</v>
      </c>
      <c r="R895" s="25">
        <f t="shared" si="97"/>
        <v>0</v>
      </c>
      <c r="S895" s="22">
        <f>SUM($R$3:R895)</f>
        <v>907.0207003963726</v>
      </c>
      <c r="T895" s="25">
        <f t="shared" si="91"/>
        <v>0.12427857045396126</v>
      </c>
      <c r="U895" s="22">
        <f>SUM($T$3:T895)</f>
        <v>263.95633050641692</v>
      </c>
      <c r="V895" s="25"/>
      <c r="W895" s="20">
        <f>U895*'KERS Calcs'!$F$4</f>
        <v>232.28157084564688</v>
      </c>
      <c r="X895" s="25">
        <f>O895*'KERS Calcs'!$F$30</f>
        <v>2.8262875420161954E-2</v>
      </c>
      <c r="Y895" s="73">
        <f>T895*'KERS Calcs'!$F$30</f>
        <v>6.6837073849625617E-2</v>
      </c>
      <c r="Z895" s="26">
        <f>SUM($Y$3:Y895)</f>
        <v>141.9558391337392</v>
      </c>
    </row>
    <row r="896" spans="1:26" x14ac:dyDescent="0.2">
      <c r="A896" s="23" t="s">
        <v>19</v>
      </c>
      <c r="B896" s="19">
        <v>893</v>
      </c>
      <c r="C896" s="23">
        <v>304</v>
      </c>
      <c r="D896" s="19">
        <v>64.8</v>
      </c>
      <c r="E896" s="24">
        <v>18</v>
      </c>
      <c r="F896" s="20">
        <v>-0.36111111111111133</v>
      </c>
      <c r="G896" s="25">
        <f>'Bike Data'!$C$4*$F896</f>
        <v>-102.1944444444445</v>
      </c>
      <c r="H896" s="22">
        <f>0.5*'Bike Data'!$C$12*'Bike Data'!$C$7*'Bike Data'!$C$6*'WLTP Calcs'!E896^2</f>
        <v>66.679200000000009</v>
      </c>
      <c r="I896" s="26">
        <f>0.02 *'Bike Data'!C$4*9.81</f>
        <v>55.524600000000007</v>
      </c>
      <c r="J896" s="22">
        <f t="shared" si="92"/>
        <v>20.009355555555516</v>
      </c>
      <c r="K896" s="25">
        <f t="shared" si="93"/>
        <v>20.009355555555516</v>
      </c>
      <c r="L896" s="20">
        <f t="shared" si="94"/>
        <v>0</v>
      </c>
      <c r="M896" s="30">
        <f>(E896/1000)*(I896+H896+('Bike Data'!C$4*'Bike Data'!C$10*F896))</f>
        <v>-0.19600442500000129</v>
      </c>
      <c r="N896" s="25">
        <f t="shared" si="95"/>
        <v>0</v>
      </c>
      <c r="O896" s="30">
        <f t="shared" si="96"/>
        <v>0.19600442500000129</v>
      </c>
      <c r="P896" s="26"/>
      <c r="Q896" s="22">
        <f>((M896+M897)/2) * (B897 - B896)</f>
        <v>-3.4932494675924422E-2</v>
      </c>
      <c r="R896" s="25">
        <f t="shared" si="97"/>
        <v>0</v>
      </c>
      <c r="S896" s="22">
        <f>SUM($R$3:R896)</f>
        <v>907.0207003963726</v>
      </c>
      <c r="T896" s="25">
        <f t="shared" si="91"/>
        <v>3.4932494675924422E-2</v>
      </c>
      <c r="U896" s="22">
        <f>SUM($T$3:T896)</f>
        <v>263.99126300109282</v>
      </c>
      <c r="V896" s="25"/>
      <c r="W896" s="20">
        <f>U896*'KERS Calcs'!$F$4</f>
        <v>232.31231144096168</v>
      </c>
      <c r="X896" s="25">
        <f>O896*'KERS Calcs'!$F$30</f>
        <v>0.10541127227908928</v>
      </c>
      <c r="Y896" s="73">
        <f>T896*'KERS Calcs'!$F$30</f>
        <v>1.8786712124849638E-2</v>
      </c>
      <c r="Z896" s="26">
        <f>SUM($Y$3:Y896)</f>
        <v>141.97462584586404</v>
      </c>
    </row>
    <row r="897" spans="1:26" x14ac:dyDescent="0.2">
      <c r="A897" s="23" t="s">
        <v>19</v>
      </c>
      <c r="B897" s="19">
        <v>894</v>
      </c>
      <c r="C897" s="23">
        <v>305</v>
      </c>
      <c r="D897" s="19">
        <v>63.6</v>
      </c>
      <c r="E897" s="24">
        <v>17.666666666666668</v>
      </c>
      <c r="F897" s="20">
        <v>-0.30555555555555497</v>
      </c>
      <c r="G897" s="25">
        <f>'Bike Data'!$C$4*$F897</f>
        <v>-86.472222222222058</v>
      </c>
      <c r="H897" s="22">
        <f>0.5*'Bike Data'!$C$12*'Bike Data'!$C$7*'Bike Data'!$C$6*'WLTP Calcs'!E897^2</f>
        <v>64.232466666666681</v>
      </c>
      <c r="I897" s="26">
        <f>0.02 *'Bike Data'!C$4*9.81</f>
        <v>55.524600000000007</v>
      </c>
      <c r="J897" s="22">
        <f t="shared" si="92"/>
        <v>33.28484444444463</v>
      </c>
      <c r="K897" s="25">
        <f t="shared" si="93"/>
        <v>33.28484444444463</v>
      </c>
      <c r="L897" s="20">
        <f t="shared" si="94"/>
        <v>0</v>
      </c>
      <c r="M897" s="30">
        <f>(E897/1000)*(I897+H897+('Bike Data'!C$4*'Bike Data'!C$10*F897))</f>
        <v>0.12613943564815244</v>
      </c>
      <c r="N897" s="25">
        <f t="shared" si="95"/>
        <v>0.12613943564815244</v>
      </c>
      <c r="O897" s="30">
        <f t="shared" si="96"/>
        <v>0</v>
      </c>
      <c r="P897" s="26"/>
      <c r="Q897" s="22">
        <f>((M897+M898)/2) * (B898 - B897)</f>
        <v>0.41926956041023905</v>
      </c>
      <c r="R897" s="25">
        <f t="shared" si="97"/>
        <v>0.41926956041023905</v>
      </c>
      <c r="S897" s="22">
        <f>SUM($R$3:R897)</f>
        <v>907.43996995678287</v>
      </c>
      <c r="T897" s="25">
        <f t="shared" si="91"/>
        <v>0</v>
      </c>
      <c r="U897" s="22">
        <f>SUM($T$3:T897)</f>
        <v>263.99126300109282</v>
      </c>
      <c r="V897" s="25"/>
      <c r="W897" s="20">
        <f>U897*'KERS Calcs'!$F$4</f>
        <v>232.31231144096168</v>
      </c>
      <c r="X897" s="25">
        <f>O897*'KERS Calcs'!$F$30</f>
        <v>0</v>
      </c>
      <c r="Y897" s="73">
        <f>T897*'KERS Calcs'!$F$30</f>
        <v>0</v>
      </c>
      <c r="Z897" s="26">
        <f>SUM($Y$3:Y897)</f>
        <v>141.97462584586404</v>
      </c>
    </row>
    <row r="898" spans="1:26" x14ac:dyDescent="0.2">
      <c r="A898" s="23" t="s">
        <v>19</v>
      </c>
      <c r="B898" s="19">
        <v>895</v>
      </c>
      <c r="C898" s="23">
        <v>306</v>
      </c>
      <c r="D898" s="19">
        <v>62.6</v>
      </c>
      <c r="E898" s="24">
        <v>17.388888888888889</v>
      </c>
      <c r="F898" s="20">
        <v>-0.20833333333333331</v>
      </c>
      <c r="G898" s="25">
        <f>'Bike Data'!$C$4*$F898</f>
        <v>-58.958333333333329</v>
      </c>
      <c r="H898" s="22">
        <f>0.5*'Bike Data'!$C$12*'Bike Data'!$C$7*'Bike Data'!$C$6*'WLTP Calcs'!E898^2</f>
        <v>62.228457407407419</v>
      </c>
      <c r="I898" s="26">
        <f>0.02 *'Bike Data'!C$4*9.81</f>
        <v>55.524600000000007</v>
      </c>
      <c r="J898" s="22">
        <f t="shared" si="92"/>
        <v>58.794724074074097</v>
      </c>
      <c r="K898" s="25">
        <f t="shared" si="93"/>
        <v>58.794724074074097</v>
      </c>
      <c r="L898" s="20">
        <f t="shared" si="94"/>
        <v>0</v>
      </c>
      <c r="M898" s="30">
        <f>(E898/1000)*(I898+H898+('Bike Data'!C$4*'Bike Data'!C$10*F898))</f>
        <v>0.71239968517232566</v>
      </c>
      <c r="N898" s="25">
        <f t="shared" si="95"/>
        <v>0.71239968517232566</v>
      </c>
      <c r="O898" s="30">
        <f t="shared" si="96"/>
        <v>0</v>
      </c>
      <c r="P898" s="26"/>
      <c r="Q898" s="22">
        <f>((M898+M899)/2) * (B899 - B898)</f>
        <v>1.0542232428465785</v>
      </c>
      <c r="R898" s="25">
        <f t="shared" si="97"/>
        <v>1.0542232428465785</v>
      </c>
      <c r="S898" s="22">
        <f>SUM($R$3:R898)</f>
        <v>908.49419319962942</v>
      </c>
      <c r="T898" s="25">
        <f t="shared" si="91"/>
        <v>0</v>
      </c>
      <c r="U898" s="22">
        <f>SUM($T$3:T898)</f>
        <v>263.99126300109282</v>
      </c>
      <c r="V898" s="25"/>
      <c r="W898" s="20">
        <f>U898*'KERS Calcs'!$F$4</f>
        <v>232.31231144096168</v>
      </c>
      <c r="X898" s="25">
        <f>O898*'KERS Calcs'!$F$30</f>
        <v>0</v>
      </c>
      <c r="Y898" s="73">
        <f>T898*'KERS Calcs'!$F$30</f>
        <v>0</v>
      </c>
      <c r="Z898" s="26">
        <f>SUM($Y$3:Y898)</f>
        <v>141.97462584586404</v>
      </c>
    </row>
    <row r="899" spans="1:26" x14ac:dyDescent="0.2">
      <c r="A899" s="23" t="s">
        <v>19</v>
      </c>
      <c r="B899" s="19">
        <v>896</v>
      </c>
      <c r="C899" s="23">
        <v>307</v>
      </c>
      <c r="D899" s="19">
        <v>62.1</v>
      </c>
      <c r="E899" s="24">
        <v>17.25</v>
      </c>
      <c r="F899" s="20">
        <v>-9.7222222222222612E-2</v>
      </c>
      <c r="G899" s="25">
        <f>'Bike Data'!$C$4*$F899</f>
        <v>-27.513888888888999</v>
      </c>
      <c r="H899" s="22">
        <f>0.5*'Bike Data'!$C$12*'Bike Data'!$C$7*'Bike Data'!$C$6*'WLTP Calcs'!E899^2</f>
        <v>61.238362500000001</v>
      </c>
      <c r="I899" s="26">
        <f>0.02 *'Bike Data'!C$4*9.81</f>
        <v>55.524600000000007</v>
      </c>
      <c r="J899" s="22">
        <f t="shared" si="92"/>
        <v>89.249073611111015</v>
      </c>
      <c r="K899" s="25">
        <f t="shared" si="93"/>
        <v>89.249073611111015</v>
      </c>
      <c r="L899" s="20">
        <f t="shared" si="94"/>
        <v>0</v>
      </c>
      <c r="M899" s="30">
        <f>(E899/1000)*(I899+H899+('Bike Data'!C$4*'Bike Data'!C$10*F899))</f>
        <v>1.3960468005208313</v>
      </c>
      <c r="N899" s="25">
        <f t="shared" si="95"/>
        <v>1.3960468005208313</v>
      </c>
      <c r="O899" s="30">
        <f t="shared" si="96"/>
        <v>0</v>
      </c>
      <c r="P899" s="26"/>
      <c r="Q899" s="22">
        <f>((M899+M900)/2) * (B900 - B899)</f>
        <v>1.6104571661040361</v>
      </c>
      <c r="R899" s="25">
        <f t="shared" si="97"/>
        <v>1.6104571661040361</v>
      </c>
      <c r="S899" s="22">
        <f>SUM($R$3:R899)</f>
        <v>910.10465036573351</v>
      </c>
      <c r="T899" s="25">
        <f t="shared" ref="T899:T962" si="98">ABS(IF(Q899&lt;0,Q899,))</f>
        <v>0</v>
      </c>
      <c r="U899" s="22">
        <f>SUM($T$3:T899)</f>
        <v>263.99126300109282</v>
      </c>
      <c r="V899" s="25"/>
      <c r="W899" s="20">
        <f>U899*'KERS Calcs'!$F$4</f>
        <v>232.31231144096168</v>
      </c>
      <c r="X899" s="25">
        <f>O899*'KERS Calcs'!$F$30</f>
        <v>0</v>
      </c>
      <c r="Y899" s="73">
        <f>T899*'KERS Calcs'!$F$30</f>
        <v>0</v>
      </c>
      <c r="Z899" s="26">
        <f>SUM($Y$3:Y899)</f>
        <v>141.97462584586404</v>
      </c>
    </row>
    <row r="900" spans="1:26" x14ac:dyDescent="0.2">
      <c r="A900" s="23" t="s">
        <v>19</v>
      </c>
      <c r="B900" s="19">
        <v>897</v>
      </c>
      <c r="C900" s="23">
        <v>308</v>
      </c>
      <c r="D900" s="19">
        <v>61.9</v>
      </c>
      <c r="E900" s="24">
        <v>17.194444444444446</v>
      </c>
      <c r="F900" s="20">
        <v>-2.7777777777778172E-2</v>
      </c>
      <c r="G900" s="25">
        <f>'Bike Data'!$C$4*$F900</f>
        <v>-7.8611111111112226</v>
      </c>
      <c r="H900" s="22">
        <f>0.5*'Bike Data'!$C$12*'Bike Data'!$C$7*'Bike Data'!$C$6*'WLTP Calcs'!E900^2</f>
        <v>60.844547685185205</v>
      </c>
      <c r="I900" s="26">
        <f>0.02 *'Bike Data'!C$4*9.81</f>
        <v>55.524600000000007</v>
      </c>
      <c r="J900" s="22">
        <f t="shared" ref="J900:J963" si="99">SUM(G900:I900)</f>
        <v>108.508036574074</v>
      </c>
      <c r="K900" s="25">
        <f t="shared" ref="K900:K963" si="100">IF(J900&gt;0,J900,)</f>
        <v>108.508036574074</v>
      </c>
      <c r="L900" s="20">
        <f t="shared" ref="L900:L963" si="101">IF(J900&lt;0,J900,)*-1</f>
        <v>0</v>
      </c>
      <c r="M900" s="30">
        <f>(E900/1000)*(I900+H900+('Bike Data'!C$4*'Bike Data'!C$10*F900))</f>
        <v>1.8248675316872411</v>
      </c>
      <c r="N900" s="25">
        <f t="shared" ref="N900:N963" si="102">IF(M900&gt;0,M900,)</f>
        <v>1.8248675316872411</v>
      </c>
      <c r="O900" s="30">
        <f t="shared" ref="O900:O963" si="103">ABS(IF(M900&lt;0,M900,))</f>
        <v>0</v>
      </c>
      <c r="P900" s="26"/>
      <c r="Q900" s="22">
        <f>((M900+M901)/2) * (B901 - B900)</f>
        <v>1.8688763599954978</v>
      </c>
      <c r="R900" s="25">
        <f t="shared" ref="R900:R963" si="104">IF(Q900&gt;0,Q900,)</f>
        <v>1.8688763599954978</v>
      </c>
      <c r="S900" s="22">
        <f>SUM($R$3:R900)</f>
        <v>911.97352672572902</v>
      </c>
      <c r="T900" s="25">
        <f t="shared" si="98"/>
        <v>0</v>
      </c>
      <c r="U900" s="22">
        <f>SUM($T$3:T900)</f>
        <v>263.99126300109282</v>
      </c>
      <c r="V900" s="25"/>
      <c r="W900" s="20">
        <f>U900*'KERS Calcs'!$F$4</f>
        <v>232.31231144096168</v>
      </c>
      <c r="X900" s="25">
        <f>O900*'KERS Calcs'!$F$30</f>
        <v>0</v>
      </c>
      <c r="Y900" s="73">
        <f>T900*'KERS Calcs'!$F$30</f>
        <v>0</v>
      </c>
      <c r="Z900" s="26">
        <f>SUM($Y$3:Y900)</f>
        <v>141.97462584586404</v>
      </c>
    </row>
    <row r="901" spans="1:26" x14ac:dyDescent="0.2">
      <c r="A901" s="23" t="s">
        <v>19</v>
      </c>
      <c r="B901" s="19">
        <v>898</v>
      </c>
      <c r="C901" s="23">
        <v>309</v>
      </c>
      <c r="D901" s="19">
        <v>61.9</v>
      </c>
      <c r="E901" s="24">
        <v>17.194444444444446</v>
      </c>
      <c r="F901" s="20">
        <v>-1.3888888888889086E-2</v>
      </c>
      <c r="G901" s="25">
        <f>'Bike Data'!$C$4*$F901</f>
        <v>-3.9305555555556113</v>
      </c>
      <c r="H901" s="22">
        <f>0.5*'Bike Data'!$C$12*'Bike Data'!$C$7*'Bike Data'!$C$6*'WLTP Calcs'!E901^2</f>
        <v>60.844547685185205</v>
      </c>
      <c r="I901" s="26">
        <f>0.02 *'Bike Data'!C$4*9.81</f>
        <v>55.524600000000007</v>
      </c>
      <c r="J901" s="22">
        <f t="shared" si="99"/>
        <v>112.4385921296296</v>
      </c>
      <c r="K901" s="25">
        <f t="shared" si="100"/>
        <v>112.4385921296296</v>
      </c>
      <c r="L901" s="20">
        <f t="shared" si="101"/>
        <v>0</v>
      </c>
      <c r="M901" s="30">
        <f>(E901/1000)*(I901+H901+('Bike Data'!C$4*'Bike Data'!C$10*F901))</f>
        <v>1.9128851883037545</v>
      </c>
      <c r="N901" s="25">
        <f t="shared" si="102"/>
        <v>1.9128851883037545</v>
      </c>
      <c r="O901" s="30">
        <f t="shared" si="103"/>
        <v>0</v>
      </c>
      <c r="P901" s="26"/>
      <c r="Q901" s="22">
        <f>((M901+M902)/2) * (B902 - B901)</f>
        <v>1.7778408189203965</v>
      </c>
      <c r="R901" s="25">
        <f t="shared" si="104"/>
        <v>1.7778408189203965</v>
      </c>
      <c r="S901" s="22">
        <f>SUM($R$3:R901)</f>
        <v>913.75136754464938</v>
      </c>
      <c r="T901" s="25">
        <f t="shared" si="98"/>
        <v>0</v>
      </c>
      <c r="U901" s="22">
        <f>SUM($T$3:T901)</f>
        <v>263.99126300109282</v>
      </c>
      <c r="V901" s="25"/>
      <c r="W901" s="20">
        <f>U901*'KERS Calcs'!$F$4</f>
        <v>232.31231144096168</v>
      </c>
      <c r="X901" s="25">
        <f>O901*'KERS Calcs'!$F$30</f>
        <v>0</v>
      </c>
      <c r="Y901" s="73">
        <f>T901*'KERS Calcs'!$F$30</f>
        <v>0</v>
      </c>
      <c r="Z901" s="26">
        <f>SUM($Y$3:Y901)</f>
        <v>141.97462584586404</v>
      </c>
    </row>
    <row r="902" spans="1:26" x14ac:dyDescent="0.2">
      <c r="A902" s="23" t="s">
        <v>19</v>
      </c>
      <c r="B902" s="19">
        <v>899</v>
      </c>
      <c r="C902" s="23">
        <v>310</v>
      </c>
      <c r="D902" s="19">
        <v>61.8</v>
      </c>
      <c r="E902" s="24">
        <v>17.166666666666668</v>
      </c>
      <c r="F902" s="20">
        <v>-5.5555555555555358E-2</v>
      </c>
      <c r="G902" s="25">
        <f>'Bike Data'!$C$4*$F902</f>
        <v>-15.722222222222166</v>
      </c>
      <c r="H902" s="22">
        <f>0.5*'Bike Data'!$C$12*'Bike Data'!$C$7*'Bike Data'!$C$6*'WLTP Calcs'!E902^2</f>
        <v>60.648116666666674</v>
      </c>
      <c r="I902" s="26">
        <f>0.02 *'Bike Data'!C$4*9.81</f>
        <v>55.524600000000007</v>
      </c>
      <c r="J902" s="22">
        <f t="shared" si="99"/>
        <v>100.45049444444452</v>
      </c>
      <c r="K902" s="25">
        <f t="shared" si="100"/>
        <v>100.45049444444452</v>
      </c>
      <c r="L902" s="20">
        <f t="shared" si="101"/>
        <v>0</v>
      </c>
      <c r="M902" s="30">
        <f>(E902/1000)*(I902+H902+('Bike Data'!C$4*'Bike Data'!C$10*F902))</f>
        <v>1.6427964495370384</v>
      </c>
      <c r="N902" s="25">
        <f t="shared" si="102"/>
        <v>1.6427964495370384</v>
      </c>
      <c r="O902" s="30">
        <f t="shared" si="103"/>
        <v>0</v>
      </c>
      <c r="P902" s="26"/>
      <c r="Q902" s="22">
        <f>((M902+M903)/2) * (B903 - B902)</f>
        <v>1.4151696028067144</v>
      </c>
      <c r="R902" s="25">
        <f t="shared" si="104"/>
        <v>1.4151696028067144</v>
      </c>
      <c r="S902" s="22">
        <f>SUM($R$3:R902)</f>
        <v>915.1665371474561</v>
      </c>
      <c r="T902" s="25">
        <f t="shared" si="98"/>
        <v>0</v>
      </c>
      <c r="U902" s="22">
        <f>SUM($T$3:T902)</f>
        <v>263.99126300109282</v>
      </c>
      <c r="V902" s="25"/>
      <c r="W902" s="20">
        <f>U902*'KERS Calcs'!$F$4</f>
        <v>232.31231144096168</v>
      </c>
      <c r="X902" s="25">
        <f>O902*'KERS Calcs'!$F$30</f>
        <v>0</v>
      </c>
      <c r="Y902" s="73">
        <f>T902*'KERS Calcs'!$F$30</f>
        <v>0</v>
      </c>
      <c r="Z902" s="26">
        <f>SUM($Y$3:Y902)</f>
        <v>141.97462584586404</v>
      </c>
    </row>
    <row r="903" spans="1:26" x14ac:dyDescent="0.2">
      <c r="A903" s="23" t="s">
        <v>19</v>
      </c>
      <c r="B903" s="19">
        <v>900</v>
      </c>
      <c r="C903" s="23">
        <v>311</v>
      </c>
      <c r="D903" s="19">
        <v>61.5</v>
      </c>
      <c r="E903" s="24">
        <v>17.083333333333336</v>
      </c>
      <c r="F903" s="20">
        <v>-0.12499999999999981</v>
      </c>
      <c r="G903" s="25">
        <f>'Bike Data'!$C$4*$F903</f>
        <v>-35.374999999999943</v>
      </c>
      <c r="H903" s="22">
        <f>0.5*'Bike Data'!$C$12*'Bike Data'!$C$7*'Bike Data'!$C$6*'WLTP Calcs'!E903^2</f>
        <v>60.06072916666669</v>
      </c>
      <c r="I903" s="26">
        <f>0.02 *'Bike Data'!C$4*9.81</f>
        <v>55.524600000000007</v>
      </c>
      <c r="J903" s="22">
        <f t="shared" si="99"/>
        <v>80.210329166666753</v>
      </c>
      <c r="K903" s="25">
        <f t="shared" si="100"/>
        <v>80.210329166666753</v>
      </c>
      <c r="L903" s="20">
        <f t="shared" si="101"/>
        <v>0</v>
      </c>
      <c r="M903" s="30">
        <f>(E903/1000)*(I903+H903+('Bike Data'!C$4*'Bike Data'!C$10*F903))</f>
        <v>1.1875427560763907</v>
      </c>
      <c r="N903" s="25">
        <f t="shared" si="102"/>
        <v>1.1875427560763907</v>
      </c>
      <c r="O903" s="30">
        <f t="shared" si="103"/>
        <v>0</v>
      </c>
      <c r="P903" s="26"/>
      <c r="Q903" s="22">
        <f>((M903+M904)/2) * (B904 - B903)</f>
        <v>0.78220500026041906</v>
      </c>
      <c r="R903" s="25">
        <f t="shared" si="104"/>
        <v>0.78220500026041906</v>
      </c>
      <c r="S903" s="22">
        <f>SUM($R$3:R903)</f>
        <v>915.94874214771653</v>
      </c>
      <c r="T903" s="25">
        <f t="shared" si="98"/>
        <v>0</v>
      </c>
      <c r="U903" s="22">
        <f>SUM($T$3:T903)</f>
        <v>263.99126300109282</v>
      </c>
      <c r="V903" s="25"/>
      <c r="W903" s="20">
        <f>U903*'KERS Calcs'!$F$4</f>
        <v>232.31231144096168</v>
      </c>
      <c r="X903" s="25">
        <f>O903*'KERS Calcs'!$F$30</f>
        <v>0</v>
      </c>
      <c r="Y903" s="73">
        <f>T903*'KERS Calcs'!$F$30</f>
        <v>0</v>
      </c>
      <c r="Z903" s="26">
        <f>SUM($Y$3:Y903)</f>
        <v>141.97462584586404</v>
      </c>
    </row>
    <row r="904" spans="1:26" x14ac:dyDescent="0.2">
      <c r="A904" s="23" t="s">
        <v>19</v>
      </c>
      <c r="B904" s="19">
        <v>901</v>
      </c>
      <c r="C904" s="23">
        <v>312</v>
      </c>
      <c r="D904" s="19">
        <v>60.9</v>
      </c>
      <c r="E904" s="24">
        <v>16.916666666666668</v>
      </c>
      <c r="F904" s="20">
        <v>-0.24999999999999961</v>
      </c>
      <c r="G904" s="25">
        <f>'Bike Data'!$C$4*$F904</f>
        <v>-70.749999999999886</v>
      </c>
      <c r="H904" s="22">
        <f>0.5*'Bike Data'!$C$12*'Bike Data'!$C$7*'Bike Data'!$C$6*'WLTP Calcs'!E904^2</f>
        <v>58.894529166666679</v>
      </c>
      <c r="I904" s="26">
        <f>0.02 *'Bike Data'!C$4*9.81</f>
        <v>55.524600000000007</v>
      </c>
      <c r="J904" s="22">
        <f t="shared" si="99"/>
        <v>43.669129166666799</v>
      </c>
      <c r="K904" s="25">
        <f t="shared" si="100"/>
        <v>43.669129166666799</v>
      </c>
      <c r="L904" s="20">
        <f t="shared" si="101"/>
        <v>0</v>
      </c>
      <c r="M904" s="30">
        <f>(E904/1000)*(I904+H904+('Bike Data'!C$4*'Bike Data'!C$10*F904))</f>
        <v>0.37686724444444736</v>
      </c>
      <c r="N904" s="25">
        <f t="shared" si="102"/>
        <v>0.37686724444444736</v>
      </c>
      <c r="O904" s="30">
        <f t="shared" si="103"/>
        <v>0</v>
      </c>
      <c r="P904" s="26"/>
      <c r="Q904" s="22">
        <f>((M904+M905)/2) * (B905 - B904)</f>
        <v>-1.5559123997395803</v>
      </c>
      <c r="R904" s="25">
        <f t="shared" si="104"/>
        <v>0</v>
      </c>
      <c r="S904" s="22">
        <f>SUM($R$3:R904)</f>
        <v>915.94874214771653</v>
      </c>
      <c r="T904" s="25">
        <f t="shared" si="98"/>
        <v>1.5559123997395803</v>
      </c>
      <c r="U904" s="22">
        <f>SUM($T$3:T904)</f>
        <v>265.54717540083237</v>
      </c>
      <c r="V904" s="25">
        <f>SUM(T904:T909)</f>
        <v>19.640179697858798</v>
      </c>
      <c r="W904" s="20">
        <f>U904*'KERS Calcs'!$F$4</f>
        <v>233.68151435273248</v>
      </c>
      <c r="X904" s="25">
        <f>O904*'KERS Calcs'!$F$30</f>
        <v>0</v>
      </c>
      <c r="Y904" s="73">
        <f>T904*'KERS Calcs'!$F$30</f>
        <v>0.83677042297059878</v>
      </c>
      <c r="Z904" s="26">
        <f>SUM($Y$3:Y904)</f>
        <v>142.81139626883464</v>
      </c>
    </row>
    <row r="905" spans="1:26" x14ac:dyDescent="0.2">
      <c r="A905" s="23" t="s">
        <v>19</v>
      </c>
      <c r="B905" s="19">
        <v>902</v>
      </c>
      <c r="C905" s="23">
        <v>313</v>
      </c>
      <c r="D905" s="19">
        <v>59.7</v>
      </c>
      <c r="E905" s="24">
        <v>16.583333333333336</v>
      </c>
      <c r="F905" s="20">
        <v>-0.87499999999999956</v>
      </c>
      <c r="G905" s="25">
        <f>'Bike Data'!$C$4*$F905</f>
        <v>-247.62499999999989</v>
      </c>
      <c r="H905" s="22">
        <f>0.5*'Bike Data'!$C$12*'Bike Data'!$C$7*'Bike Data'!$C$6*'WLTP Calcs'!E905^2</f>
        <v>56.596429166666681</v>
      </c>
      <c r="I905" s="26">
        <f>0.02 *'Bike Data'!C$4*9.81</f>
        <v>55.524600000000007</v>
      </c>
      <c r="J905" s="22">
        <f t="shared" si="99"/>
        <v>-135.5039708333332</v>
      </c>
      <c r="K905" s="25">
        <f t="shared" si="100"/>
        <v>0</v>
      </c>
      <c r="L905" s="20">
        <f t="shared" si="101"/>
        <v>135.5039708333332</v>
      </c>
      <c r="M905" s="30">
        <f>(E905/1000)*(I905+H905+('Bike Data'!C$4*'Bike Data'!C$10*F905))</f>
        <v>-3.4886920439236078</v>
      </c>
      <c r="N905" s="25">
        <f t="shared" si="102"/>
        <v>0</v>
      </c>
      <c r="O905" s="30">
        <f t="shared" si="103"/>
        <v>3.4886920439236078</v>
      </c>
      <c r="P905" s="26">
        <f>SUM(O905:O909)</f>
        <v>20.0100376634838</v>
      </c>
      <c r="Q905" s="22">
        <f>((M905+M906)/2) * (B906 - B905)</f>
        <v>-5.0014439738136582</v>
      </c>
      <c r="R905" s="25">
        <f t="shared" si="104"/>
        <v>0</v>
      </c>
      <c r="S905" s="22">
        <f>SUM($R$3:R905)</f>
        <v>915.94874214771653</v>
      </c>
      <c r="T905" s="25">
        <f t="shared" si="98"/>
        <v>5.0014439738136582</v>
      </c>
      <c r="U905" s="22">
        <f>SUM($T$3:T905)</f>
        <v>270.54861937464602</v>
      </c>
      <c r="V905" s="25"/>
      <c r="W905" s="20">
        <f>U905*'KERS Calcs'!$F$4</f>
        <v>238.08278504968851</v>
      </c>
      <c r="X905" s="25">
        <f>O905*'KERS Calcs'!$F$30</f>
        <v>1.8762202278847606</v>
      </c>
      <c r="Y905" s="73">
        <f>T905*'KERS Calcs'!$F$30</f>
        <v>2.6897789297985408</v>
      </c>
      <c r="Z905" s="26">
        <f>SUM($Y$3:Y905)</f>
        <v>145.50117519863318</v>
      </c>
    </row>
    <row r="906" spans="1:26" x14ac:dyDescent="0.2">
      <c r="A906" s="23" t="s">
        <v>19</v>
      </c>
      <c r="B906" s="19">
        <v>903</v>
      </c>
      <c r="C906" s="23">
        <v>314</v>
      </c>
      <c r="D906" s="19">
        <v>54.6</v>
      </c>
      <c r="E906" s="24">
        <v>15.166666666666668</v>
      </c>
      <c r="F906" s="20">
        <v>-1.4444444444444453</v>
      </c>
      <c r="G906" s="25">
        <f>'Bike Data'!$C$4*$F906</f>
        <v>-408.777777777778</v>
      </c>
      <c r="H906" s="22">
        <f>0.5*'Bike Data'!$C$12*'Bike Data'!$C$7*'Bike Data'!$C$6*'WLTP Calcs'!E906^2</f>
        <v>47.339716666666675</v>
      </c>
      <c r="I906" s="26">
        <f>0.02 *'Bike Data'!C$4*9.81</f>
        <v>55.524600000000007</v>
      </c>
      <c r="J906" s="22">
        <f t="shared" si="99"/>
        <v>-305.9134611111113</v>
      </c>
      <c r="K906" s="25">
        <f t="shared" si="100"/>
        <v>0</v>
      </c>
      <c r="L906" s="20">
        <f t="shared" si="101"/>
        <v>305.9134611111113</v>
      </c>
      <c r="M906" s="30">
        <f>(E906/1000)*(I906+H906+('Bike Data'!C$4*'Bike Data'!C$10*F906))</f>
        <v>-6.5141959037037092</v>
      </c>
      <c r="N906" s="25">
        <f t="shared" si="102"/>
        <v>0</v>
      </c>
      <c r="O906" s="30">
        <f t="shared" si="103"/>
        <v>6.5141959037037092</v>
      </c>
      <c r="P906" s="26"/>
      <c r="Q906" s="22">
        <f>((M906+M907)/2) * (B907 - B906)</f>
        <v>-6.0125512619245143</v>
      </c>
      <c r="R906" s="25">
        <f t="shared" si="104"/>
        <v>0</v>
      </c>
      <c r="S906" s="22">
        <f>SUM($R$3:R906)</f>
        <v>915.94874214771653</v>
      </c>
      <c r="T906" s="25">
        <f t="shared" si="98"/>
        <v>6.0125512619245143</v>
      </c>
      <c r="U906" s="22">
        <f>SUM($T$3:T906)</f>
        <v>276.56117063657052</v>
      </c>
      <c r="V906" s="25"/>
      <c r="W906" s="20">
        <f>U906*'KERS Calcs'!$F$4</f>
        <v>243.37383016018205</v>
      </c>
      <c r="X906" s="25">
        <f>O906*'KERS Calcs'!$F$30</f>
        <v>3.5033376317123208</v>
      </c>
      <c r="Y906" s="73">
        <f>T906*'KERS Calcs'!$F$30</f>
        <v>3.2335529065871991</v>
      </c>
      <c r="Z906" s="26">
        <f>SUM($Y$3:Y906)</f>
        <v>148.73472810522037</v>
      </c>
    </row>
    <row r="907" spans="1:26" x14ac:dyDescent="0.2">
      <c r="A907" s="23" t="s">
        <v>19</v>
      </c>
      <c r="B907" s="19">
        <v>904</v>
      </c>
      <c r="C907" s="23">
        <v>315</v>
      </c>
      <c r="D907" s="19">
        <v>49.3</v>
      </c>
      <c r="E907" s="24">
        <v>13.694444444444445</v>
      </c>
      <c r="F907" s="20">
        <v>-1.3472222222222225</v>
      </c>
      <c r="G907" s="25">
        <f>'Bike Data'!$C$4*$F907</f>
        <v>-381.26388888888897</v>
      </c>
      <c r="H907" s="22">
        <f>0.5*'Bike Data'!$C$12*'Bike Data'!$C$7*'Bike Data'!$C$6*'WLTP Calcs'!E907^2</f>
        <v>38.59528101851852</v>
      </c>
      <c r="I907" s="26">
        <f>0.02 *'Bike Data'!C$4*9.81</f>
        <v>55.524600000000007</v>
      </c>
      <c r="J907" s="22">
        <f t="shared" si="99"/>
        <v>-287.14400787037044</v>
      </c>
      <c r="K907" s="25">
        <f t="shared" si="100"/>
        <v>0</v>
      </c>
      <c r="L907" s="20">
        <f t="shared" si="101"/>
        <v>287.14400787037044</v>
      </c>
      <c r="M907" s="30">
        <f>(E907/1000)*(I907+H907+('Bike Data'!C$4*'Bike Data'!C$10*F907))</f>
        <v>-5.5109066201453203</v>
      </c>
      <c r="N907" s="25">
        <f t="shared" si="102"/>
        <v>0</v>
      </c>
      <c r="O907" s="30">
        <f t="shared" si="103"/>
        <v>5.5109066201453203</v>
      </c>
      <c r="P907" s="26"/>
      <c r="Q907" s="22">
        <f>((M907+M908)/2) * (B908 - B907)</f>
        <v>-4.4441238500289364</v>
      </c>
      <c r="R907" s="25">
        <f t="shared" si="104"/>
        <v>0</v>
      </c>
      <c r="S907" s="22">
        <f>SUM($R$3:R907)</f>
        <v>915.94874214771653</v>
      </c>
      <c r="T907" s="25">
        <f t="shared" si="98"/>
        <v>4.4441238500289364</v>
      </c>
      <c r="U907" s="22">
        <f>SUM($T$3:T907)</f>
        <v>281.00529448659944</v>
      </c>
      <c r="V907" s="25"/>
      <c r="W907" s="20">
        <f>U907*'KERS Calcs'!$F$4</f>
        <v>247.28465914820751</v>
      </c>
      <c r="X907" s="25">
        <f>O907*'KERS Calcs'!$F$30</f>
        <v>2.9637681814620773</v>
      </c>
      <c r="Y907" s="73">
        <f>T907*'KERS Calcs'!$F$30</f>
        <v>2.3900519041720187</v>
      </c>
      <c r="Z907" s="26">
        <f>SUM($Y$3:Y907)</f>
        <v>151.1247800093924</v>
      </c>
    </row>
    <row r="908" spans="1:26" x14ac:dyDescent="0.2">
      <c r="A908" s="23" t="s">
        <v>19</v>
      </c>
      <c r="B908" s="19">
        <v>905</v>
      </c>
      <c r="C908" s="23">
        <v>316</v>
      </c>
      <c r="D908" s="19">
        <v>44.9</v>
      </c>
      <c r="E908" s="24">
        <v>12.472222222222223</v>
      </c>
      <c r="F908" s="20">
        <v>-0.97222222222222221</v>
      </c>
      <c r="G908" s="25">
        <f>'Bike Data'!$C$4*$F908</f>
        <v>-275.13888888888886</v>
      </c>
      <c r="H908" s="22">
        <f>0.5*'Bike Data'!$C$12*'Bike Data'!$C$7*'Bike Data'!$C$6*'WLTP Calcs'!E908^2</f>
        <v>32.013492129629633</v>
      </c>
      <c r="I908" s="26">
        <f>0.02 *'Bike Data'!C$4*9.81</f>
        <v>55.524600000000007</v>
      </c>
      <c r="J908" s="22">
        <f t="shared" si="99"/>
        <v>-187.6007967592592</v>
      </c>
      <c r="K908" s="25">
        <f t="shared" si="100"/>
        <v>0</v>
      </c>
      <c r="L908" s="20">
        <f t="shared" si="101"/>
        <v>187.6007967592592</v>
      </c>
      <c r="M908" s="30">
        <f>(E908/1000)*(I908+H908+('Bike Data'!C$4*'Bike Data'!C$10*F908))</f>
        <v>-3.3773410799125521</v>
      </c>
      <c r="N908" s="25">
        <f t="shared" si="102"/>
        <v>0</v>
      </c>
      <c r="O908" s="30">
        <f t="shared" si="103"/>
        <v>3.3773410799125521</v>
      </c>
      <c r="P908" s="26"/>
      <c r="Q908" s="22">
        <f>((M908+M909)/2) * (B909 - B908)</f>
        <v>-2.2481215478555816</v>
      </c>
      <c r="R908" s="25">
        <f t="shared" si="104"/>
        <v>0</v>
      </c>
      <c r="S908" s="22">
        <f>SUM($R$3:R908)</f>
        <v>915.94874214771653</v>
      </c>
      <c r="T908" s="25">
        <f t="shared" si="98"/>
        <v>2.2481215478555816</v>
      </c>
      <c r="U908" s="22">
        <f>SUM($T$3:T908)</f>
        <v>283.25341603445503</v>
      </c>
      <c r="V908" s="25"/>
      <c r="W908" s="20">
        <f>U908*'KERS Calcs'!$F$4</f>
        <v>249.26300611032042</v>
      </c>
      <c r="X908" s="25">
        <f>O908*'KERS Calcs'!$F$30</f>
        <v>1.8163356268819599</v>
      </c>
      <c r="Y908" s="73">
        <f>T908*'KERS Calcs'!$F$30</f>
        <v>1.2090408295501023</v>
      </c>
      <c r="Z908" s="26">
        <f>SUM($Y$3:Y908)</f>
        <v>152.3338208389425</v>
      </c>
    </row>
    <row r="909" spans="1:26" x14ac:dyDescent="0.2">
      <c r="A909" s="23" t="s">
        <v>19</v>
      </c>
      <c r="B909" s="19">
        <v>906</v>
      </c>
      <c r="C909" s="23">
        <v>317</v>
      </c>
      <c r="D909" s="19">
        <v>42.3</v>
      </c>
      <c r="E909" s="24">
        <v>11.75</v>
      </c>
      <c r="F909" s="20">
        <v>-0.4861111111111111</v>
      </c>
      <c r="G909" s="25">
        <f>'Bike Data'!$C$4*$F909</f>
        <v>-137.56944444444443</v>
      </c>
      <c r="H909" s="22">
        <f>0.5*'Bike Data'!$C$12*'Bike Data'!$C$7*'Bike Data'!$C$6*'WLTP Calcs'!E909^2</f>
        <v>28.413262500000002</v>
      </c>
      <c r="I909" s="26">
        <f>0.02 *'Bike Data'!C$4*9.81</f>
        <v>55.524600000000007</v>
      </c>
      <c r="J909" s="22">
        <f t="shared" si="99"/>
        <v>-53.63158194444442</v>
      </c>
      <c r="K909" s="25">
        <f t="shared" si="100"/>
        <v>0</v>
      </c>
      <c r="L909" s="20">
        <f t="shared" si="101"/>
        <v>53.63158194444442</v>
      </c>
      <c r="M909" s="30">
        <f>(E909/1000)*(I909+H909+('Bike Data'!C$4*'Bike Data'!C$10*F909))</f>
        <v>-1.1189020157986109</v>
      </c>
      <c r="N909" s="25">
        <f t="shared" si="102"/>
        <v>0</v>
      </c>
      <c r="O909" s="30">
        <f t="shared" si="103"/>
        <v>1.1189020157986109</v>
      </c>
      <c r="P909" s="26"/>
      <c r="Q909" s="22">
        <f>((M909+M910)/2) * (B910 - B909)</f>
        <v>-0.37802666449652766</v>
      </c>
      <c r="R909" s="25">
        <f t="shared" si="104"/>
        <v>0</v>
      </c>
      <c r="S909" s="22">
        <f>SUM($R$3:R909)</f>
        <v>915.94874214771653</v>
      </c>
      <c r="T909" s="25">
        <f t="shared" si="98"/>
        <v>0.37802666449652766</v>
      </c>
      <c r="U909" s="22">
        <f>SUM($T$3:T909)</f>
        <v>283.63144269895156</v>
      </c>
      <c r="V909" s="25"/>
      <c r="W909" s="20">
        <f>U909*'KERS Calcs'!$F$4</f>
        <v>249.59566957507738</v>
      </c>
      <c r="X909" s="25">
        <f>O909*'KERS Calcs'!$F$30</f>
        <v>0.6017460322182443</v>
      </c>
      <c r="Y909" s="73">
        <f>T909*'KERS Calcs'!$F$30</f>
        <v>0.20330291859481819</v>
      </c>
      <c r="Z909" s="26">
        <f>SUM($Y$3:Y909)</f>
        <v>152.53712375753733</v>
      </c>
    </row>
    <row r="910" spans="1:26" x14ac:dyDescent="0.2">
      <c r="A910" s="23" t="s">
        <v>19</v>
      </c>
      <c r="B910" s="19">
        <v>907</v>
      </c>
      <c r="C910" s="23">
        <v>318</v>
      </c>
      <c r="D910" s="19">
        <v>41.4</v>
      </c>
      <c r="E910" s="24">
        <v>11.5</v>
      </c>
      <c r="F910" s="20">
        <v>-0.1388888888888889</v>
      </c>
      <c r="G910" s="25">
        <f>'Bike Data'!$C$4*$F910</f>
        <v>-39.305555555555557</v>
      </c>
      <c r="H910" s="22">
        <f>0.5*'Bike Data'!$C$12*'Bike Data'!$C$7*'Bike Data'!$C$6*'WLTP Calcs'!E910^2</f>
        <v>27.21705</v>
      </c>
      <c r="I910" s="26">
        <f>0.02 *'Bike Data'!C$4*9.81</f>
        <v>55.524600000000007</v>
      </c>
      <c r="J910" s="22">
        <f t="shared" si="99"/>
        <v>43.43609444444445</v>
      </c>
      <c r="K910" s="25">
        <f t="shared" si="100"/>
        <v>43.43609444444445</v>
      </c>
      <c r="L910" s="20">
        <f t="shared" si="101"/>
        <v>0</v>
      </c>
      <c r="M910" s="30">
        <f>(E910/1000)*(I910+H910+('Bike Data'!C$4*'Bike Data'!C$10*F910))</f>
        <v>0.36284868680555565</v>
      </c>
      <c r="N910" s="25">
        <f t="shared" si="102"/>
        <v>0.36284868680555565</v>
      </c>
      <c r="O910" s="30">
        <f t="shared" si="103"/>
        <v>0</v>
      </c>
      <c r="P910" s="26"/>
      <c r="Q910" s="22">
        <f>((M910+M911)/2) * (B911 - B910)</f>
        <v>0.86082677347929615</v>
      </c>
      <c r="R910" s="25">
        <f t="shared" si="104"/>
        <v>0.86082677347929615</v>
      </c>
      <c r="S910" s="22">
        <f>SUM($R$3:R910)</f>
        <v>916.80956892119582</v>
      </c>
      <c r="T910" s="25">
        <f t="shared" si="98"/>
        <v>0</v>
      </c>
      <c r="U910" s="22">
        <f>SUM($T$3:T910)</f>
        <v>283.63144269895156</v>
      </c>
      <c r="V910" s="25"/>
      <c r="W910" s="20">
        <f>U910*'KERS Calcs'!$F$4</f>
        <v>249.59566957507738</v>
      </c>
      <c r="X910" s="25">
        <f>O910*'KERS Calcs'!$F$30</f>
        <v>0</v>
      </c>
      <c r="Y910" s="73">
        <f>T910*'KERS Calcs'!$F$30</f>
        <v>0</v>
      </c>
      <c r="Z910" s="26">
        <f>SUM($Y$3:Y910)</f>
        <v>152.53712375753733</v>
      </c>
    </row>
    <row r="911" spans="1:26" x14ac:dyDescent="0.2">
      <c r="A911" s="23" t="s">
        <v>19</v>
      </c>
      <c r="B911" s="19">
        <v>908</v>
      </c>
      <c r="C911" s="23">
        <v>319</v>
      </c>
      <c r="D911" s="19">
        <v>41.3</v>
      </c>
      <c r="E911" s="24">
        <v>11.472222222222221</v>
      </c>
      <c r="F911" s="20">
        <v>9.7222222222222612E-2</v>
      </c>
      <c r="G911" s="25">
        <f>'Bike Data'!$C$4*$F911</f>
        <v>27.513888888888999</v>
      </c>
      <c r="H911" s="22">
        <f>0.5*'Bike Data'!$C$12*'Bike Data'!$C$7*'Bike Data'!$C$6*'WLTP Calcs'!E911^2</f>
        <v>27.085725462962962</v>
      </c>
      <c r="I911" s="26">
        <f>0.02 *'Bike Data'!C$4*9.81</f>
        <v>55.524600000000007</v>
      </c>
      <c r="J911" s="22">
        <f t="shared" si="99"/>
        <v>110.12421435185198</v>
      </c>
      <c r="K911" s="25">
        <f t="shared" si="100"/>
        <v>110.12421435185198</v>
      </c>
      <c r="L911" s="20">
        <f t="shared" si="101"/>
        <v>0</v>
      </c>
      <c r="M911" s="30">
        <f>(E911/1000)*(I911+H911+('Bike Data'!C$4*'Bike Data'!C$10*F911))</f>
        <v>1.3588048601530367</v>
      </c>
      <c r="N911" s="25">
        <f t="shared" si="102"/>
        <v>1.3588048601530367</v>
      </c>
      <c r="O911" s="30">
        <f t="shared" si="103"/>
        <v>0</v>
      </c>
      <c r="P911" s="26"/>
      <c r="Q911" s="22">
        <f>((M911+M912)/2) * (B912 - B911)</f>
        <v>2.1863159212673637</v>
      </c>
      <c r="R911" s="25">
        <f t="shared" si="104"/>
        <v>2.1863159212673637</v>
      </c>
      <c r="S911" s="22">
        <f>SUM($R$3:R911)</f>
        <v>918.99588484246317</v>
      </c>
      <c r="T911" s="25">
        <f t="shared" si="98"/>
        <v>0</v>
      </c>
      <c r="U911" s="22">
        <f>SUM($T$3:T911)</f>
        <v>283.63144269895156</v>
      </c>
      <c r="V911" s="25"/>
      <c r="W911" s="20">
        <f>U911*'KERS Calcs'!$F$4</f>
        <v>249.59566957507738</v>
      </c>
      <c r="X911" s="25">
        <f>O911*'KERS Calcs'!$F$30</f>
        <v>0</v>
      </c>
      <c r="Y911" s="73">
        <f>T911*'KERS Calcs'!$F$30</f>
        <v>0</v>
      </c>
      <c r="Z911" s="26">
        <f>SUM($Y$3:Y911)</f>
        <v>152.53712375753733</v>
      </c>
    </row>
    <row r="912" spans="1:26" x14ac:dyDescent="0.2">
      <c r="A912" s="23" t="s">
        <v>19</v>
      </c>
      <c r="B912" s="19">
        <v>909</v>
      </c>
      <c r="C912" s="23">
        <v>320</v>
      </c>
      <c r="D912" s="19">
        <v>42.1</v>
      </c>
      <c r="E912" s="24">
        <v>11.694444444444445</v>
      </c>
      <c r="F912" s="20">
        <v>0.47222222222222299</v>
      </c>
      <c r="G912" s="25">
        <f>'Bike Data'!$C$4*$F912</f>
        <v>133.63888888888911</v>
      </c>
      <c r="H912" s="22">
        <f>0.5*'Bike Data'!$C$12*'Bike Data'!$C$7*'Bike Data'!$C$6*'WLTP Calcs'!E912^2</f>
        <v>28.145214351851855</v>
      </c>
      <c r="I912" s="26">
        <f>0.02 *'Bike Data'!C$4*9.81</f>
        <v>55.524600000000007</v>
      </c>
      <c r="J912" s="22">
        <f t="shared" si="99"/>
        <v>217.30870324074095</v>
      </c>
      <c r="K912" s="25">
        <f t="shared" si="100"/>
        <v>217.30870324074095</v>
      </c>
      <c r="L912" s="20">
        <f t="shared" si="101"/>
        <v>0</v>
      </c>
      <c r="M912" s="30">
        <f>(E912/1000)*(I912+H912+('Bike Data'!C$4*'Bike Data'!C$10*F912))</f>
        <v>3.0138269823816906</v>
      </c>
      <c r="N912" s="25">
        <f t="shared" si="102"/>
        <v>3.0138269823816906</v>
      </c>
      <c r="O912" s="30">
        <f t="shared" si="103"/>
        <v>0</v>
      </c>
      <c r="P912" s="26"/>
      <c r="Q912" s="22">
        <f>((M912+M913)/2) * (B913 - B912)</f>
        <v>4.0507653345068171</v>
      </c>
      <c r="R912" s="25">
        <f t="shared" si="104"/>
        <v>4.0507653345068171</v>
      </c>
      <c r="S912" s="22">
        <f>SUM($R$3:R912)</f>
        <v>923.04665017696993</v>
      </c>
      <c r="T912" s="25">
        <f t="shared" si="98"/>
        <v>0</v>
      </c>
      <c r="U912" s="22">
        <f>SUM($T$3:T912)</f>
        <v>283.63144269895156</v>
      </c>
      <c r="V912" s="25"/>
      <c r="W912" s="20">
        <f>U912*'KERS Calcs'!$F$4</f>
        <v>249.59566957507738</v>
      </c>
      <c r="X912" s="25">
        <f>O912*'KERS Calcs'!$F$30</f>
        <v>0</v>
      </c>
      <c r="Y912" s="73">
        <f>T912*'KERS Calcs'!$F$30</f>
        <v>0</v>
      </c>
      <c r="Z912" s="26">
        <f>SUM($Y$3:Y912)</f>
        <v>152.53712375753733</v>
      </c>
    </row>
    <row r="913" spans="1:26" x14ac:dyDescent="0.2">
      <c r="A913" s="23" t="s">
        <v>19</v>
      </c>
      <c r="B913" s="19">
        <v>910</v>
      </c>
      <c r="C913" s="23">
        <v>321</v>
      </c>
      <c r="D913" s="19">
        <v>44.7</v>
      </c>
      <c r="E913" s="24">
        <v>12.416666666666668</v>
      </c>
      <c r="F913" s="20">
        <v>0.87499999999999956</v>
      </c>
      <c r="G913" s="25">
        <f>'Bike Data'!$C$4*$F913</f>
        <v>247.62499999999989</v>
      </c>
      <c r="H913" s="22">
        <f>0.5*'Bike Data'!$C$12*'Bike Data'!$C$7*'Bike Data'!$C$6*'WLTP Calcs'!E913^2</f>
        <v>31.728929166666674</v>
      </c>
      <c r="I913" s="26">
        <f>0.02 *'Bike Data'!C$4*9.81</f>
        <v>55.524600000000007</v>
      </c>
      <c r="J913" s="22">
        <f t="shared" si="99"/>
        <v>334.87852916666657</v>
      </c>
      <c r="K913" s="25">
        <f t="shared" si="100"/>
        <v>334.87852916666657</v>
      </c>
      <c r="L913" s="20">
        <f t="shared" si="101"/>
        <v>0</v>
      </c>
      <c r="M913" s="30">
        <f>(E913/1000)*(I913+H913+('Bike Data'!C$4*'Bike Data'!C$10*F913))</f>
        <v>5.0877036866319427</v>
      </c>
      <c r="N913" s="25">
        <f t="shared" si="102"/>
        <v>5.0877036866319427</v>
      </c>
      <c r="O913" s="30">
        <f t="shared" si="103"/>
        <v>0</v>
      </c>
      <c r="P913" s="26"/>
      <c r="Q913" s="22">
        <f>((M913+M914)/2) * (B914 - B913)</f>
        <v>5.4726826569605169</v>
      </c>
      <c r="R913" s="25">
        <f t="shared" si="104"/>
        <v>5.4726826569605169</v>
      </c>
      <c r="S913" s="22">
        <f>SUM($R$3:R913)</f>
        <v>928.51933283393043</v>
      </c>
      <c r="T913" s="25">
        <f t="shared" si="98"/>
        <v>0</v>
      </c>
      <c r="U913" s="22">
        <f>SUM($T$3:T913)</f>
        <v>283.63144269895156</v>
      </c>
      <c r="V913" s="25"/>
      <c r="W913" s="20">
        <f>U913*'KERS Calcs'!$F$4</f>
        <v>249.59566957507738</v>
      </c>
      <c r="X913" s="25">
        <f>O913*'KERS Calcs'!$F$30</f>
        <v>0</v>
      </c>
      <c r="Y913" s="73">
        <f>T913*'KERS Calcs'!$F$30</f>
        <v>0</v>
      </c>
      <c r="Z913" s="26">
        <f>SUM($Y$3:Y913)</f>
        <v>152.53712375753733</v>
      </c>
    </row>
    <row r="914" spans="1:26" x14ac:dyDescent="0.2">
      <c r="A914" s="23" t="s">
        <v>19</v>
      </c>
      <c r="B914" s="19">
        <v>911</v>
      </c>
      <c r="C914" s="23">
        <v>322</v>
      </c>
      <c r="D914" s="19">
        <v>48.4</v>
      </c>
      <c r="E914" s="24">
        <v>13.444444444444445</v>
      </c>
      <c r="F914" s="20">
        <v>0.93055555555555491</v>
      </c>
      <c r="G914" s="25">
        <f>'Bike Data'!$C$4*$F914</f>
        <v>263.34722222222206</v>
      </c>
      <c r="H914" s="22">
        <f>0.5*'Bike Data'!$C$12*'Bike Data'!$C$7*'Bike Data'!$C$6*'WLTP Calcs'!E914^2</f>
        <v>37.198985185185187</v>
      </c>
      <c r="I914" s="26">
        <f>0.02 *'Bike Data'!C$4*9.81</f>
        <v>55.524600000000007</v>
      </c>
      <c r="J914" s="22">
        <f t="shared" si="99"/>
        <v>356.07080740740724</v>
      </c>
      <c r="K914" s="25">
        <f t="shared" si="100"/>
        <v>356.07080740740724</v>
      </c>
      <c r="L914" s="20">
        <f t="shared" si="101"/>
        <v>0</v>
      </c>
      <c r="M914" s="30">
        <f>(E914/1000)*(I914+H914+('Bike Data'!C$4*'Bike Data'!C$10*F914))</f>
        <v>5.8576616272890911</v>
      </c>
      <c r="N914" s="25">
        <f t="shared" si="102"/>
        <v>5.8576616272890911</v>
      </c>
      <c r="O914" s="30">
        <f t="shared" si="103"/>
        <v>0</v>
      </c>
      <c r="P914" s="26"/>
      <c r="Q914" s="22">
        <f>((M914+M915)/2) * (B915 - B914)</f>
        <v>5.1960932695923354</v>
      </c>
      <c r="R914" s="25">
        <f t="shared" si="104"/>
        <v>5.1960932695923354</v>
      </c>
      <c r="S914" s="22">
        <f>SUM($R$3:R914)</f>
        <v>933.71542610352276</v>
      </c>
      <c r="T914" s="25">
        <f t="shared" si="98"/>
        <v>0</v>
      </c>
      <c r="U914" s="22">
        <f>SUM($T$3:T914)</f>
        <v>283.63144269895156</v>
      </c>
      <c r="V914" s="25"/>
      <c r="W914" s="20">
        <f>U914*'KERS Calcs'!$F$4</f>
        <v>249.59566957507738</v>
      </c>
      <c r="X914" s="25">
        <f>O914*'KERS Calcs'!$F$30</f>
        <v>0</v>
      </c>
      <c r="Y914" s="73">
        <f>T914*'KERS Calcs'!$F$30</f>
        <v>0</v>
      </c>
      <c r="Z914" s="26">
        <f>SUM($Y$3:Y914)</f>
        <v>152.53712375753733</v>
      </c>
    </row>
    <row r="915" spans="1:26" x14ac:dyDescent="0.2">
      <c r="A915" s="23" t="s">
        <v>19</v>
      </c>
      <c r="B915" s="19">
        <v>912</v>
      </c>
      <c r="C915" s="23">
        <v>323</v>
      </c>
      <c r="D915" s="19">
        <v>51.4</v>
      </c>
      <c r="E915" s="24">
        <v>14.277777777777779</v>
      </c>
      <c r="F915" s="20">
        <v>0.59722222222222276</v>
      </c>
      <c r="G915" s="25">
        <f>'Bike Data'!$C$4*$F915</f>
        <v>169.01388888888906</v>
      </c>
      <c r="H915" s="22">
        <f>0.5*'Bike Data'!$C$12*'Bike Data'!$C$7*'Bike Data'!$C$6*'WLTP Calcs'!E915^2</f>
        <v>41.953346296296303</v>
      </c>
      <c r="I915" s="26">
        <f>0.02 *'Bike Data'!C$4*9.81</f>
        <v>55.524600000000007</v>
      </c>
      <c r="J915" s="22">
        <f t="shared" si="99"/>
        <v>266.49183518518538</v>
      </c>
      <c r="K915" s="25">
        <f t="shared" si="100"/>
        <v>266.49183518518538</v>
      </c>
      <c r="L915" s="20">
        <f t="shared" si="101"/>
        <v>0</v>
      </c>
      <c r="M915" s="30">
        <f>(E915/1000)*(I915+H915+('Bike Data'!C$4*'Bike Data'!C$10*F915))</f>
        <v>4.5345249118955788</v>
      </c>
      <c r="N915" s="25">
        <f t="shared" si="102"/>
        <v>4.5345249118955788</v>
      </c>
      <c r="O915" s="30">
        <f t="shared" si="103"/>
        <v>0</v>
      </c>
      <c r="P915" s="26"/>
      <c r="Q915" s="22">
        <f>((M915+M916)/2) * (B916 - B915)</f>
        <v>3.9706426250192925</v>
      </c>
      <c r="R915" s="25">
        <f t="shared" si="104"/>
        <v>3.9706426250192925</v>
      </c>
      <c r="S915" s="22">
        <f>SUM($R$3:R915)</f>
        <v>937.68606872854207</v>
      </c>
      <c r="T915" s="25">
        <f t="shared" si="98"/>
        <v>0</v>
      </c>
      <c r="U915" s="22">
        <f>SUM($T$3:T915)</f>
        <v>283.63144269895156</v>
      </c>
      <c r="V915" s="25"/>
      <c r="W915" s="20">
        <f>U915*'KERS Calcs'!$F$4</f>
        <v>249.59566957507738</v>
      </c>
      <c r="X915" s="25">
        <f>O915*'KERS Calcs'!$F$30</f>
        <v>0</v>
      </c>
      <c r="Y915" s="73">
        <f>T915*'KERS Calcs'!$F$30</f>
        <v>0</v>
      </c>
      <c r="Z915" s="26">
        <f>SUM($Y$3:Y915)</f>
        <v>152.53712375753733</v>
      </c>
    </row>
    <row r="916" spans="1:26" x14ac:dyDescent="0.2">
      <c r="A916" s="23" t="s">
        <v>19</v>
      </c>
      <c r="B916" s="19">
        <v>913</v>
      </c>
      <c r="C916" s="23">
        <v>324</v>
      </c>
      <c r="D916" s="19">
        <v>52.7</v>
      </c>
      <c r="E916" s="24">
        <v>14.638888888888891</v>
      </c>
      <c r="F916" s="20">
        <v>0.36111111111111133</v>
      </c>
      <c r="G916" s="25">
        <f>'Bike Data'!$C$4*$F916</f>
        <v>102.1944444444445</v>
      </c>
      <c r="H916" s="22">
        <f>0.5*'Bike Data'!$C$12*'Bike Data'!$C$7*'Bike Data'!$C$6*'WLTP Calcs'!E916^2</f>
        <v>44.102336574074094</v>
      </c>
      <c r="I916" s="26">
        <f>0.02 *'Bike Data'!C$4*9.81</f>
        <v>55.524600000000007</v>
      </c>
      <c r="J916" s="22">
        <f t="shared" si="99"/>
        <v>201.82138101851859</v>
      </c>
      <c r="K916" s="25">
        <f t="shared" si="100"/>
        <v>201.82138101851859</v>
      </c>
      <c r="L916" s="20">
        <f t="shared" si="101"/>
        <v>0</v>
      </c>
      <c r="M916" s="30">
        <f>(E916/1000)*(I916+H916+('Bike Data'!C$4*'Bike Data'!C$10*F916))</f>
        <v>3.4067603381430063</v>
      </c>
      <c r="N916" s="25">
        <f t="shared" si="102"/>
        <v>3.4067603381430063</v>
      </c>
      <c r="O916" s="30">
        <f t="shared" si="103"/>
        <v>0</v>
      </c>
      <c r="P916" s="26"/>
      <c r="Q916" s="22">
        <f>((M916+M917)/2) * (B917 - B916)</f>
        <v>4.1179664555298352</v>
      </c>
      <c r="R916" s="25">
        <f t="shared" si="104"/>
        <v>4.1179664555298352</v>
      </c>
      <c r="S916" s="22">
        <f>SUM($R$3:R916)</f>
        <v>941.80403518407195</v>
      </c>
      <c r="T916" s="25">
        <f t="shared" si="98"/>
        <v>0</v>
      </c>
      <c r="U916" s="22">
        <f>SUM($T$3:T916)</f>
        <v>283.63144269895156</v>
      </c>
      <c r="V916" s="25"/>
      <c r="W916" s="20">
        <f>U916*'KERS Calcs'!$F$4</f>
        <v>249.59566957507738</v>
      </c>
      <c r="X916" s="25">
        <f>O916*'KERS Calcs'!$F$30</f>
        <v>0</v>
      </c>
      <c r="Y916" s="73">
        <f>T916*'KERS Calcs'!$F$30</f>
        <v>0</v>
      </c>
      <c r="Z916" s="26">
        <f>SUM($Y$3:Y916)</f>
        <v>152.53712375753733</v>
      </c>
    </row>
    <row r="917" spans="1:26" x14ac:dyDescent="0.2">
      <c r="A917" s="23" t="s">
        <v>19</v>
      </c>
      <c r="B917" s="19">
        <v>914</v>
      </c>
      <c r="C917" s="23">
        <v>325</v>
      </c>
      <c r="D917" s="19">
        <v>54</v>
      </c>
      <c r="E917" s="24">
        <v>15</v>
      </c>
      <c r="F917" s="20">
        <v>0.59722222222222177</v>
      </c>
      <c r="G917" s="25">
        <f>'Bike Data'!$C$4*$F917</f>
        <v>169.01388888888877</v>
      </c>
      <c r="H917" s="22">
        <f>0.5*'Bike Data'!$C$12*'Bike Data'!$C$7*'Bike Data'!$C$6*'WLTP Calcs'!E917^2</f>
        <v>46.305</v>
      </c>
      <c r="I917" s="26">
        <f>0.02 *'Bike Data'!C$4*9.81</f>
        <v>55.524600000000007</v>
      </c>
      <c r="J917" s="22">
        <f t="shared" si="99"/>
        <v>270.84348888888877</v>
      </c>
      <c r="K917" s="25">
        <f t="shared" si="100"/>
        <v>270.84348888888877</v>
      </c>
      <c r="L917" s="20">
        <f t="shared" si="101"/>
        <v>0</v>
      </c>
      <c r="M917" s="30">
        <f>(E917/1000)*(I917+H917+('Bike Data'!C$4*'Bike Data'!C$10*F917))</f>
        <v>4.8291725729166641</v>
      </c>
      <c r="N917" s="25">
        <f t="shared" si="102"/>
        <v>4.8291725729166641</v>
      </c>
      <c r="O917" s="30">
        <f t="shared" si="103"/>
        <v>0</v>
      </c>
      <c r="P917" s="26"/>
      <c r="Q917" s="22">
        <f>((M917+M918)/2) * (B918 - B917)</f>
        <v>4.9241287445023145</v>
      </c>
      <c r="R917" s="25">
        <f t="shared" si="104"/>
        <v>4.9241287445023145</v>
      </c>
      <c r="S917" s="22">
        <f>SUM($R$3:R917)</f>
        <v>946.7281639285743</v>
      </c>
      <c r="T917" s="25">
        <f t="shared" si="98"/>
        <v>0</v>
      </c>
      <c r="U917" s="22">
        <f>SUM($T$3:T917)</f>
        <v>283.63144269895156</v>
      </c>
      <c r="V917" s="25"/>
      <c r="W917" s="20">
        <f>U917*'KERS Calcs'!$F$4</f>
        <v>249.59566957507738</v>
      </c>
      <c r="X917" s="25">
        <f>O917*'KERS Calcs'!$F$30</f>
        <v>0</v>
      </c>
      <c r="Y917" s="73">
        <f>T917*'KERS Calcs'!$F$30</f>
        <v>0</v>
      </c>
      <c r="Z917" s="26">
        <f>SUM($Y$3:Y917)</f>
        <v>152.53712375753733</v>
      </c>
    </row>
    <row r="918" spans="1:26" x14ac:dyDescent="0.2">
      <c r="A918" s="23" t="s">
        <v>19</v>
      </c>
      <c r="B918" s="19">
        <v>915</v>
      </c>
      <c r="C918" s="23">
        <v>326</v>
      </c>
      <c r="D918" s="19">
        <v>57</v>
      </c>
      <c r="E918" s="24">
        <v>15.833333333333334</v>
      </c>
      <c r="F918" s="20">
        <v>0.56944444444444464</v>
      </c>
      <c r="G918" s="25">
        <f>'Bike Data'!$C$4*$F918</f>
        <v>161.15277777777783</v>
      </c>
      <c r="H918" s="22">
        <f>0.5*'Bike Data'!$C$12*'Bike Data'!$C$7*'Bike Data'!$C$6*'WLTP Calcs'!E918^2</f>
        <v>51.592916666666675</v>
      </c>
      <c r="I918" s="26">
        <f>0.02 *'Bike Data'!C$4*9.81</f>
        <v>55.524600000000007</v>
      </c>
      <c r="J918" s="22">
        <f t="shared" si="99"/>
        <v>268.27029444444452</v>
      </c>
      <c r="K918" s="25">
        <f t="shared" si="100"/>
        <v>268.27029444444452</v>
      </c>
      <c r="L918" s="20">
        <f t="shared" si="101"/>
        <v>0</v>
      </c>
      <c r="M918" s="30">
        <f>(E918/1000)*(I918+H918+('Bike Data'!C$4*'Bike Data'!C$10*F918))</f>
        <v>5.0190849160879649</v>
      </c>
      <c r="N918" s="25">
        <f t="shared" si="102"/>
        <v>5.0190849160879649</v>
      </c>
      <c r="O918" s="30">
        <f t="shared" si="103"/>
        <v>0</v>
      </c>
      <c r="P918" s="26"/>
      <c r="Q918" s="22">
        <f>((M918+M919)/2) * (B919 - B918)</f>
        <v>4.2989025072466589</v>
      </c>
      <c r="R918" s="25">
        <f t="shared" si="104"/>
        <v>4.2989025072466589</v>
      </c>
      <c r="S918" s="22">
        <f>SUM($R$3:R918)</f>
        <v>951.02706643582098</v>
      </c>
      <c r="T918" s="25">
        <f t="shared" si="98"/>
        <v>0</v>
      </c>
      <c r="U918" s="22">
        <f>SUM($T$3:T918)</f>
        <v>283.63144269895156</v>
      </c>
      <c r="V918" s="25"/>
      <c r="W918" s="20">
        <f>U918*'KERS Calcs'!$F$4</f>
        <v>249.59566957507738</v>
      </c>
      <c r="X918" s="25">
        <f>O918*'KERS Calcs'!$F$30</f>
        <v>0</v>
      </c>
      <c r="Y918" s="73">
        <f>T918*'KERS Calcs'!$F$30</f>
        <v>0</v>
      </c>
      <c r="Z918" s="26">
        <f>SUM($Y$3:Y918)</f>
        <v>152.53712375753733</v>
      </c>
    </row>
    <row r="919" spans="1:26" x14ac:dyDescent="0.2">
      <c r="A919" s="23" t="s">
        <v>19</v>
      </c>
      <c r="B919" s="19">
        <v>916</v>
      </c>
      <c r="C919" s="23">
        <v>327</v>
      </c>
      <c r="D919" s="19">
        <v>58.1</v>
      </c>
      <c r="E919" s="24">
        <v>16.138888888888889</v>
      </c>
      <c r="F919" s="20">
        <v>0.30555555555555597</v>
      </c>
      <c r="G919" s="25">
        <f>'Bike Data'!$C$4*$F919</f>
        <v>86.472222222222342</v>
      </c>
      <c r="H919" s="22">
        <f>0.5*'Bike Data'!$C$12*'Bike Data'!$C$7*'Bike Data'!$C$6*'WLTP Calcs'!E919^2</f>
        <v>53.603436574074081</v>
      </c>
      <c r="I919" s="26">
        <f>0.02 *'Bike Data'!C$4*9.81</f>
        <v>55.524600000000007</v>
      </c>
      <c r="J919" s="22">
        <f t="shared" si="99"/>
        <v>195.60025879629643</v>
      </c>
      <c r="K919" s="25">
        <f t="shared" si="100"/>
        <v>195.60025879629643</v>
      </c>
      <c r="L919" s="20">
        <f t="shared" si="101"/>
        <v>0</v>
      </c>
      <c r="M919" s="30">
        <f>(E919/1000)*(I919+H919+('Bike Data'!C$4*'Bike Data'!C$10*F919))</f>
        <v>3.5787200984053529</v>
      </c>
      <c r="N919" s="25">
        <f t="shared" si="102"/>
        <v>3.5787200984053529</v>
      </c>
      <c r="O919" s="30">
        <f t="shared" si="103"/>
        <v>0</v>
      </c>
      <c r="P919" s="26"/>
      <c r="Q919" s="22">
        <f>((M919+M920)/2) * (B920 - B919)</f>
        <v>3.0822848954475321</v>
      </c>
      <c r="R919" s="25">
        <f t="shared" si="104"/>
        <v>3.0822848954475321</v>
      </c>
      <c r="S919" s="22">
        <f>SUM($R$3:R919)</f>
        <v>954.1093513312685</v>
      </c>
      <c r="T919" s="25">
        <f t="shared" si="98"/>
        <v>0</v>
      </c>
      <c r="U919" s="22">
        <f>SUM($T$3:T919)</f>
        <v>283.63144269895156</v>
      </c>
      <c r="V919" s="25"/>
      <c r="W919" s="20">
        <f>U919*'KERS Calcs'!$F$4</f>
        <v>249.59566957507738</v>
      </c>
      <c r="X919" s="25">
        <f>O919*'KERS Calcs'!$F$30</f>
        <v>0</v>
      </c>
      <c r="Y919" s="73">
        <f>T919*'KERS Calcs'!$F$30</f>
        <v>0</v>
      </c>
      <c r="Z919" s="26">
        <f>SUM($Y$3:Y919)</f>
        <v>152.53712375753733</v>
      </c>
    </row>
    <row r="920" spans="1:26" x14ac:dyDescent="0.2">
      <c r="A920" s="23" t="s">
        <v>19</v>
      </c>
      <c r="B920" s="19">
        <v>917</v>
      </c>
      <c r="C920" s="23">
        <v>328</v>
      </c>
      <c r="D920" s="19">
        <v>59.2</v>
      </c>
      <c r="E920" s="24">
        <v>16.444444444444446</v>
      </c>
      <c r="F920" s="20">
        <v>0.12499999999999981</v>
      </c>
      <c r="G920" s="25">
        <f>'Bike Data'!$C$4*$F920</f>
        <v>35.374999999999943</v>
      </c>
      <c r="H920" s="22">
        <f>0.5*'Bike Data'!$C$12*'Bike Data'!$C$7*'Bike Data'!$C$6*'WLTP Calcs'!E920^2</f>
        <v>55.652385185185196</v>
      </c>
      <c r="I920" s="26">
        <f>0.02 *'Bike Data'!C$4*9.81</f>
        <v>55.524600000000007</v>
      </c>
      <c r="J920" s="22">
        <f t="shared" si="99"/>
        <v>146.55198518518515</v>
      </c>
      <c r="K920" s="25">
        <f t="shared" si="100"/>
        <v>146.55198518518515</v>
      </c>
      <c r="L920" s="20">
        <f t="shared" si="101"/>
        <v>0</v>
      </c>
      <c r="M920" s="30">
        <f>(E920/1000)*(I920+H920+('Bike Data'!C$4*'Bike Data'!C$10*F920))</f>
        <v>2.5858496924897114</v>
      </c>
      <c r="N920" s="25">
        <f t="shared" si="102"/>
        <v>2.5858496924897114</v>
      </c>
      <c r="O920" s="30">
        <f t="shared" si="103"/>
        <v>0</v>
      </c>
      <c r="P920" s="26"/>
      <c r="Q920" s="22">
        <f>((M920+M921)/2) * (B921 - B920)</f>
        <v>2.158935300559413</v>
      </c>
      <c r="R920" s="25">
        <f t="shared" si="104"/>
        <v>2.158935300559413</v>
      </c>
      <c r="S920" s="22">
        <f>SUM($R$3:R920)</f>
        <v>956.26828663182789</v>
      </c>
      <c r="T920" s="25">
        <f t="shared" si="98"/>
        <v>0</v>
      </c>
      <c r="U920" s="22">
        <f>SUM($T$3:T920)</f>
        <v>283.63144269895156</v>
      </c>
      <c r="V920" s="25"/>
      <c r="W920" s="20">
        <f>U920*'KERS Calcs'!$F$4</f>
        <v>249.59566957507738</v>
      </c>
      <c r="X920" s="25">
        <f>O920*'KERS Calcs'!$F$30</f>
        <v>0</v>
      </c>
      <c r="Y920" s="73">
        <f>T920*'KERS Calcs'!$F$30</f>
        <v>0</v>
      </c>
      <c r="Z920" s="26">
        <f>SUM($Y$3:Y920)</f>
        <v>152.53712375753733</v>
      </c>
    </row>
    <row r="921" spans="1:26" x14ac:dyDescent="0.2">
      <c r="A921" s="23" t="s">
        <v>19</v>
      </c>
      <c r="B921" s="19">
        <v>918</v>
      </c>
      <c r="C921" s="23">
        <v>329</v>
      </c>
      <c r="D921" s="19">
        <v>59</v>
      </c>
      <c r="E921" s="24">
        <v>16.388888888888889</v>
      </c>
      <c r="F921" s="20">
        <v>-1.3888888888889086E-2</v>
      </c>
      <c r="G921" s="25">
        <f>'Bike Data'!$C$4*$F921</f>
        <v>-3.9305555555556113</v>
      </c>
      <c r="H921" s="22">
        <f>0.5*'Bike Data'!$C$12*'Bike Data'!$C$7*'Bike Data'!$C$6*'WLTP Calcs'!E921^2</f>
        <v>55.276990740740743</v>
      </c>
      <c r="I921" s="26">
        <f>0.02 *'Bike Data'!C$4*9.81</f>
        <v>55.524600000000007</v>
      </c>
      <c r="J921" s="22">
        <f t="shared" si="99"/>
        <v>106.87103518518514</v>
      </c>
      <c r="K921" s="25">
        <f t="shared" si="100"/>
        <v>106.87103518518514</v>
      </c>
      <c r="L921" s="20">
        <f t="shared" si="101"/>
        <v>0</v>
      </c>
      <c r="M921" s="30">
        <f>(E921/1000)*(I921+H921+('Bike Data'!C$4*'Bike Data'!C$10*F921))</f>
        <v>1.7320209086291143</v>
      </c>
      <c r="N921" s="25">
        <f t="shared" si="102"/>
        <v>1.7320209086291143</v>
      </c>
      <c r="O921" s="30">
        <f t="shared" si="103"/>
        <v>0</v>
      </c>
      <c r="P921" s="26"/>
      <c r="Q921" s="22">
        <f>((M921+M922)/2) * (B922 - B921)</f>
        <v>1.9871368329893255</v>
      </c>
      <c r="R921" s="25">
        <f t="shared" si="104"/>
        <v>1.9871368329893255</v>
      </c>
      <c r="S921" s="22">
        <f>SUM($R$3:R921)</f>
        <v>958.25542346481723</v>
      </c>
      <c r="T921" s="25">
        <f t="shared" si="98"/>
        <v>0</v>
      </c>
      <c r="U921" s="22">
        <f>SUM($T$3:T921)</f>
        <v>283.63144269895156</v>
      </c>
      <c r="V921" s="25"/>
      <c r="W921" s="20">
        <f>U921*'KERS Calcs'!$F$4</f>
        <v>249.59566957507738</v>
      </c>
      <c r="X921" s="25">
        <f>O921*'KERS Calcs'!$F$30</f>
        <v>0</v>
      </c>
      <c r="Y921" s="73">
        <f>T921*'KERS Calcs'!$F$30</f>
        <v>0</v>
      </c>
      <c r="Z921" s="26">
        <f>SUM($Y$3:Y921)</f>
        <v>152.53712375753733</v>
      </c>
    </row>
    <row r="922" spans="1:26" x14ac:dyDescent="0.2">
      <c r="A922" s="23" t="s">
        <v>19</v>
      </c>
      <c r="B922" s="19">
        <v>919</v>
      </c>
      <c r="C922" s="23">
        <v>330</v>
      </c>
      <c r="D922" s="19">
        <v>59.1</v>
      </c>
      <c r="E922" s="24">
        <v>16.416666666666668</v>
      </c>
      <c r="F922" s="20">
        <v>6.9444444444444448E-2</v>
      </c>
      <c r="G922" s="25">
        <f>'Bike Data'!$C$4*$F922</f>
        <v>19.652777777777779</v>
      </c>
      <c r="H922" s="22">
        <f>0.5*'Bike Data'!$C$12*'Bike Data'!$C$7*'Bike Data'!$C$6*'WLTP Calcs'!E922^2</f>
        <v>55.464529166666672</v>
      </c>
      <c r="I922" s="26">
        <f>0.02 *'Bike Data'!C$4*9.81</f>
        <v>55.524600000000007</v>
      </c>
      <c r="J922" s="22">
        <f t="shared" si="99"/>
        <v>130.64190694444446</v>
      </c>
      <c r="K922" s="25">
        <f t="shared" si="100"/>
        <v>130.64190694444446</v>
      </c>
      <c r="L922" s="20">
        <f t="shared" si="101"/>
        <v>0</v>
      </c>
      <c r="M922" s="30">
        <f>(E922/1000)*(I922+H922+('Bike Data'!C$4*'Bike Data'!C$10*F922))</f>
        <v>2.242252757349537</v>
      </c>
      <c r="N922" s="25">
        <f t="shared" si="102"/>
        <v>2.242252757349537</v>
      </c>
      <c r="O922" s="30">
        <f t="shared" si="103"/>
        <v>0</v>
      </c>
      <c r="P922" s="26"/>
      <c r="Q922" s="22">
        <f>((M922+M923)/2) * (B923 - B922)</f>
        <v>2.6367887631912295</v>
      </c>
      <c r="R922" s="25">
        <f t="shared" si="104"/>
        <v>2.6367887631912295</v>
      </c>
      <c r="S922" s="22">
        <f>SUM($R$3:R922)</f>
        <v>960.89221222800847</v>
      </c>
      <c r="T922" s="25">
        <f t="shared" si="98"/>
        <v>0</v>
      </c>
      <c r="U922" s="22">
        <f>SUM($T$3:T922)</f>
        <v>283.63144269895156</v>
      </c>
      <c r="V922" s="25"/>
      <c r="W922" s="20">
        <f>U922*'KERS Calcs'!$F$4</f>
        <v>249.59566957507738</v>
      </c>
      <c r="X922" s="25">
        <f>O922*'KERS Calcs'!$F$30</f>
        <v>0</v>
      </c>
      <c r="Y922" s="73">
        <f>T922*'KERS Calcs'!$F$30</f>
        <v>0</v>
      </c>
      <c r="Z922" s="26">
        <f>SUM($Y$3:Y922)</f>
        <v>152.53712375753733</v>
      </c>
    </row>
    <row r="923" spans="1:26" x14ac:dyDescent="0.2">
      <c r="A923" s="23" t="s">
        <v>19</v>
      </c>
      <c r="B923" s="19">
        <v>920</v>
      </c>
      <c r="C923" s="23">
        <v>331</v>
      </c>
      <c r="D923" s="19">
        <v>59.5</v>
      </c>
      <c r="E923" s="24">
        <v>16.527777777777779</v>
      </c>
      <c r="F923" s="20">
        <v>0.19444444444444425</v>
      </c>
      <c r="G923" s="25">
        <f>'Bike Data'!$C$4*$F923</f>
        <v>55.027777777777722</v>
      </c>
      <c r="H923" s="22">
        <f>0.5*'Bike Data'!$C$12*'Bike Data'!$C$7*'Bike Data'!$C$6*'WLTP Calcs'!E923^2</f>
        <v>56.217858796296305</v>
      </c>
      <c r="I923" s="26">
        <f>0.02 *'Bike Data'!C$4*9.81</f>
        <v>55.524600000000007</v>
      </c>
      <c r="J923" s="22">
        <f t="shared" si="99"/>
        <v>166.77023657407403</v>
      </c>
      <c r="K923" s="25">
        <f t="shared" si="100"/>
        <v>166.77023657407403</v>
      </c>
      <c r="L923" s="20">
        <f t="shared" si="101"/>
        <v>0</v>
      </c>
      <c r="M923" s="30">
        <f>(E923/1000)*(I923+H923+('Bike Data'!C$4*'Bike Data'!C$10*F923))</f>
        <v>3.0313247690329215</v>
      </c>
      <c r="N923" s="25">
        <f t="shared" si="102"/>
        <v>3.0313247690329215</v>
      </c>
      <c r="O923" s="30">
        <f t="shared" si="103"/>
        <v>0</v>
      </c>
      <c r="P923" s="26"/>
      <c r="Q923" s="22">
        <f>((M923+M924)/2) * (B924 - B923)</f>
        <v>3.6749986985918199</v>
      </c>
      <c r="R923" s="25">
        <f t="shared" si="104"/>
        <v>3.6749986985918199</v>
      </c>
      <c r="S923" s="22">
        <f>SUM($R$3:R923)</f>
        <v>964.5672109266003</v>
      </c>
      <c r="T923" s="25">
        <f t="shared" si="98"/>
        <v>0</v>
      </c>
      <c r="U923" s="22">
        <f>SUM($T$3:T923)</f>
        <v>283.63144269895156</v>
      </c>
      <c r="V923" s="25"/>
      <c r="W923" s="20">
        <f>U923*'KERS Calcs'!$F$4</f>
        <v>249.59566957507738</v>
      </c>
      <c r="X923" s="25">
        <f>O923*'KERS Calcs'!$F$30</f>
        <v>0</v>
      </c>
      <c r="Y923" s="73">
        <f>T923*'KERS Calcs'!$F$30</f>
        <v>0</v>
      </c>
      <c r="Z923" s="26">
        <f>SUM($Y$3:Y923)</f>
        <v>152.53712375753733</v>
      </c>
    </row>
    <row r="924" spans="1:26" x14ac:dyDescent="0.2">
      <c r="A924" s="23" t="s">
        <v>19</v>
      </c>
      <c r="B924" s="19">
        <v>921</v>
      </c>
      <c r="C924" s="23">
        <v>332</v>
      </c>
      <c r="D924" s="19">
        <v>60.5</v>
      </c>
      <c r="E924" s="24">
        <v>16.805555555555557</v>
      </c>
      <c r="F924" s="20">
        <v>0.38888888888888851</v>
      </c>
      <c r="G924" s="25">
        <f>'Bike Data'!$C$4*$F924</f>
        <v>110.05555555555544</v>
      </c>
      <c r="H924" s="22">
        <f>0.5*'Bike Data'!$C$12*'Bike Data'!$C$7*'Bike Data'!$C$6*'WLTP Calcs'!E924^2</f>
        <v>58.123414351851871</v>
      </c>
      <c r="I924" s="26">
        <f>0.02 *'Bike Data'!C$4*9.81</f>
        <v>55.524600000000007</v>
      </c>
      <c r="J924" s="22">
        <f t="shared" si="99"/>
        <v>223.70356990740731</v>
      </c>
      <c r="K924" s="25">
        <f t="shared" si="100"/>
        <v>223.70356990740731</v>
      </c>
      <c r="L924" s="20">
        <f t="shared" si="101"/>
        <v>0</v>
      </c>
      <c r="M924" s="30">
        <f>(E924/1000)*(I924+H924+('Bike Data'!C$4*'Bike Data'!C$10*F924))</f>
        <v>4.3186726281507184</v>
      </c>
      <c r="N924" s="25">
        <f t="shared" si="102"/>
        <v>4.3186726281507184</v>
      </c>
      <c r="O924" s="30">
        <f t="shared" si="103"/>
        <v>0</v>
      </c>
      <c r="P924" s="26"/>
      <c r="Q924" s="22">
        <f>((M924+M925)/2) * (B925 - B924)</f>
        <v>4.6790481728845155</v>
      </c>
      <c r="R924" s="25">
        <f t="shared" si="104"/>
        <v>4.6790481728845155</v>
      </c>
      <c r="S924" s="22">
        <f>SUM($R$3:R924)</f>
        <v>969.24625909948486</v>
      </c>
      <c r="T924" s="25">
        <f t="shared" si="98"/>
        <v>0</v>
      </c>
      <c r="U924" s="22">
        <f>SUM($T$3:T924)</f>
        <v>283.63144269895156</v>
      </c>
      <c r="V924" s="25"/>
      <c r="W924" s="20">
        <f>U924*'KERS Calcs'!$F$4</f>
        <v>249.59566957507738</v>
      </c>
      <c r="X924" s="25">
        <f>O924*'KERS Calcs'!$F$30</f>
        <v>0</v>
      </c>
      <c r="Y924" s="73">
        <f>T924*'KERS Calcs'!$F$30</f>
        <v>0</v>
      </c>
      <c r="Z924" s="26">
        <f>SUM($Y$3:Y924)</f>
        <v>152.53712375753733</v>
      </c>
    </row>
    <row r="925" spans="1:26" x14ac:dyDescent="0.2">
      <c r="A925" s="23" t="s">
        <v>19</v>
      </c>
      <c r="B925" s="19">
        <v>922</v>
      </c>
      <c r="C925" s="23">
        <v>333</v>
      </c>
      <c r="D925" s="19">
        <v>62.3</v>
      </c>
      <c r="E925" s="24">
        <v>17.305555555555557</v>
      </c>
      <c r="F925" s="20">
        <v>0.47222222222222199</v>
      </c>
      <c r="G925" s="25">
        <f>'Bike Data'!$C$4*$F925</f>
        <v>133.63888888888883</v>
      </c>
      <c r="H925" s="22">
        <f>0.5*'Bike Data'!$C$12*'Bike Data'!$C$7*'Bike Data'!$C$6*'WLTP Calcs'!E925^2</f>
        <v>61.633447685185196</v>
      </c>
      <c r="I925" s="26">
        <f>0.02 *'Bike Data'!C$4*9.81</f>
        <v>55.524600000000007</v>
      </c>
      <c r="J925" s="22">
        <f t="shared" si="99"/>
        <v>250.79693657407404</v>
      </c>
      <c r="K925" s="25">
        <f t="shared" si="100"/>
        <v>250.79693657407404</v>
      </c>
      <c r="L925" s="20">
        <f t="shared" si="101"/>
        <v>0</v>
      </c>
      <c r="M925" s="30">
        <f>(E925/1000)*(I925+H925+('Bike Data'!C$4*'Bike Data'!C$10*F925))</f>
        <v>5.0394237176183125</v>
      </c>
      <c r="N925" s="25">
        <f t="shared" si="102"/>
        <v>5.0394237176183125</v>
      </c>
      <c r="O925" s="30">
        <f t="shared" si="103"/>
        <v>0</v>
      </c>
      <c r="P925" s="26"/>
      <c r="Q925" s="22">
        <f>((M925+M926)/2) * (B926 - B925)</f>
        <v>4.8600077818994327</v>
      </c>
      <c r="R925" s="25">
        <f t="shared" si="104"/>
        <v>4.8600077818994327</v>
      </c>
      <c r="S925" s="22">
        <f>SUM($R$3:R925)</f>
        <v>974.10626688138427</v>
      </c>
      <c r="T925" s="25">
        <f t="shared" si="98"/>
        <v>0</v>
      </c>
      <c r="U925" s="22">
        <f>SUM($T$3:T925)</f>
        <v>283.63144269895156</v>
      </c>
      <c r="V925" s="25"/>
      <c r="W925" s="20">
        <f>U925*'KERS Calcs'!$F$4</f>
        <v>249.59566957507738</v>
      </c>
      <c r="X925" s="25">
        <f>O925*'KERS Calcs'!$F$30</f>
        <v>0</v>
      </c>
      <c r="Y925" s="73">
        <f>T925*'KERS Calcs'!$F$30</f>
        <v>0</v>
      </c>
      <c r="Z925" s="26">
        <f>SUM($Y$3:Y925)</f>
        <v>152.53712375753733</v>
      </c>
    </row>
    <row r="926" spans="1:26" x14ac:dyDescent="0.2">
      <c r="A926" s="23" t="s">
        <v>19</v>
      </c>
      <c r="B926" s="19">
        <v>923</v>
      </c>
      <c r="C926" s="23">
        <v>334</v>
      </c>
      <c r="D926" s="19">
        <v>63.9</v>
      </c>
      <c r="E926" s="24">
        <v>17.75</v>
      </c>
      <c r="F926" s="20">
        <v>0.38888888888888851</v>
      </c>
      <c r="G926" s="25">
        <f>'Bike Data'!$C$4*$F926</f>
        <v>110.05555555555544</v>
      </c>
      <c r="H926" s="22">
        <f>0.5*'Bike Data'!$C$12*'Bike Data'!$C$7*'Bike Data'!$C$6*'WLTP Calcs'!E926^2</f>
        <v>64.83986250000001</v>
      </c>
      <c r="I926" s="26">
        <f>0.02 *'Bike Data'!C$4*9.81</f>
        <v>55.524600000000007</v>
      </c>
      <c r="J926" s="22">
        <f t="shared" si="99"/>
        <v>230.42001805555549</v>
      </c>
      <c r="K926" s="25">
        <f t="shared" si="100"/>
        <v>230.42001805555549</v>
      </c>
      <c r="L926" s="20">
        <f t="shared" si="101"/>
        <v>0</v>
      </c>
      <c r="M926" s="30">
        <f>(E926/1000)*(I926+H926+('Bike Data'!C$4*'Bike Data'!C$10*F926))</f>
        <v>4.6805918461805529</v>
      </c>
      <c r="N926" s="25">
        <f t="shared" si="102"/>
        <v>4.6805918461805529</v>
      </c>
      <c r="O926" s="30">
        <f t="shared" si="103"/>
        <v>0</v>
      </c>
      <c r="P926" s="26"/>
      <c r="Q926" s="22">
        <f>((M926+M927)/2) * (B927 - B926)</f>
        <v>3.5433850375578668</v>
      </c>
      <c r="R926" s="25">
        <f t="shared" si="104"/>
        <v>3.5433850375578668</v>
      </c>
      <c r="S926" s="22">
        <f>SUM($R$3:R926)</f>
        <v>977.64965191894214</v>
      </c>
      <c r="T926" s="25">
        <f t="shared" si="98"/>
        <v>0</v>
      </c>
      <c r="U926" s="22">
        <f>SUM($T$3:T926)</f>
        <v>283.63144269895156</v>
      </c>
      <c r="V926" s="25"/>
      <c r="W926" s="20">
        <f>U926*'KERS Calcs'!$F$4</f>
        <v>249.59566957507738</v>
      </c>
      <c r="X926" s="25">
        <f>O926*'KERS Calcs'!$F$30</f>
        <v>0</v>
      </c>
      <c r="Y926" s="73">
        <f>T926*'KERS Calcs'!$F$30</f>
        <v>0</v>
      </c>
      <c r="Z926" s="26">
        <f>SUM($Y$3:Y926)</f>
        <v>152.53712375753733</v>
      </c>
    </row>
    <row r="927" spans="1:26" x14ac:dyDescent="0.2">
      <c r="A927" s="23" t="s">
        <v>19</v>
      </c>
      <c r="B927" s="19">
        <v>924</v>
      </c>
      <c r="C927" s="23">
        <v>335</v>
      </c>
      <c r="D927" s="19">
        <v>65.099999999999994</v>
      </c>
      <c r="E927" s="24">
        <v>18.083333333333332</v>
      </c>
      <c r="F927" s="20">
        <v>2.7777777777777186E-2</v>
      </c>
      <c r="G927" s="25">
        <f>'Bike Data'!$C$4*$F927</f>
        <v>7.8611111111109437</v>
      </c>
      <c r="H927" s="22">
        <f>0.5*'Bike Data'!$C$12*'Bike Data'!$C$7*'Bike Data'!$C$6*'WLTP Calcs'!E927^2</f>
        <v>67.298029166666666</v>
      </c>
      <c r="I927" s="26">
        <f>0.02 *'Bike Data'!C$4*9.81</f>
        <v>55.524600000000007</v>
      </c>
      <c r="J927" s="22">
        <f t="shared" si="99"/>
        <v>130.68374027777762</v>
      </c>
      <c r="K927" s="25">
        <f t="shared" si="100"/>
        <v>130.68374027777762</v>
      </c>
      <c r="L927" s="20">
        <f t="shared" si="101"/>
        <v>0</v>
      </c>
      <c r="M927" s="30">
        <f>(E927/1000)*(I927+H927+('Bike Data'!C$4*'Bike Data'!C$10*F927))</f>
        <v>2.4061782289351812</v>
      </c>
      <c r="N927" s="25">
        <f t="shared" si="102"/>
        <v>2.4061782289351812</v>
      </c>
      <c r="O927" s="30">
        <f t="shared" si="103"/>
        <v>0</v>
      </c>
      <c r="P927" s="26"/>
      <c r="Q927" s="22">
        <f>((M927+M928)/2) * (B928 - B927)</f>
        <v>1.1845354082111643</v>
      </c>
      <c r="R927" s="25">
        <f t="shared" si="104"/>
        <v>1.1845354082111643</v>
      </c>
      <c r="S927" s="22">
        <f>SUM($R$3:R927)</f>
        <v>978.83418732715336</v>
      </c>
      <c r="T927" s="25">
        <f t="shared" si="98"/>
        <v>0</v>
      </c>
      <c r="U927" s="22">
        <f>SUM($T$3:T927)</f>
        <v>283.63144269895156</v>
      </c>
      <c r="V927" s="25"/>
      <c r="W927" s="20">
        <f>U927*'KERS Calcs'!$F$4</f>
        <v>249.59566957507738</v>
      </c>
      <c r="X927" s="25">
        <f>O927*'KERS Calcs'!$F$30</f>
        <v>0</v>
      </c>
      <c r="Y927" s="73">
        <f>T927*'KERS Calcs'!$F$30</f>
        <v>0</v>
      </c>
      <c r="Z927" s="26">
        <f>SUM($Y$3:Y927)</f>
        <v>152.53712375753733</v>
      </c>
    </row>
    <row r="928" spans="1:26" x14ac:dyDescent="0.2">
      <c r="A928" s="23" t="s">
        <v>19</v>
      </c>
      <c r="B928" s="19">
        <v>925</v>
      </c>
      <c r="C928" s="23">
        <v>336</v>
      </c>
      <c r="D928" s="19">
        <v>64.099999999999994</v>
      </c>
      <c r="E928" s="24">
        <v>17.805555555555554</v>
      </c>
      <c r="F928" s="20">
        <v>-0.33333333333333215</v>
      </c>
      <c r="G928" s="25">
        <f>'Bike Data'!$C$4*$F928</f>
        <v>-94.333333333333002</v>
      </c>
      <c r="H928" s="22">
        <f>0.5*'Bike Data'!$C$12*'Bike Data'!$C$7*'Bike Data'!$C$6*'WLTP Calcs'!E928^2</f>
        <v>65.246381018518505</v>
      </c>
      <c r="I928" s="26">
        <f>0.02 *'Bike Data'!C$4*9.81</f>
        <v>55.524600000000007</v>
      </c>
      <c r="J928" s="22">
        <f t="shared" si="99"/>
        <v>26.43764768518551</v>
      </c>
      <c r="K928" s="25">
        <f t="shared" si="100"/>
        <v>26.43764768518551</v>
      </c>
      <c r="L928" s="20">
        <f t="shared" si="101"/>
        <v>0</v>
      </c>
      <c r="M928" s="30">
        <f>(E928/1000)*(I928+H928+('Bike Data'!C$4*'Bike Data'!C$10*F928))</f>
        <v>-3.7107412512852433E-2</v>
      </c>
      <c r="N928" s="25">
        <f t="shared" si="102"/>
        <v>0</v>
      </c>
      <c r="O928" s="30">
        <f t="shared" si="103"/>
        <v>3.7107412512852433E-2</v>
      </c>
      <c r="P928" s="26"/>
      <c r="Q928" s="22">
        <f>((M928+M929)/2) * (B929 - B928)</f>
        <v>7.2482248865104307E-2</v>
      </c>
      <c r="R928" s="25">
        <f t="shared" si="104"/>
        <v>7.2482248865104307E-2</v>
      </c>
      <c r="S928" s="22">
        <f>SUM($R$3:R928)</f>
        <v>978.90666957601843</v>
      </c>
      <c r="T928" s="25">
        <f t="shared" si="98"/>
        <v>0</v>
      </c>
      <c r="U928" s="22">
        <f>SUM($T$3:T928)</f>
        <v>283.63144269895156</v>
      </c>
      <c r="V928" s="25">
        <f>T928</f>
        <v>0</v>
      </c>
      <c r="W928" s="20">
        <f>U928*'KERS Calcs'!$F$4</f>
        <v>249.59566957507738</v>
      </c>
      <c r="X928" s="25">
        <f>O928*'KERS Calcs'!$F$30</f>
        <v>1.995638396411074E-2</v>
      </c>
      <c r="Y928" s="73">
        <f>T928*'KERS Calcs'!$F$30</f>
        <v>0</v>
      </c>
      <c r="Z928" s="26">
        <f>SUM($Y$3:Y928)</f>
        <v>152.53712375753733</v>
      </c>
    </row>
    <row r="929" spans="1:26" x14ac:dyDescent="0.2">
      <c r="A929" s="23" t="s">
        <v>19</v>
      </c>
      <c r="B929" s="19">
        <v>926</v>
      </c>
      <c r="C929" s="23">
        <v>337</v>
      </c>
      <c r="D929" s="19">
        <v>62.7</v>
      </c>
      <c r="E929" s="24">
        <v>17.416666666666668</v>
      </c>
      <c r="F929" s="20">
        <v>-0.29166666666666585</v>
      </c>
      <c r="G929" s="25">
        <f>'Bike Data'!$C$4*$F929</f>
        <v>-82.54166666666643</v>
      </c>
      <c r="H929" s="22">
        <f>0.5*'Bike Data'!$C$12*'Bike Data'!$C$7*'Bike Data'!$C$6*'WLTP Calcs'!E929^2</f>
        <v>62.427429166666677</v>
      </c>
      <c r="I929" s="26">
        <f>0.02 *'Bike Data'!C$4*9.81</f>
        <v>55.524600000000007</v>
      </c>
      <c r="J929" s="22">
        <f t="shared" si="99"/>
        <v>35.410362500000254</v>
      </c>
      <c r="K929" s="25">
        <f t="shared" si="100"/>
        <v>35.410362500000254</v>
      </c>
      <c r="L929" s="20">
        <f t="shared" si="101"/>
        <v>0</v>
      </c>
      <c r="M929" s="30">
        <f>(E929/1000)*(I929+H929+('Bike Data'!C$4*'Bike Data'!C$10*F929))</f>
        <v>0.18207191024306105</v>
      </c>
      <c r="N929" s="25">
        <f t="shared" si="102"/>
        <v>0.18207191024306105</v>
      </c>
      <c r="O929" s="30">
        <f t="shared" si="103"/>
        <v>0</v>
      </c>
      <c r="P929" s="26"/>
      <c r="Q929" s="22">
        <f>((M929+M930)/2) * (B930 - B929)</f>
        <v>0.47767889043531409</v>
      </c>
      <c r="R929" s="25">
        <f t="shared" si="104"/>
        <v>0.47767889043531409</v>
      </c>
      <c r="S929" s="22">
        <f>SUM($R$3:R929)</f>
        <v>979.38434846645373</v>
      </c>
      <c r="T929" s="25">
        <f t="shared" si="98"/>
        <v>0</v>
      </c>
      <c r="U929" s="22">
        <f>SUM($T$3:T929)</f>
        <v>283.63144269895156</v>
      </c>
      <c r="V929" s="25"/>
      <c r="W929" s="20">
        <f>U929*'KERS Calcs'!$F$4</f>
        <v>249.59566957507738</v>
      </c>
      <c r="X929" s="25">
        <f>O929*'KERS Calcs'!$F$30</f>
        <v>0</v>
      </c>
      <c r="Y929" s="73">
        <f>T929*'KERS Calcs'!$F$30</f>
        <v>0</v>
      </c>
      <c r="Z929" s="26">
        <f>SUM($Y$3:Y929)</f>
        <v>152.53712375753733</v>
      </c>
    </row>
    <row r="930" spans="1:26" x14ac:dyDescent="0.2">
      <c r="A930" s="23" t="s">
        <v>19</v>
      </c>
      <c r="B930" s="19">
        <v>927</v>
      </c>
      <c r="C930" s="23">
        <v>338</v>
      </c>
      <c r="D930" s="19">
        <v>62</v>
      </c>
      <c r="E930" s="24">
        <v>17.222222222222221</v>
      </c>
      <c r="F930" s="20">
        <v>-0.19444444444444522</v>
      </c>
      <c r="G930" s="25">
        <f>'Bike Data'!$C$4*$F930</f>
        <v>-55.027777777777999</v>
      </c>
      <c r="H930" s="22">
        <f>0.5*'Bike Data'!$C$12*'Bike Data'!$C$7*'Bike Data'!$C$6*'WLTP Calcs'!E930^2</f>
        <v>61.041296296296295</v>
      </c>
      <c r="I930" s="26">
        <f>0.02 *'Bike Data'!C$4*9.81</f>
        <v>55.524600000000007</v>
      </c>
      <c r="J930" s="22">
        <f t="shared" si="99"/>
        <v>61.538118518518303</v>
      </c>
      <c r="K930" s="25">
        <f t="shared" si="100"/>
        <v>61.538118518518303</v>
      </c>
      <c r="L930" s="20">
        <f t="shared" si="101"/>
        <v>0</v>
      </c>
      <c r="M930" s="30">
        <f>(E930/1000)*(I930+H930+('Bike Data'!C$4*'Bike Data'!C$10*F930))</f>
        <v>0.77328587062756715</v>
      </c>
      <c r="N930" s="25">
        <f t="shared" si="102"/>
        <v>0.77328587062756715</v>
      </c>
      <c r="O930" s="30">
        <f t="shared" si="103"/>
        <v>0</v>
      </c>
      <c r="P930" s="26"/>
      <c r="Q930" s="22">
        <f>((M930+M931)/2) * (B931 - B930)</f>
        <v>0.8879984045428212</v>
      </c>
      <c r="R930" s="25">
        <f t="shared" si="104"/>
        <v>0.8879984045428212</v>
      </c>
      <c r="S930" s="22">
        <f>SUM($R$3:R930)</f>
        <v>980.27234687099656</v>
      </c>
      <c r="T930" s="25">
        <f t="shared" si="98"/>
        <v>0</v>
      </c>
      <c r="U930" s="22">
        <f>SUM($T$3:T930)</f>
        <v>283.63144269895156</v>
      </c>
      <c r="V930" s="25"/>
      <c r="W930" s="20">
        <f>U930*'KERS Calcs'!$F$4</f>
        <v>249.59566957507738</v>
      </c>
      <c r="X930" s="25">
        <f>O930*'KERS Calcs'!$F$30</f>
        <v>0</v>
      </c>
      <c r="Y930" s="73">
        <f>T930*'KERS Calcs'!$F$30</f>
        <v>0</v>
      </c>
      <c r="Z930" s="26">
        <f>SUM($Y$3:Y930)</f>
        <v>152.53712375753733</v>
      </c>
    </row>
    <row r="931" spans="1:26" x14ac:dyDescent="0.2">
      <c r="A931" s="23" t="s">
        <v>19</v>
      </c>
      <c r="B931" s="19">
        <v>928</v>
      </c>
      <c r="C931" s="23">
        <v>339</v>
      </c>
      <c r="D931" s="19">
        <v>61.3</v>
      </c>
      <c r="E931" s="24">
        <v>17.027777777777779</v>
      </c>
      <c r="F931" s="20">
        <v>-0.15277777777777798</v>
      </c>
      <c r="G931" s="25">
        <f>'Bike Data'!$C$4*$F931</f>
        <v>-43.236111111111171</v>
      </c>
      <c r="H931" s="22">
        <f>0.5*'Bike Data'!$C$12*'Bike Data'!$C$7*'Bike Data'!$C$6*'WLTP Calcs'!E931^2</f>
        <v>59.67072546296297</v>
      </c>
      <c r="I931" s="26">
        <f>0.02 *'Bike Data'!C$4*9.81</f>
        <v>55.524600000000007</v>
      </c>
      <c r="J931" s="22">
        <f t="shared" si="99"/>
        <v>71.959214351851813</v>
      </c>
      <c r="K931" s="25">
        <f t="shared" si="100"/>
        <v>71.959214351851813</v>
      </c>
      <c r="L931" s="20">
        <f t="shared" si="101"/>
        <v>0</v>
      </c>
      <c r="M931" s="30">
        <f>(E931/1000)*(I931+H931+('Bike Data'!C$4*'Bike Data'!C$10*F931))</f>
        <v>1.0027109384580752</v>
      </c>
      <c r="N931" s="25">
        <f t="shared" si="102"/>
        <v>1.0027109384580752</v>
      </c>
      <c r="O931" s="30">
        <f t="shared" si="103"/>
        <v>0</v>
      </c>
      <c r="P931" s="26"/>
      <c r="Q931" s="22">
        <f>((M931+M932)/2) * (B932 - B931)</f>
        <v>1.122767709217465</v>
      </c>
      <c r="R931" s="25">
        <f t="shared" si="104"/>
        <v>1.122767709217465</v>
      </c>
      <c r="S931" s="22">
        <f>SUM($R$3:R931)</f>
        <v>981.395114580214</v>
      </c>
      <c r="T931" s="25">
        <f t="shared" si="98"/>
        <v>0</v>
      </c>
      <c r="U931" s="22">
        <f>SUM($T$3:T931)</f>
        <v>283.63144269895156</v>
      </c>
      <c r="V931" s="25"/>
      <c r="W931" s="20">
        <f>U931*'KERS Calcs'!$F$4</f>
        <v>249.59566957507738</v>
      </c>
      <c r="X931" s="25">
        <f>O931*'KERS Calcs'!$F$30</f>
        <v>0</v>
      </c>
      <c r="Y931" s="73">
        <f>T931*'KERS Calcs'!$F$30</f>
        <v>0</v>
      </c>
      <c r="Z931" s="26">
        <f>SUM($Y$3:Y931)</f>
        <v>152.53712375753733</v>
      </c>
    </row>
    <row r="932" spans="1:26" x14ac:dyDescent="0.2">
      <c r="A932" s="23" t="s">
        <v>19</v>
      </c>
      <c r="B932" s="19">
        <v>929</v>
      </c>
      <c r="C932" s="23">
        <v>340</v>
      </c>
      <c r="D932" s="19">
        <v>60.9</v>
      </c>
      <c r="E932" s="24">
        <v>16.916666666666668</v>
      </c>
      <c r="F932" s="20">
        <v>-0.11111111111111072</v>
      </c>
      <c r="G932" s="25">
        <f>'Bike Data'!$C$4*$F932</f>
        <v>-31.444444444444333</v>
      </c>
      <c r="H932" s="22">
        <f>0.5*'Bike Data'!$C$12*'Bike Data'!$C$7*'Bike Data'!$C$6*'WLTP Calcs'!E932^2</f>
        <v>58.894529166666679</v>
      </c>
      <c r="I932" s="26">
        <f>0.02 *'Bike Data'!C$4*9.81</f>
        <v>55.524600000000007</v>
      </c>
      <c r="J932" s="22">
        <f t="shared" si="99"/>
        <v>82.974684722222349</v>
      </c>
      <c r="K932" s="25">
        <f t="shared" si="100"/>
        <v>82.974684722222349</v>
      </c>
      <c r="L932" s="20">
        <f t="shared" si="101"/>
        <v>0</v>
      </c>
      <c r="M932" s="30">
        <f>(E932/1000)*(I932+H932+('Bike Data'!C$4*'Bike Data'!C$10*F932))</f>
        <v>1.2428244799768549</v>
      </c>
      <c r="N932" s="25">
        <f t="shared" si="102"/>
        <v>1.2428244799768549</v>
      </c>
      <c r="O932" s="30">
        <f t="shared" si="103"/>
        <v>0</v>
      </c>
      <c r="P932" s="26"/>
      <c r="Q932" s="22">
        <f>((M932+M933)/2) * (B933 - B932)</f>
        <v>1.2752769233249779</v>
      </c>
      <c r="R932" s="25">
        <f t="shared" si="104"/>
        <v>1.2752769233249779</v>
      </c>
      <c r="S932" s="22">
        <f>SUM($R$3:R932)</f>
        <v>982.67039150353901</v>
      </c>
      <c r="T932" s="25">
        <f t="shared" si="98"/>
        <v>0</v>
      </c>
      <c r="U932" s="22">
        <f>SUM($T$3:T932)</f>
        <v>283.63144269895156</v>
      </c>
      <c r="V932" s="25"/>
      <c r="W932" s="20">
        <f>U932*'KERS Calcs'!$F$4</f>
        <v>249.59566957507738</v>
      </c>
      <c r="X932" s="25">
        <f>O932*'KERS Calcs'!$F$30</f>
        <v>0</v>
      </c>
      <c r="Y932" s="73">
        <f>T932*'KERS Calcs'!$F$30</f>
        <v>0</v>
      </c>
      <c r="Z932" s="26">
        <f>SUM($Y$3:Y932)</f>
        <v>152.53712375753733</v>
      </c>
    </row>
    <row r="933" spans="1:26" x14ac:dyDescent="0.2">
      <c r="A933" s="23" t="s">
        <v>19</v>
      </c>
      <c r="B933" s="19">
        <v>930</v>
      </c>
      <c r="C933" s="23">
        <v>341</v>
      </c>
      <c r="D933" s="19">
        <v>60.5</v>
      </c>
      <c r="E933" s="24">
        <v>16.805555555555557</v>
      </c>
      <c r="F933" s="20">
        <v>-9.7222222222221627E-2</v>
      </c>
      <c r="G933" s="25">
        <f>'Bike Data'!$C$4*$F933</f>
        <v>-27.513888888888719</v>
      </c>
      <c r="H933" s="22">
        <f>0.5*'Bike Data'!$C$12*'Bike Data'!$C$7*'Bike Data'!$C$6*'WLTP Calcs'!E933^2</f>
        <v>58.123414351851871</v>
      </c>
      <c r="I933" s="26">
        <f>0.02 *'Bike Data'!C$4*9.81</f>
        <v>55.524600000000007</v>
      </c>
      <c r="J933" s="22">
        <f t="shared" si="99"/>
        <v>86.134125462963155</v>
      </c>
      <c r="K933" s="25">
        <f t="shared" si="100"/>
        <v>86.134125462963155</v>
      </c>
      <c r="L933" s="20">
        <f t="shared" si="101"/>
        <v>0</v>
      </c>
      <c r="M933" s="30">
        <f>(E933/1000)*(I933+H933+('Bike Data'!C$4*'Bike Data'!C$10*F933))</f>
        <v>1.3077293666731009</v>
      </c>
      <c r="N933" s="25">
        <f t="shared" si="102"/>
        <v>1.3077293666731009</v>
      </c>
      <c r="O933" s="30">
        <f t="shared" si="103"/>
        <v>0</v>
      </c>
      <c r="P933" s="26"/>
      <c r="Q933" s="22">
        <f>((M933+M934)/2) * (B934 - B933)</f>
        <v>1.2996794119566628</v>
      </c>
      <c r="R933" s="25">
        <f t="shared" si="104"/>
        <v>1.2996794119566628</v>
      </c>
      <c r="S933" s="22">
        <f>SUM($R$3:R933)</f>
        <v>983.97007091549563</v>
      </c>
      <c r="T933" s="25">
        <f t="shared" si="98"/>
        <v>0</v>
      </c>
      <c r="U933" s="22">
        <f>SUM($T$3:T933)</f>
        <v>283.63144269895156</v>
      </c>
      <c r="V933" s="25"/>
      <c r="W933" s="20">
        <f>U933*'KERS Calcs'!$F$4</f>
        <v>249.59566957507738</v>
      </c>
      <c r="X933" s="25">
        <f>O933*'KERS Calcs'!$F$30</f>
        <v>0</v>
      </c>
      <c r="Y933" s="73">
        <f>T933*'KERS Calcs'!$F$30</f>
        <v>0</v>
      </c>
      <c r="Z933" s="26">
        <f>SUM($Y$3:Y933)</f>
        <v>152.53712375753733</v>
      </c>
    </row>
    <row r="934" spans="1:26" x14ac:dyDescent="0.2">
      <c r="A934" s="23" t="s">
        <v>19</v>
      </c>
      <c r="B934" s="19">
        <v>931</v>
      </c>
      <c r="C934" s="23">
        <v>342</v>
      </c>
      <c r="D934" s="19">
        <v>60.2</v>
      </c>
      <c r="E934" s="24">
        <v>16.722222222222225</v>
      </c>
      <c r="F934" s="20">
        <v>-9.7222222222222612E-2</v>
      </c>
      <c r="G934" s="25">
        <f>'Bike Data'!$C$4*$F934</f>
        <v>-27.513888888888999</v>
      </c>
      <c r="H934" s="22">
        <f>0.5*'Bike Data'!$C$12*'Bike Data'!$C$7*'Bike Data'!$C$6*'WLTP Calcs'!E934^2</f>
        <v>57.548412962962985</v>
      </c>
      <c r="I934" s="26">
        <f>0.02 *'Bike Data'!C$4*9.81</f>
        <v>55.524600000000007</v>
      </c>
      <c r="J934" s="22">
        <f t="shared" si="99"/>
        <v>85.559124074073992</v>
      </c>
      <c r="K934" s="25">
        <f t="shared" si="100"/>
        <v>85.559124074073992</v>
      </c>
      <c r="L934" s="20">
        <f t="shared" si="101"/>
        <v>0</v>
      </c>
      <c r="M934" s="30">
        <f>(E934/1000)*(I934+H934+('Bike Data'!C$4*'Bike Data'!C$10*F934))</f>
        <v>1.2916294572402247</v>
      </c>
      <c r="N934" s="25">
        <f t="shared" si="102"/>
        <v>1.2916294572402247</v>
      </c>
      <c r="O934" s="30">
        <f t="shared" si="103"/>
        <v>0</v>
      </c>
      <c r="P934" s="26"/>
      <c r="Q934" s="22">
        <f>((M934+M935)/2) * (B935 - B934)</f>
        <v>1.2384918518711392</v>
      </c>
      <c r="R934" s="25">
        <f t="shared" si="104"/>
        <v>1.2384918518711392</v>
      </c>
      <c r="S934" s="22">
        <f>SUM($R$3:R934)</f>
        <v>985.20856276736674</v>
      </c>
      <c r="T934" s="25">
        <f t="shared" si="98"/>
        <v>0</v>
      </c>
      <c r="U934" s="22">
        <f>SUM($T$3:T934)</f>
        <v>283.63144269895156</v>
      </c>
      <c r="V934" s="25"/>
      <c r="W934" s="20">
        <f>U934*'KERS Calcs'!$F$4</f>
        <v>249.59566957507738</v>
      </c>
      <c r="X934" s="25">
        <f>O934*'KERS Calcs'!$F$30</f>
        <v>0</v>
      </c>
      <c r="Y934" s="73">
        <f>T934*'KERS Calcs'!$F$30</f>
        <v>0</v>
      </c>
      <c r="Z934" s="26">
        <f>SUM($Y$3:Y934)</f>
        <v>152.53712375753733</v>
      </c>
    </row>
    <row r="935" spans="1:26" x14ac:dyDescent="0.2">
      <c r="A935" s="23" t="s">
        <v>19</v>
      </c>
      <c r="B935" s="19">
        <v>932</v>
      </c>
      <c r="C935" s="23">
        <v>343</v>
      </c>
      <c r="D935" s="19">
        <v>59.8</v>
      </c>
      <c r="E935" s="24">
        <v>16.611111111111111</v>
      </c>
      <c r="F935" s="20">
        <v>-0.1111111111111117</v>
      </c>
      <c r="G935" s="25">
        <f>'Bike Data'!$C$4*$F935</f>
        <v>-31.44444444444461</v>
      </c>
      <c r="H935" s="22">
        <f>0.5*'Bike Data'!$C$12*'Bike Data'!$C$7*'Bike Data'!$C$6*'WLTP Calcs'!E935^2</f>
        <v>56.786190740740736</v>
      </c>
      <c r="I935" s="26">
        <f>0.02 *'Bike Data'!C$4*9.81</f>
        <v>55.524600000000007</v>
      </c>
      <c r="J935" s="22">
        <f t="shared" si="99"/>
        <v>80.866346296296129</v>
      </c>
      <c r="K935" s="25">
        <f t="shared" si="100"/>
        <v>80.866346296296129</v>
      </c>
      <c r="L935" s="20">
        <f t="shared" si="101"/>
        <v>0</v>
      </c>
      <c r="M935" s="30">
        <f>(E935/1000)*(I935+H935+('Bike Data'!C$4*'Bike Data'!C$10*F935))</f>
        <v>1.1853542465020539</v>
      </c>
      <c r="N935" s="25">
        <f t="shared" si="102"/>
        <v>1.1853542465020539</v>
      </c>
      <c r="O935" s="30">
        <f t="shared" si="103"/>
        <v>0</v>
      </c>
      <c r="P935" s="26"/>
      <c r="Q935" s="22">
        <f>((M935+M936)/2) * (B936 - B935)</f>
        <v>1.0062177920010287</v>
      </c>
      <c r="R935" s="25">
        <f t="shared" si="104"/>
        <v>1.0062177920010287</v>
      </c>
      <c r="S935" s="22">
        <f>SUM($R$3:R935)</f>
        <v>986.2147805593678</v>
      </c>
      <c r="T935" s="25">
        <f t="shared" si="98"/>
        <v>0</v>
      </c>
      <c r="U935" s="22">
        <f>SUM($T$3:T935)</f>
        <v>283.63144269895156</v>
      </c>
      <c r="V935" s="25"/>
      <c r="W935" s="20">
        <f>U935*'KERS Calcs'!$F$4</f>
        <v>249.59566957507738</v>
      </c>
      <c r="X935" s="25">
        <f>O935*'KERS Calcs'!$F$30</f>
        <v>0</v>
      </c>
      <c r="Y935" s="73">
        <f>T935*'KERS Calcs'!$F$30</f>
        <v>0</v>
      </c>
      <c r="Z935" s="26">
        <f>SUM($Y$3:Y935)</f>
        <v>152.53712375753733</v>
      </c>
    </row>
    <row r="936" spans="1:26" x14ac:dyDescent="0.2">
      <c r="A936" s="23" t="s">
        <v>19</v>
      </c>
      <c r="B936" s="19">
        <v>933</v>
      </c>
      <c r="C936" s="23">
        <v>344</v>
      </c>
      <c r="D936" s="19">
        <v>59.4</v>
      </c>
      <c r="E936" s="24">
        <v>16.5</v>
      </c>
      <c r="F936" s="20">
        <v>-0.16666666666666607</v>
      </c>
      <c r="G936" s="25">
        <f>'Bike Data'!$C$4*$F936</f>
        <v>-47.166666666666501</v>
      </c>
      <c r="H936" s="22">
        <f>0.5*'Bike Data'!$C$12*'Bike Data'!$C$7*'Bike Data'!$C$6*'WLTP Calcs'!E936^2</f>
        <v>56.029050000000005</v>
      </c>
      <c r="I936" s="26">
        <f>0.02 *'Bike Data'!C$4*9.81</f>
        <v>55.524600000000007</v>
      </c>
      <c r="J936" s="22">
        <f t="shared" si="99"/>
        <v>64.386983333333518</v>
      </c>
      <c r="K936" s="25">
        <f t="shared" si="100"/>
        <v>64.386983333333518</v>
      </c>
      <c r="L936" s="20">
        <f t="shared" si="101"/>
        <v>0</v>
      </c>
      <c r="M936" s="30">
        <f>(E936/1000)*(I936+H936+('Bike Data'!C$4*'Bike Data'!C$10*F936))</f>
        <v>0.82708133750000368</v>
      </c>
      <c r="N936" s="25">
        <f t="shared" si="102"/>
        <v>0.82708133750000368</v>
      </c>
      <c r="O936" s="30">
        <f t="shared" si="103"/>
        <v>0</v>
      </c>
      <c r="P936" s="26"/>
      <c r="Q936" s="22">
        <f>((M936+M937)/2) * (B937 - B936)</f>
        <v>0.51767279904192653</v>
      </c>
      <c r="R936" s="25">
        <f t="shared" si="104"/>
        <v>0.51767279904192653</v>
      </c>
      <c r="S936" s="22">
        <f>SUM($R$3:R936)</f>
        <v>986.73245335840977</v>
      </c>
      <c r="T936" s="25">
        <f t="shared" si="98"/>
        <v>0</v>
      </c>
      <c r="U936" s="22">
        <f>SUM($T$3:T936)</f>
        <v>283.63144269895156</v>
      </c>
      <c r="V936" s="25"/>
      <c r="W936" s="20">
        <f>U936*'KERS Calcs'!$F$4</f>
        <v>249.59566957507738</v>
      </c>
      <c r="X936" s="25">
        <f>O936*'KERS Calcs'!$F$30</f>
        <v>0</v>
      </c>
      <c r="Y936" s="73">
        <f>T936*'KERS Calcs'!$F$30</f>
        <v>0</v>
      </c>
      <c r="Z936" s="26">
        <f>SUM($Y$3:Y936)</f>
        <v>152.53712375753733</v>
      </c>
    </row>
    <row r="937" spans="1:26" x14ac:dyDescent="0.2">
      <c r="A937" s="23" t="s">
        <v>19</v>
      </c>
      <c r="B937" s="19">
        <v>934</v>
      </c>
      <c r="C937" s="23">
        <v>345</v>
      </c>
      <c r="D937" s="19">
        <v>58.6</v>
      </c>
      <c r="E937" s="24">
        <v>16.277777777777779</v>
      </c>
      <c r="F937" s="20">
        <v>-0.26388888888888867</v>
      </c>
      <c r="G937" s="25">
        <f>'Bike Data'!$C$4*$F937</f>
        <v>-74.6805555555555</v>
      </c>
      <c r="H937" s="22">
        <f>0.5*'Bike Data'!$C$12*'Bike Data'!$C$7*'Bike Data'!$C$6*'WLTP Calcs'!E937^2</f>
        <v>54.530012962962964</v>
      </c>
      <c r="I937" s="26">
        <f>0.02 *'Bike Data'!C$4*9.81</f>
        <v>55.524600000000007</v>
      </c>
      <c r="J937" s="22">
        <f t="shared" si="99"/>
        <v>35.37405740740747</v>
      </c>
      <c r="K937" s="25">
        <f t="shared" si="100"/>
        <v>35.37405740740747</v>
      </c>
      <c r="L937" s="20">
        <f t="shared" si="101"/>
        <v>0</v>
      </c>
      <c r="M937" s="30">
        <f>(E937/1000)*(I937+H937+('Bike Data'!C$4*'Bike Data'!C$10*F937))</f>
        <v>0.20826426058384948</v>
      </c>
      <c r="N937" s="25">
        <f t="shared" si="102"/>
        <v>0.20826426058384948</v>
      </c>
      <c r="O937" s="30">
        <f t="shared" si="103"/>
        <v>0</v>
      </c>
      <c r="P937" s="26"/>
      <c r="Q937" s="22">
        <f>((M937+M938)/2) * (B938 - B937)</f>
        <v>0.1492332528163591</v>
      </c>
      <c r="R937" s="25">
        <f t="shared" si="104"/>
        <v>0.1492332528163591</v>
      </c>
      <c r="S937" s="22">
        <f>SUM($R$3:R937)</f>
        <v>986.88168661122609</v>
      </c>
      <c r="T937" s="25">
        <f t="shared" si="98"/>
        <v>0</v>
      </c>
      <c r="U937" s="22">
        <f>SUM($T$3:T937)</f>
        <v>283.63144269895156</v>
      </c>
      <c r="V937" s="25">
        <f>T937</f>
        <v>0</v>
      </c>
      <c r="W937" s="20">
        <f>U937*'KERS Calcs'!$F$4</f>
        <v>249.59566957507738</v>
      </c>
      <c r="X937" s="25">
        <f>O937*'KERS Calcs'!$F$30</f>
        <v>0</v>
      </c>
      <c r="Y937" s="73">
        <f>T937*'KERS Calcs'!$F$30</f>
        <v>0</v>
      </c>
      <c r="Z937" s="26">
        <f>SUM($Y$3:Y937)</f>
        <v>152.53712375753733</v>
      </c>
    </row>
    <row r="938" spans="1:26" x14ac:dyDescent="0.2">
      <c r="A938" s="23" t="s">
        <v>19</v>
      </c>
      <c r="B938" s="19">
        <v>935</v>
      </c>
      <c r="C938" s="23">
        <v>346</v>
      </c>
      <c r="D938" s="19">
        <v>57.5</v>
      </c>
      <c r="E938" s="24">
        <v>15.972222222222223</v>
      </c>
      <c r="F938" s="20">
        <v>-0.27777777777777779</v>
      </c>
      <c r="G938" s="25">
        <f>'Bike Data'!$C$4*$F938</f>
        <v>-78.611111111111114</v>
      </c>
      <c r="H938" s="22">
        <f>0.5*'Bike Data'!$C$12*'Bike Data'!$C$7*'Bike Data'!$C$6*'WLTP Calcs'!E938^2</f>
        <v>52.502025462962976</v>
      </c>
      <c r="I938" s="26">
        <f>0.02 *'Bike Data'!C$4*9.81</f>
        <v>55.524600000000007</v>
      </c>
      <c r="J938" s="22">
        <f t="shared" si="99"/>
        <v>29.415514351851868</v>
      </c>
      <c r="K938" s="25">
        <f t="shared" si="100"/>
        <v>29.415514351851868</v>
      </c>
      <c r="L938" s="20">
        <f t="shared" si="101"/>
        <v>0</v>
      </c>
      <c r="M938" s="30">
        <f>(E938/1000)*(I938+H938+('Bike Data'!C$4*'Bike Data'!C$10*F938))</f>
        <v>9.0202245048868729E-2</v>
      </c>
      <c r="N938" s="25">
        <f t="shared" si="102"/>
        <v>9.0202245048868729E-2</v>
      </c>
      <c r="O938" s="30">
        <f t="shared" si="103"/>
        <v>0</v>
      </c>
      <c r="P938" s="26"/>
      <c r="Q938" s="22">
        <f>((M938+M939)/2) * (B939 - B938)</f>
        <v>0.27788089277263428</v>
      </c>
      <c r="R938" s="25">
        <f t="shared" si="104"/>
        <v>0.27788089277263428</v>
      </c>
      <c r="S938" s="22">
        <f>SUM($R$3:R938)</f>
        <v>987.15956750399869</v>
      </c>
      <c r="T938" s="25">
        <f t="shared" si="98"/>
        <v>0</v>
      </c>
      <c r="U938" s="22">
        <f>SUM($T$3:T938)</f>
        <v>283.63144269895156</v>
      </c>
      <c r="V938" s="25"/>
      <c r="W938" s="20">
        <f>U938*'KERS Calcs'!$F$4</f>
        <v>249.59566957507738</v>
      </c>
      <c r="X938" s="25">
        <f>O938*'KERS Calcs'!$F$30</f>
        <v>0</v>
      </c>
      <c r="Y938" s="73">
        <f>T938*'KERS Calcs'!$F$30</f>
        <v>0</v>
      </c>
      <c r="Z938" s="26">
        <f>SUM($Y$3:Y938)</f>
        <v>152.53712375753733</v>
      </c>
    </row>
    <row r="939" spans="1:26" x14ac:dyDescent="0.2">
      <c r="A939" s="23" t="s">
        <v>19</v>
      </c>
      <c r="B939" s="19">
        <v>936</v>
      </c>
      <c r="C939" s="23">
        <v>347</v>
      </c>
      <c r="D939" s="19">
        <v>56.6</v>
      </c>
      <c r="E939" s="24">
        <v>15.722222222222223</v>
      </c>
      <c r="F939" s="20">
        <v>-0.20833333333333331</v>
      </c>
      <c r="G939" s="25">
        <f>'Bike Data'!$C$4*$F939</f>
        <v>-58.958333333333329</v>
      </c>
      <c r="H939" s="22">
        <f>0.5*'Bike Data'!$C$12*'Bike Data'!$C$7*'Bike Data'!$C$6*'WLTP Calcs'!E939^2</f>
        <v>50.871346296296309</v>
      </c>
      <c r="I939" s="26">
        <f>0.02 *'Bike Data'!C$4*9.81</f>
        <v>55.524600000000007</v>
      </c>
      <c r="J939" s="22">
        <f t="shared" si="99"/>
        <v>47.437612962962987</v>
      </c>
      <c r="K939" s="25">
        <f t="shared" si="100"/>
        <v>47.437612962962987</v>
      </c>
      <c r="L939" s="20">
        <f t="shared" si="101"/>
        <v>0</v>
      </c>
      <c r="M939" s="30">
        <f>(E939/1000)*(I939+H939+('Bike Data'!C$4*'Bike Data'!C$10*F939))</f>
        <v>0.4655595404963998</v>
      </c>
      <c r="N939" s="25">
        <f t="shared" si="102"/>
        <v>0.4655595404963998</v>
      </c>
      <c r="O939" s="30">
        <f t="shared" si="103"/>
        <v>0</v>
      </c>
      <c r="P939" s="26"/>
      <c r="Q939" s="22">
        <f>((M939+M940)/2) * (B940 - B939)</f>
        <v>0.61400419746013357</v>
      </c>
      <c r="R939" s="25">
        <f t="shared" si="104"/>
        <v>0.61400419746013357</v>
      </c>
      <c r="S939" s="22">
        <f>SUM($R$3:R939)</f>
        <v>987.77357170145888</v>
      </c>
      <c r="T939" s="25">
        <f t="shared" si="98"/>
        <v>0</v>
      </c>
      <c r="U939" s="22">
        <f>SUM($T$3:T939)</f>
        <v>283.63144269895156</v>
      </c>
      <c r="V939" s="25"/>
      <c r="W939" s="20">
        <f>U939*'KERS Calcs'!$F$4</f>
        <v>249.59566957507738</v>
      </c>
      <c r="X939" s="25">
        <f>O939*'KERS Calcs'!$F$30</f>
        <v>0</v>
      </c>
      <c r="Y939" s="73">
        <f>T939*'KERS Calcs'!$F$30</f>
        <v>0</v>
      </c>
      <c r="Z939" s="26">
        <f>SUM($Y$3:Y939)</f>
        <v>152.53712375753733</v>
      </c>
    </row>
    <row r="940" spans="1:26" x14ac:dyDescent="0.2">
      <c r="A940" s="23" t="s">
        <v>19</v>
      </c>
      <c r="B940" s="19">
        <v>937</v>
      </c>
      <c r="C940" s="23">
        <v>348</v>
      </c>
      <c r="D940" s="19">
        <v>56</v>
      </c>
      <c r="E940" s="24">
        <v>15.555555555555557</v>
      </c>
      <c r="F940" s="20">
        <v>-0.15277777777777798</v>
      </c>
      <c r="G940" s="25">
        <f>'Bike Data'!$C$4*$F940</f>
        <v>-43.236111111111171</v>
      </c>
      <c r="H940" s="22">
        <f>0.5*'Bike Data'!$C$12*'Bike Data'!$C$7*'Bike Data'!$C$6*'WLTP Calcs'!E940^2</f>
        <v>49.798518518518527</v>
      </c>
      <c r="I940" s="26">
        <f>0.02 *'Bike Data'!C$4*9.81</f>
        <v>55.524600000000007</v>
      </c>
      <c r="J940" s="22">
        <f t="shared" si="99"/>
        <v>62.087007407407363</v>
      </c>
      <c r="K940" s="25">
        <f t="shared" si="100"/>
        <v>62.087007407407363</v>
      </c>
      <c r="L940" s="20">
        <f t="shared" si="101"/>
        <v>0</v>
      </c>
      <c r="M940" s="30">
        <f>(E940/1000)*(I940+H940+('Bike Data'!C$4*'Bike Data'!C$10*F940))</f>
        <v>0.76244885442386734</v>
      </c>
      <c r="N940" s="25">
        <f t="shared" si="102"/>
        <v>0.76244885442386734</v>
      </c>
      <c r="O940" s="30">
        <f t="shared" si="103"/>
        <v>0</v>
      </c>
      <c r="P940" s="26"/>
      <c r="Q940" s="22">
        <f>((M940+M941)/2) * (B941 - B940)</f>
        <v>0.7916796019804524</v>
      </c>
      <c r="R940" s="25">
        <f t="shared" si="104"/>
        <v>0.7916796019804524</v>
      </c>
      <c r="S940" s="22">
        <f>SUM($R$3:R940)</f>
        <v>988.56525130343937</v>
      </c>
      <c r="T940" s="25">
        <f t="shared" si="98"/>
        <v>0</v>
      </c>
      <c r="U940" s="22">
        <f>SUM($T$3:T940)</f>
        <v>283.63144269895156</v>
      </c>
      <c r="V940" s="25"/>
      <c r="W940" s="20">
        <f>U940*'KERS Calcs'!$F$4</f>
        <v>249.59566957507738</v>
      </c>
      <c r="X940" s="25">
        <f>O940*'KERS Calcs'!$F$30</f>
        <v>0</v>
      </c>
      <c r="Y940" s="73">
        <f>T940*'KERS Calcs'!$F$30</f>
        <v>0</v>
      </c>
      <c r="Z940" s="26">
        <f>SUM($Y$3:Y940)</f>
        <v>152.53712375753733</v>
      </c>
    </row>
    <row r="941" spans="1:26" x14ac:dyDescent="0.2">
      <c r="A941" s="23" t="s">
        <v>19</v>
      </c>
      <c r="B941" s="19">
        <v>938</v>
      </c>
      <c r="C941" s="23">
        <v>349</v>
      </c>
      <c r="D941" s="19">
        <v>55.5</v>
      </c>
      <c r="E941" s="24">
        <v>15.416666666666668</v>
      </c>
      <c r="F941" s="20">
        <v>-0.1388888888888889</v>
      </c>
      <c r="G941" s="25">
        <f>'Bike Data'!$C$4*$F941</f>
        <v>-39.305555555555557</v>
      </c>
      <c r="H941" s="22">
        <f>0.5*'Bike Data'!$C$12*'Bike Data'!$C$7*'Bike Data'!$C$6*'WLTP Calcs'!E941^2</f>
        <v>48.913229166666675</v>
      </c>
      <c r="I941" s="26">
        <f>0.02 *'Bike Data'!C$4*9.81</f>
        <v>55.524600000000007</v>
      </c>
      <c r="J941" s="22">
        <f t="shared" si="99"/>
        <v>65.132273611111117</v>
      </c>
      <c r="K941" s="25">
        <f t="shared" si="100"/>
        <v>65.132273611111117</v>
      </c>
      <c r="L941" s="20">
        <f t="shared" si="101"/>
        <v>0</v>
      </c>
      <c r="M941" s="30">
        <f>(E941/1000)*(I941+H941+('Bike Data'!C$4*'Bike Data'!C$10*F941))</f>
        <v>0.82091034953703745</v>
      </c>
      <c r="N941" s="25">
        <f t="shared" si="102"/>
        <v>0.82091034953703745</v>
      </c>
      <c r="O941" s="30">
        <f t="shared" si="103"/>
        <v>0</v>
      </c>
      <c r="P941" s="26"/>
      <c r="Q941" s="22">
        <f>((M941+M942)/2) * (B942 - B941)</f>
        <v>0.77140742029963971</v>
      </c>
      <c r="R941" s="25">
        <f t="shared" si="104"/>
        <v>0.77140742029963971</v>
      </c>
      <c r="S941" s="22">
        <f>SUM($R$3:R941)</f>
        <v>989.33665872373899</v>
      </c>
      <c r="T941" s="25">
        <f t="shared" si="98"/>
        <v>0</v>
      </c>
      <c r="U941" s="22">
        <f>SUM($T$3:T941)</f>
        <v>283.63144269895156</v>
      </c>
      <c r="V941" s="25"/>
      <c r="W941" s="20">
        <f>U941*'KERS Calcs'!$F$4</f>
        <v>249.59566957507738</v>
      </c>
      <c r="X941" s="25">
        <f>O941*'KERS Calcs'!$F$30</f>
        <v>0</v>
      </c>
      <c r="Y941" s="73">
        <f>T941*'KERS Calcs'!$F$30</f>
        <v>0</v>
      </c>
      <c r="Z941" s="26">
        <f>SUM($Y$3:Y941)</f>
        <v>152.53712375753733</v>
      </c>
    </row>
    <row r="942" spans="1:26" x14ac:dyDescent="0.2">
      <c r="A942" s="23" t="s">
        <v>19</v>
      </c>
      <c r="B942" s="19">
        <v>939</v>
      </c>
      <c r="C942" s="23">
        <v>350</v>
      </c>
      <c r="D942" s="19">
        <v>55</v>
      </c>
      <c r="E942" s="24">
        <v>15.277777777777779</v>
      </c>
      <c r="F942" s="20">
        <v>-0.15277777777777798</v>
      </c>
      <c r="G942" s="25">
        <f>'Bike Data'!$C$4*$F942</f>
        <v>-43.236111111111171</v>
      </c>
      <c r="H942" s="22">
        <f>0.5*'Bike Data'!$C$12*'Bike Data'!$C$7*'Bike Data'!$C$6*'WLTP Calcs'!E942^2</f>
        <v>48.035879629629633</v>
      </c>
      <c r="I942" s="26">
        <f>0.02 *'Bike Data'!C$4*9.81</f>
        <v>55.524600000000007</v>
      </c>
      <c r="J942" s="22">
        <f t="shared" si="99"/>
        <v>60.324368518518469</v>
      </c>
      <c r="K942" s="25">
        <f t="shared" si="100"/>
        <v>60.324368518518469</v>
      </c>
      <c r="L942" s="20">
        <f t="shared" si="101"/>
        <v>0</v>
      </c>
      <c r="M942" s="30">
        <f>(E942/1000)*(I942+H942+('Bike Data'!C$4*'Bike Data'!C$10*F942))</f>
        <v>0.72190449106224186</v>
      </c>
      <c r="N942" s="25">
        <f t="shared" si="102"/>
        <v>0.72190449106224186</v>
      </c>
      <c r="O942" s="30">
        <f t="shared" si="103"/>
        <v>0</v>
      </c>
      <c r="P942" s="26"/>
      <c r="Q942" s="22">
        <f>((M942+M943)/2) * (B943 - B942)</f>
        <v>0.78744453946116266</v>
      </c>
      <c r="R942" s="25">
        <f t="shared" si="104"/>
        <v>0.78744453946116266</v>
      </c>
      <c r="S942" s="22">
        <f>SUM($R$3:R942)</f>
        <v>990.12410326320014</v>
      </c>
      <c r="T942" s="25">
        <f t="shared" si="98"/>
        <v>0</v>
      </c>
      <c r="U942" s="22">
        <f>SUM($T$3:T942)</f>
        <v>283.63144269895156</v>
      </c>
      <c r="V942" s="25"/>
      <c r="W942" s="20">
        <f>U942*'KERS Calcs'!$F$4</f>
        <v>249.59566957507738</v>
      </c>
      <c r="X942" s="25">
        <f>O942*'KERS Calcs'!$F$30</f>
        <v>0</v>
      </c>
      <c r="Y942" s="73">
        <f>T942*'KERS Calcs'!$F$30</f>
        <v>0</v>
      </c>
      <c r="Z942" s="26">
        <f>SUM($Y$3:Y942)</f>
        <v>152.53712375753733</v>
      </c>
    </row>
    <row r="943" spans="1:26" x14ac:dyDescent="0.2">
      <c r="A943" s="23" t="s">
        <v>19</v>
      </c>
      <c r="B943" s="19">
        <v>940</v>
      </c>
      <c r="C943" s="23">
        <v>351</v>
      </c>
      <c r="D943" s="19">
        <v>54.4</v>
      </c>
      <c r="E943" s="24">
        <v>15.111111111111111</v>
      </c>
      <c r="F943" s="20">
        <v>-0.12499999999999981</v>
      </c>
      <c r="G943" s="25">
        <f>'Bike Data'!$C$4*$F943</f>
        <v>-35.374999999999943</v>
      </c>
      <c r="H943" s="22">
        <f>0.5*'Bike Data'!$C$12*'Bike Data'!$C$7*'Bike Data'!$C$6*'WLTP Calcs'!E943^2</f>
        <v>46.993540740740741</v>
      </c>
      <c r="I943" s="26">
        <f>0.02 *'Bike Data'!C$4*9.81</f>
        <v>55.524600000000007</v>
      </c>
      <c r="J943" s="22">
        <f t="shared" si="99"/>
        <v>67.143140740740805</v>
      </c>
      <c r="K943" s="25">
        <f t="shared" si="100"/>
        <v>67.143140740740805</v>
      </c>
      <c r="L943" s="20">
        <f t="shared" si="101"/>
        <v>0</v>
      </c>
      <c r="M943" s="30">
        <f>(E943/1000)*(I943+H943+('Bike Data'!C$4*'Bike Data'!C$10*F943))</f>
        <v>0.85298458786008347</v>
      </c>
      <c r="N943" s="25">
        <f t="shared" si="102"/>
        <v>0.85298458786008347</v>
      </c>
      <c r="O943" s="30">
        <f t="shared" si="103"/>
        <v>0</v>
      </c>
      <c r="P943" s="26"/>
      <c r="Q943" s="22">
        <f>((M943+M944)/2) * (B944 - B943)</f>
        <v>1.0390652616062255</v>
      </c>
      <c r="R943" s="25">
        <f t="shared" si="104"/>
        <v>1.0390652616062255</v>
      </c>
      <c r="S943" s="22">
        <f>SUM($R$3:R943)</f>
        <v>991.16316852480634</v>
      </c>
      <c r="T943" s="25">
        <f t="shared" si="98"/>
        <v>0</v>
      </c>
      <c r="U943" s="22">
        <f>SUM($T$3:T943)</f>
        <v>283.63144269895156</v>
      </c>
      <c r="V943" s="25"/>
      <c r="W943" s="20">
        <f>U943*'KERS Calcs'!$F$4</f>
        <v>249.59566957507738</v>
      </c>
      <c r="X943" s="25">
        <f>O943*'KERS Calcs'!$F$30</f>
        <v>0</v>
      </c>
      <c r="Y943" s="73">
        <f>T943*'KERS Calcs'!$F$30</f>
        <v>0</v>
      </c>
      <c r="Z943" s="26">
        <f>SUM($Y$3:Y943)</f>
        <v>152.53712375753733</v>
      </c>
    </row>
    <row r="944" spans="1:26" x14ac:dyDescent="0.2">
      <c r="A944" s="23" t="s">
        <v>19</v>
      </c>
      <c r="B944" s="19">
        <v>941</v>
      </c>
      <c r="C944" s="23">
        <v>352</v>
      </c>
      <c r="D944" s="19">
        <v>54.1</v>
      </c>
      <c r="E944" s="24">
        <v>15.027777777777779</v>
      </c>
      <c r="F944" s="20">
        <v>-5.5555555555555358E-2</v>
      </c>
      <c r="G944" s="25">
        <f>'Bike Data'!$C$4*$F944</f>
        <v>-15.722222222222166</v>
      </c>
      <c r="H944" s="22">
        <f>0.5*'Bike Data'!$C$12*'Bike Data'!$C$7*'Bike Data'!$C$6*'WLTP Calcs'!E944^2</f>
        <v>46.476658796296299</v>
      </c>
      <c r="I944" s="26">
        <f>0.02 *'Bike Data'!C$4*9.81</f>
        <v>55.524600000000007</v>
      </c>
      <c r="J944" s="22">
        <f t="shared" si="99"/>
        <v>86.279036574074141</v>
      </c>
      <c r="K944" s="25">
        <f t="shared" si="100"/>
        <v>86.279036574074141</v>
      </c>
      <c r="L944" s="20">
        <f t="shared" si="101"/>
        <v>0</v>
      </c>
      <c r="M944" s="30">
        <f>(E944/1000)*(I944+H944+('Bike Data'!C$4*'Bike Data'!C$10*F944))</f>
        <v>1.2251459353523675</v>
      </c>
      <c r="N944" s="25">
        <f t="shared" si="102"/>
        <v>1.2251459353523675</v>
      </c>
      <c r="O944" s="30">
        <f t="shared" si="103"/>
        <v>0</v>
      </c>
      <c r="P944" s="26"/>
      <c r="Q944" s="22">
        <f>((M944+M945)/2) * (B945 - B944)</f>
        <v>1.2995105822595159</v>
      </c>
      <c r="R944" s="25">
        <f t="shared" si="104"/>
        <v>1.2995105822595159</v>
      </c>
      <c r="S944" s="22">
        <f>SUM($R$3:R944)</f>
        <v>992.46267910706581</v>
      </c>
      <c r="T944" s="25">
        <f t="shared" si="98"/>
        <v>0</v>
      </c>
      <c r="U944" s="22">
        <f>SUM($T$3:T944)</f>
        <v>283.63144269895156</v>
      </c>
      <c r="V944" s="25"/>
      <c r="W944" s="20">
        <f>U944*'KERS Calcs'!$F$4</f>
        <v>249.59566957507738</v>
      </c>
      <c r="X944" s="25">
        <f>O944*'KERS Calcs'!$F$30</f>
        <v>0</v>
      </c>
      <c r="Y944" s="73">
        <f>T944*'KERS Calcs'!$F$30</f>
        <v>0</v>
      </c>
      <c r="Z944" s="26">
        <f>SUM($Y$3:Y944)</f>
        <v>152.53712375753733</v>
      </c>
    </row>
    <row r="945" spans="1:26" x14ac:dyDescent="0.2">
      <c r="A945" s="23" t="s">
        <v>19</v>
      </c>
      <c r="B945" s="19">
        <v>942</v>
      </c>
      <c r="C945" s="23">
        <v>353</v>
      </c>
      <c r="D945" s="19">
        <v>54</v>
      </c>
      <c r="E945" s="24">
        <v>15</v>
      </c>
      <c r="F945" s="20">
        <v>-2.7777777777778172E-2</v>
      </c>
      <c r="G945" s="25">
        <f>'Bike Data'!$C$4*$F945</f>
        <v>-7.8611111111112226</v>
      </c>
      <c r="H945" s="22">
        <f>0.5*'Bike Data'!$C$12*'Bike Data'!$C$7*'Bike Data'!$C$6*'WLTP Calcs'!E945^2</f>
        <v>46.305</v>
      </c>
      <c r="I945" s="26">
        <f>0.02 *'Bike Data'!C$4*9.81</f>
        <v>55.524600000000007</v>
      </c>
      <c r="J945" s="22">
        <f t="shared" si="99"/>
        <v>93.968488888888785</v>
      </c>
      <c r="K945" s="25">
        <f t="shared" si="100"/>
        <v>93.968488888888785</v>
      </c>
      <c r="L945" s="20">
        <f t="shared" si="101"/>
        <v>0</v>
      </c>
      <c r="M945" s="30">
        <f>(E945/1000)*(I945+H945+('Bike Data'!C$4*'Bike Data'!C$10*F945))</f>
        <v>1.3738752291666645</v>
      </c>
      <c r="N945" s="25">
        <f t="shared" si="102"/>
        <v>1.3738752291666645</v>
      </c>
      <c r="O945" s="30">
        <f t="shared" si="103"/>
        <v>0</v>
      </c>
      <c r="P945" s="26"/>
      <c r="Q945" s="22">
        <f>((M945+M946)/2) * (B946 - B945)</f>
        <v>1.4096415392393247</v>
      </c>
      <c r="R945" s="25">
        <f t="shared" si="104"/>
        <v>1.4096415392393247</v>
      </c>
      <c r="S945" s="22">
        <f>SUM($R$3:R945)</f>
        <v>993.87232064630518</v>
      </c>
      <c r="T945" s="25">
        <f t="shared" si="98"/>
        <v>0</v>
      </c>
      <c r="U945" s="22">
        <f>SUM($T$3:T945)</f>
        <v>283.63144269895156</v>
      </c>
      <c r="V945" s="25"/>
      <c r="W945" s="20">
        <f>U945*'KERS Calcs'!$F$4</f>
        <v>249.59566957507738</v>
      </c>
      <c r="X945" s="25">
        <f>O945*'KERS Calcs'!$F$30</f>
        <v>0</v>
      </c>
      <c r="Y945" s="73">
        <f>T945*'KERS Calcs'!$F$30</f>
        <v>0</v>
      </c>
      <c r="Z945" s="26">
        <f>SUM($Y$3:Y945)</f>
        <v>152.53712375753733</v>
      </c>
    </row>
    <row r="946" spans="1:26" x14ac:dyDescent="0.2">
      <c r="A946" s="23" t="s">
        <v>19</v>
      </c>
      <c r="B946" s="19">
        <v>943</v>
      </c>
      <c r="C946" s="23">
        <v>354</v>
      </c>
      <c r="D946" s="19">
        <v>53.9</v>
      </c>
      <c r="E946" s="24">
        <v>14.972222222222223</v>
      </c>
      <c r="F946" s="20">
        <v>-1.3888888888889086E-2</v>
      </c>
      <c r="G946" s="25">
        <f>'Bike Data'!$C$4*$F946</f>
        <v>-3.9305555555556113</v>
      </c>
      <c r="H946" s="22">
        <f>0.5*'Bike Data'!$C$12*'Bike Data'!$C$7*'Bike Data'!$C$6*'WLTP Calcs'!E946^2</f>
        <v>46.133658796296302</v>
      </c>
      <c r="I946" s="26">
        <f>0.02 *'Bike Data'!C$4*9.81</f>
        <v>55.524600000000007</v>
      </c>
      <c r="J946" s="22">
        <f t="shared" si="99"/>
        <v>97.727703240740695</v>
      </c>
      <c r="K946" s="25">
        <f t="shared" si="100"/>
        <v>97.727703240740695</v>
      </c>
      <c r="L946" s="20">
        <f t="shared" si="101"/>
        <v>0</v>
      </c>
      <c r="M946" s="30">
        <f>(E946/1000)*(I946+H946+('Bike Data'!C$4*'Bike Data'!C$10*F946))</f>
        <v>1.4454078493119848</v>
      </c>
      <c r="N946" s="25">
        <f t="shared" si="102"/>
        <v>1.4454078493119848</v>
      </c>
      <c r="O946" s="30">
        <f t="shared" si="103"/>
        <v>0</v>
      </c>
      <c r="P946" s="26"/>
      <c r="Q946" s="22">
        <f>((M946+M947)/2) * (B947 - B946)</f>
        <v>1.5220500414223255</v>
      </c>
      <c r="R946" s="25">
        <f t="shared" si="104"/>
        <v>1.5220500414223255</v>
      </c>
      <c r="S946" s="22">
        <f>SUM($R$3:R946)</f>
        <v>995.39437068772747</v>
      </c>
      <c r="T946" s="25">
        <f t="shared" si="98"/>
        <v>0</v>
      </c>
      <c r="U946" s="22">
        <f>SUM($T$3:T946)</f>
        <v>283.63144269895156</v>
      </c>
      <c r="V946" s="25"/>
      <c r="W946" s="20">
        <f>U946*'KERS Calcs'!$F$4</f>
        <v>249.59566957507738</v>
      </c>
      <c r="X946" s="25">
        <f>O946*'KERS Calcs'!$F$30</f>
        <v>0</v>
      </c>
      <c r="Y946" s="73">
        <f>T946*'KERS Calcs'!$F$30</f>
        <v>0</v>
      </c>
      <c r="Z946" s="26">
        <f>SUM($Y$3:Y946)</f>
        <v>152.53712375753733</v>
      </c>
    </row>
    <row r="947" spans="1:26" x14ac:dyDescent="0.2">
      <c r="A947" s="23" t="s">
        <v>19</v>
      </c>
      <c r="B947" s="19">
        <v>944</v>
      </c>
      <c r="C947" s="23">
        <v>355</v>
      </c>
      <c r="D947" s="19">
        <v>53.9</v>
      </c>
      <c r="E947" s="24">
        <v>14.972222222222223</v>
      </c>
      <c r="F947" s="20">
        <v>1.3888888888889086E-2</v>
      </c>
      <c r="G947" s="25">
        <f>'Bike Data'!$C$4*$F947</f>
        <v>3.9305555555556113</v>
      </c>
      <c r="H947" s="22">
        <f>0.5*'Bike Data'!$C$12*'Bike Data'!$C$7*'Bike Data'!$C$6*'WLTP Calcs'!E947^2</f>
        <v>46.133658796296302</v>
      </c>
      <c r="I947" s="26">
        <f>0.02 *'Bike Data'!C$4*9.81</f>
        <v>55.524600000000007</v>
      </c>
      <c r="J947" s="22">
        <f t="shared" si="99"/>
        <v>105.58881435185192</v>
      </c>
      <c r="K947" s="25">
        <f t="shared" si="100"/>
        <v>105.58881435185192</v>
      </c>
      <c r="L947" s="20">
        <f t="shared" si="101"/>
        <v>0</v>
      </c>
      <c r="M947" s="30">
        <f>(E947/1000)*(I947+H947+('Bike Data'!C$4*'Bike Data'!C$10*F947))</f>
        <v>1.5986922335326661</v>
      </c>
      <c r="N947" s="25">
        <f t="shared" si="102"/>
        <v>1.5986922335326661</v>
      </c>
      <c r="O947" s="30">
        <f t="shared" si="103"/>
        <v>0</v>
      </c>
      <c r="P947" s="26"/>
      <c r="Q947" s="22">
        <f>((M947+M948)/2) * (B948 - B947)</f>
        <v>1.6782446948913345</v>
      </c>
      <c r="R947" s="25">
        <f t="shared" si="104"/>
        <v>1.6782446948913345</v>
      </c>
      <c r="S947" s="22">
        <f>SUM($R$3:R947)</f>
        <v>997.07261538261878</v>
      </c>
      <c r="T947" s="25">
        <f t="shared" si="98"/>
        <v>0</v>
      </c>
      <c r="U947" s="22">
        <f>SUM($T$3:T947)</f>
        <v>283.63144269895156</v>
      </c>
      <c r="V947" s="25"/>
      <c r="W947" s="20">
        <f>U947*'KERS Calcs'!$F$4</f>
        <v>249.59566957507738</v>
      </c>
      <c r="X947" s="25">
        <f>O947*'KERS Calcs'!$F$30</f>
        <v>0</v>
      </c>
      <c r="Y947" s="73">
        <f>T947*'KERS Calcs'!$F$30</f>
        <v>0</v>
      </c>
      <c r="Z947" s="26">
        <f>SUM($Y$3:Y947)</f>
        <v>152.53712375753733</v>
      </c>
    </row>
    <row r="948" spans="1:26" x14ac:dyDescent="0.2">
      <c r="A948" s="23" t="s">
        <v>19</v>
      </c>
      <c r="B948" s="19">
        <v>945</v>
      </c>
      <c r="C948" s="23">
        <v>356</v>
      </c>
      <c r="D948" s="19">
        <v>54</v>
      </c>
      <c r="E948" s="24">
        <v>15</v>
      </c>
      <c r="F948" s="20">
        <v>4.1666666666667261E-2</v>
      </c>
      <c r="G948" s="25">
        <f>'Bike Data'!$C$4*$F948</f>
        <v>11.791666666666835</v>
      </c>
      <c r="H948" s="22">
        <f>0.5*'Bike Data'!$C$12*'Bike Data'!$C$7*'Bike Data'!$C$6*'WLTP Calcs'!E948^2</f>
        <v>46.305</v>
      </c>
      <c r="I948" s="26">
        <f>0.02 *'Bike Data'!C$4*9.81</f>
        <v>55.524600000000007</v>
      </c>
      <c r="J948" s="22">
        <f t="shared" si="99"/>
        <v>113.62126666666684</v>
      </c>
      <c r="K948" s="25">
        <f t="shared" si="100"/>
        <v>113.62126666666684</v>
      </c>
      <c r="L948" s="20">
        <f t="shared" si="101"/>
        <v>0</v>
      </c>
      <c r="M948" s="30">
        <f>(E948/1000)*(I948+H948+('Bike Data'!C$4*'Bike Data'!C$10*F948))</f>
        <v>1.7577971562500032</v>
      </c>
      <c r="N948" s="25">
        <f t="shared" si="102"/>
        <v>1.7577971562500032</v>
      </c>
      <c r="O948" s="30">
        <f t="shared" si="103"/>
        <v>0</v>
      </c>
      <c r="P948" s="26"/>
      <c r="Q948" s="22">
        <f>((M948+M949)/2) * (B949 - B948)</f>
        <v>2.0333798475823066</v>
      </c>
      <c r="R948" s="25">
        <f t="shared" si="104"/>
        <v>2.0333798475823066</v>
      </c>
      <c r="S948" s="22">
        <f>SUM($R$3:R948)</f>
        <v>999.10599523020107</v>
      </c>
      <c r="T948" s="25">
        <f t="shared" si="98"/>
        <v>0</v>
      </c>
      <c r="U948" s="22">
        <f>SUM($T$3:T948)</f>
        <v>283.63144269895156</v>
      </c>
      <c r="V948" s="25"/>
      <c r="W948" s="20">
        <f>U948*'KERS Calcs'!$F$4</f>
        <v>249.59566957507738</v>
      </c>
      <c r="X948" s="25">
        <f>O948*'KERS Calcs'!$F$30</f>
        <v>0</v>
      </c>
      <c r="Y948" s="73">
        <f>T948*'KERS Calcs'!$F$30</f>
        <v>0</v>
      </c>
      <c r="Z948" s="26">
        <f>SUM($Y$3:Y948)</f>
        <v>152.53712375753733</v>
      </c>
    </row>
    <row r="949" spans="1:26" x14ac:dyDescent="0.2">
      <c r="A949" s="23" t="s">
        <v>19</v>
      </c>
      <c r="B949" s="19">
        <v>946</v>
      </c>
      <c r="C949" s="23">
        <v>357</v>
      </c>
      <c r="D949" s="19">
        <v>54.2</v>
      </c>
      <c r="E949" s="24">
        <v>15.055555555555557</v>
      </c>
      <c r="F949" s="20">
        <v>0.1388888888888889</v>
      </c>
      <c r="G949" s="25">
        <f>'Bike Data'!$C$4*$F949</f>
        <v>39.305555555555557</v>
      </c>
      <c r="H949" s="22">
        <f>0.5*'Bike Data'!$C$12*'Bike Data'!$C$7*'Bike Data'!$C$6*'WLTP Calcs'!E949^2</f>
        <v>46.648635185185199</v>
      </c>
      <c r="I949" s="26">
        <f>0.02 *'Bike Data'!C$4*9.81</f>
        <v>55.524600000000007</v>
      </c>
      <c r="J949" s="22">
        <f t="shared" si="99"/>
        <v>141.47879074074075</v>
      </c>
      <c r="K949" s="25">
        <f t="shared" si="100"/>
        <v>141.47879074074075</v>
      </c>
      <c r="L949" s="20">
        <f t="shared" si="101"/>
        <v>0</v>
      </c>
      <c r="M949" s="30">
        <f>(E949/1000)*(I949+H949+('Bike Data'!C$4*'Bike Data'!C$10*F949))</f>
        <v>2.3089625389146096</v>
      </c>
      <c r="N949" s="25">
        <f t="shared" si="102"/>
        <v>2.3089625389146096</v>
      </c>
      <c r="O949" s="30">
        <f t="shared" si="103"/>
        <v>0</v>
      </c>
      <c r="P949" s="26"/>
      <c r="Q949" s="22">
        <f>((M949+M950)/2) * (B950 - B949)</f>
        <v>2.5712188144675907</v>
      </c>
      <c r="R949" s="25">
        <f t="shared" si="104"/>
        <v>2.5712188144675907</v>
      </c>
      <c r="S949" s="22">
        <f>SUM($R$3:R949)</f>
        <v>1001.6772140446686</v>
      </c>
      <c r="T949" s="25">
        <f t="shared" si="98"/>
        <v>0</v>
      </c>
      <c r="U949" s="22">
        <f>SUM($T$3:T949)</f>
        <v>283.63144269895156</v>
      </c>
      <c r="V949" s="25"/>
      <c r="W949" s="20">
        <f>U949*'KERS Calcs'!$F$4</f>
        <v>249.59566957507738</v>
      </c>
      <c r="X949" s="25">
        <f>O949*'KERS Calcs'!$F$30</f>
        <v>0</v>
      </c>
      <c r="Y949" s="73">
        <f>T949*'KERS Calcs'!$F$30</f>
        <v>0</v>
      </c>
      <c r="Z949" s="26">
        <f>SUM($Y$3:Y949)</f>
        <v>152.53712375753733</v>
      </c>
    </row>
    <row r="950" spans="1:26" x14ac:dyDescent="0.2">
      <c r="A950" s="23" t="s">
        <v>19</v>
      </c>
      <c r="B950" s="19">
        <v>947</v>
      </c>
      <c r="C950" s="23">
        <v>358</v>
      </c>
      <c r="D950" s="19">
        <v>55</v>
      </c>
      <c r="E950" s="24">
        <v>15.277777777777779</v>
      </c>
      <c r="F950" s="20">
        <v>0.22222222222222143</v>
      </c>
      <c r="G950" s="25">
        <f>'Bike Data'!$C$4*$F950</f>
        <v>62.888888888888665</v>
      </c>
      <c r="H950" s="22">
        <f>0.5*'Bike Data'!$C$12*'Bike Data'!$C$7*'Bike Data'!$C$6*'WLTP Calcs'!E950^2</f>
        <v>48.035879629629633</v>
      </c>
      <c r="I950" s="26">
        <f>0.02 *'Bike Data'!C$4*9.81</f>
        <v>55.524600000000007</v>
      </c>
      <c r="J950" s="22">
        <f t="shared" si="99"/>
        <v>166.44936851851833</v>
      </c>
      <c r="K950" s="25">
        <f t="shared" si="100"/>
        <v>166.44936851851833</v>
      </c>
      <c r="L950" s="20">
        <f t="shared" si="101"/>
        <v>0</v>
      </c>
      <c r="M950" s="30">
        <f>(E950/1000)*(I950+H950+('Bike Data'!C$4*'Bike Data'!C$10*F950))</f>
        <v>2.8334750900205719</v>
      </c>
      <c r="N950" s="25">
        <f t="shared" si="102"/>
        <v>2.8334750900205719</v>
      </c>
      <c r="O950" s="30">
        <f t="shared" si="103"/>
        <v>0</v>
      </c>
      <c r="P950" s="26"/>
      <c r="Q950" s="22">
        <f>((M950+M951)/2) * (B951 - B950)</f>
        <v>2.7063031220936202</v>
      </c>
      <c r="R950" s="25">
        <f t="shared" si="104"/>
        <v>2.7063031220936202</v>
      </c>
      <c r="S950" s="22">
        <f>SUM($R$3:R950)</f>
        <v>1004.3835171667622</v>
      </c>
      <c r="T950" s="25">
        <f t="shared" si="98"/>
        <v>0</v>
      </c>
      <c r="U950" s="22">
        <f>SUM($T$3:T950)</f>
        <v>283.63144269895156</v>
      </c>
      <c r="V950" s="25"/>
      <c r="W950" s="20">
        <f>U950*'KERS Calcs'!$F$4</f>
        <v>249.59566957507738</v>
      </c>
      <c r="X950" s="25">
        <f>O950*'KERS Calcs'!$F$30</f>
        <v>0</v>
      </c>
      <c r="Y950" s="73">
        <f>T950*'KERS Calcs'!$F$30</f>
        <v>0</v>
      </c>
      <c r="Z950" s="26">
        <f>SUM($Y$3:Y950)</f>
        <v>152.53712375753733</v>
      </c>
    </row>
    <row r="951" spans="1:26" x14ac:dyDescent="0.2">
      <c r="A951" s="23" t="s">
        <v>19</v>
      </c>
      <c r="B951" s="19">
        <v>948</v>
      </c>
      <c r="C951" s="23">
        <v>359</v>
      </c>
      <c r="D951" s="19">
        <v>55.8</v>
      </c>
      <c r="E951" s="24">
        <v>15.5</v>
      </c>
      <c r="F951" s="20">
        <v>0.16666666666666705</v>
      </c>
      <c r="G951" s="25">
        <f>'Bike Data'!$C$4*$F951</f>
        <v>47.166666666666771</v>
      </c>
      <c r="H951" s="22">
        <f>0.5*'Bike Data'!$C$12*'Bike Data'!$C$7*'Bike Data'!$C$6*'WLTP Calcs'!E951^2</f>
        <v>49.443450000000006</v>
      </c>
      <c r="I951" s="26">
        <f>0.02 *'Bike Data'!C$4*9.81</f>
        <v>55.524600000000007</v>
      </c>
      <c r="J951" s="22">
        <f t="shared" si="99"/>
        <v>152.1347166666668</v>
      </c>
      <c r="K951" s="25">
        <f t="shared" si="100"/>
        <v>152.1347166666668</v>
      </c>
      <c r="L951" s="20">
        <f t="shared" si="101"/>
        <v>0</v>
      </c>
      <c r="M951" s="30">
        <f>(E951/1000)*(I951+H951+('Bike Data'!C$4*'Bike Data'!C$10*F951))</f>
        <v>2.5791311541666686</v>
      </c>
      <c r="N951" s="25">
        <f t="shared" si="102"/>
        <v>2.5791311541666686</v>
      </c>
      <c r="O951" s="30">
        <f t="shared" si="103"/>
        <v>0</v>
      </c>
      <c r="P951" s="26"/>
      <c r="Q951" s="22">
        <f>((M951+M952)/2) * (B952 - B951)</f>
        <v>2.234321410191618</v>
      </c>
      <c r="R951" s="25">
        <f t="shared" si="104"/>
        <v>2.234321410191618</v>
      </c>
      <c r="S951" s="22">
        <f>SUM($R$3:R951)</f>
        <v>1006.6178385769538</v>
      </c>
      <c r="T951" s="25">
        <f t="shared" si="98"/>
        <v>0</v>
      </c>
      <c r="U951" s="22">
        <f>SUM($T$3:T951)</f>
        <v>283.63144269895156</v>
      </c>
      <c r="V951" s="25"/>
      <c r="W951" s="20">
        <f>U951*'KERS Calcs'!$F$4</f>
        <v>249.59566957507738</v>
      </c>
      <c r="X951" s="25">
        <f>O951*'KERS Calcs'!$F$30</f>
        <v>0</v>
      </c>
      <c r="Y951" s="73">
        <f>T951*'KERS Calcs'!$F$30</f>
        <v>0</v>
      </c>
      <c r="Z951" s="26">
        <f>SUM($Y$3:Y951)</f>
        <v>152.53712375753733</v>
      </c>
    </row>
    <row r="952" spans="1:26" x14ac:dyDescent="0.2">
      <c r="A952" s="23" t="s">
        <v>19</v>
      </c>
      <c r="B952" s="19">
        <v>949</v>
      </c>
      <c r="C952" s="23">
        <v>360</v>
      </c>
      <c r="D952" s="19">
        <v>56.2</v>
      </c>
      <c r="E952" s="24">
        <v>15.611111111111112</v>
      </c>
      <c r="F952" s="20">
        <v>4.1666666666667261E-2</v>
      </c>
      <c r="G952" s="25">
        <f>'Bike Data'!$C$4*$F952</f>
        <v>11.791666666666835</v>
      </c>
      <c r="H952" s="22">
        <f>0.5*'Bike Data'!$C$12*'Bike Data'!$C$7*'Bike Data'!$C$6*'WLTP Calcs'!E952^2</f>
        <v>50.15485740740742</v>
      </c>
      <c r="I952" s="26">
        <f>0.02 *'Bike Data'!C$4*9.81</f>
        <v>55.524600000000007</v>
      </c>
      <c r="J952" s="22">
        <f t="shared" si="99"/>
        <v>117.47112407407425</v>
      </c>
      <c r="K952" s="25">
        <f t="shared" si="100"/>
        <v>117.47112407407425</v>
      </c>
      <c r="L952" s="20">
        <f t="shared" si="101"/>
        <v>0</v>
      </c>
      <c r="M952" s="30">
        <f>(E952/1000)*(I952+H952+('Bike Data'!C$4*'Bike Data'!C$10*F952))</f>
        <v>1.8895116662165676</v>
      </c>
      <c r="N952" s="25">
        <f t="shared" si="102"/>
        <v>1.8895116662165676</v>
      </c>
      <c r="O952" s="30">
        <f t="shared" si="103"/>
        <v>0</v>
      </c>
      <c r="P952" s="26"/>
      <c r="Q952" s="22">
        <f>((M952+M953)/2) * (B953 - B952)</f>
        <v>1.3280480178594409</v>
      </c>
      <c r="R952" s="25">
        <f t="shared" si="104"/>
        <v>1.3280480178594409</v>
      </c>
      <c r="S952" s="22">
        <f>SUM($R$3:R952)</f>
        <v>1007.9458865948133</v>
      </c>
      <c r="T952" s="25">
        <f t="shared" si="98"/>
        <v>0</v>
      </c>
      <c r="U952" s="22">
        <f>SUM($T$3:T952)</f>
        <v>283.63144269895156</v>
      </c>
      <c r="V952" s="25"/>
      <c r="W952" s="20">
        <f>U952*'KERS Calcs'!$F$4</f>
        <v>249.59566957507738</v>
      </c>
      <c r="X952" s="25">
        <f>O952*'KERS Calcs'!$F$30</f>
        <v>0</v>
      </c>
      <c r="Y952" s="73">
        <f>T952*'KERS Calcs'!$F$30</f>
        <v>0</v>
      </c>
      <c r="Z952" s="26">
        <f>SUM($Y$3:Y952)</f>
        <v>152.53712375753733</v>
      </c>
    </row>
    <row r="953" spans="1:26" x14ac:dyDescent="0.2">
      <c r="A953" s="23" t="s">
        <v>19</v>
      </c>
      <c r="B953" s="19">
        <v>950</v>
      </c>
      <c r="C953" s="23">
        <v>361</v>
      </c>
      <c r="D953" s="19">
        <v>56.1</v>
      </c>
      <c r="E953" s="24">
        <v>15.583333333333334</v>
      </c>
      <c r="F953" s="20">
        <v>-0.15277777777777798</v>
      </c>
      <c r="G953" s="25">
        <f>'Bike Data'!$C$4*$F953</f>
        <v>-43.236111111111171</v>
      </c>
      <c r="H953" s="22">
        <f>0.5*'Bike Data'!$C$12*'Bike Data'!$C$7*'Bike Data'!$C$6*'WLTP Calcs'!E953^2</f>
        <v>49.976529166666673</v>
      </c>
      <c r="I953" s="26">
        <f>0.02 *'Bike Data'!C$4*9.81</f>
        <v>55.524600000000007</v>
      </c>
      <c r="J953" s="22">
        <f t="shared" si="99"/>
        <v>62.265018055555508</v>
      </c>
      <c r="K953" s="25">
        <f t="shared" si="100"/>
        <v>62.265018055555508</v>
      </c>
      <c r="L953" s="20">
        <f t="shared" si="101"/>
        <v>0</v>
      </c>
      <c r="M953" s="30">
        <f>(E953/1000)*(I953+H953+('Bike Data'!C$4*'Bike Data'!C$10*F953))</f>
        <v>0.76658436950231401</v>
      </c>
      <c r="N953" s="25">
        <f t="shared" si="102"/>
        <v>0.76658436950231401</v>
      </c>
      <c r="O953" s="30">
        <f t="shared" si="103"/>
        <v>0</v>
      </c>
      <c r="P953" s="26"/>
      <c r="Q953" s="22">
        <f>((M953+M954)/2) * (B954 - B953)</f>
        <v>-0.15476920717271048</v>
      </c>
      <c r="R953" s="25">
        <f t="shared" si="104"/>
        <v>0</v>
      </c>
      <c r="S953" s="22">
        <f>SUM($R$3:R953)</f>
        <v>1007.9458865948133</v>
      </c>
      <c r="T953" s="25">
        <f t="shared" si="98"/>
        <v>0.15476920717271048</v>
      </c>
      <c r="U953" s="22">
        <f>SUM($T$3:T953)</f>
        <v>283.78621190612427</v>
      </c>
      <c r="V953" s="25">
        <f>SUM(T953:T960)</f>
        <v>26.555203104382073</v>
      </c>
      <c r="W953" s="20">
        <f>U953*'KERS Calcs'!$F$4</f>
        <v>249.73186647738936</v>
      </c>
      <c r="X953" s="25">
        <f>O953*'KERS Calcs'!$F$30</f>
        <v>0</v>
      </c>
      <c r="Y953" s="73">
        <f>T953*'KERS Calcs'!$F$30</f>
        <v>8.3234952668549467E-2</v>
      </c>
      <c r="Z953" s="26">
        <f>SUM($Y$3:Y953)</f>
        <v>152.62035871020589</v>
      </c>
    </row>
    <row r="954" spans="1:26" x14ac:dyDescent="0.2">
      <c r="A954" s="23" t="s">
        <v>19</v>
      </c>
      <c r="B954" s="19">
        <v>951</v>
      </c>
      <c r="C954" s="23">
        <v>362</v>
      </c>
      <c r="D954" s="19">
        <v>55.1</v>
      </c>
      <c r="E954" s="24">
        <v>15.305555555555557</v>
      </c>
      <c r="F954" s="20">
        <v>-0.47222222222222199</v>
      </c>
      <c r="G954" s="25">
        <f>'Bike Data'!$C$4*$F954</f>
        <v>-133.63888888888883</v>
      </c>
      <c r="H954" s="22">
        <f>0.5*'Bike Data'!$C$12*'Bike Data'!$C$7*'Bike Data'!$C$6*'WLTP Calcs'!E954^2</f>
        <v>48.210714351851863</v>
      </c>
      <c r="I954" s="26">
        <f>0.02 *'Bike Data'!C$4*9.81</f>
        <v>55.524600000000007</v>
      </c>
      <c r="J954" s="22">
        <f t="shared" si="99"/>
        <v>-29.90357453703696</v>
      </c>
      <c r="K954" s="25">
        <f t="shared" si="100"/>
        <v>0</v>
      </c>
      <c r="L954" s="20">
        <f t="shared" si="101"/>
        <v>29.90357453703696</v>
      </c>
      <c r="M954" s="30">
        <f>(E954/1000)*(I954+H954+('Bike Data'!C$4*'Bike Data'!C$10*F954))</f>
        <v>-1.076122783847735</v>
      </c>
      <c r="N954" s="25">
        <f t="shared" si="102"/>
        <v>0</v>
      </c>
      <c r="O954" s="30">
        <f t="shared" si="103"/>
        <v>1.076122783847735</v>
      </c>
      <c r="P954" s="26">
        <f>SUM(O954:O960)</f>
        <v>26.95279328496013</v>
      </c>
      <c r="Q954" s="22">
        <f>((M954+M955)/2) * (B955 - B954)</f>
        <v>-2.3191992910525978</v>
      </c>
      <c r="R954" s="25">
        <f t="shared" si="104"/>
        <v>0</v>
      </c>
      <c r="S954" s="22">
        <f>SUM($R$3:R954)</f>
        <v>1007.9458865948133</v>
      </c>
      <c r="T954" s="25">
        <f t="shared" si="98"/>
        <v>2.3191992910525978</v>
      </c>
      <c r="U954" s="22">
        <f>SUM($T$3:T954)</f>
        <v>286.10541119717686</v>
      </c>
      <c r="V954" s="25"/>
      <c r="W954" s="20">
        <f>U954*'KERS Calcs'!$F$4</f>
        <v>251.77276185351565</v>
      </c>
      <c r="X954" s="25">
        <f>O954*'KERS Calcs'!$F$30</f>
        <v>0.57873934108326575</v>
      </c>
      <c r="Y954" s="73">
        <f>T954*'KERS Calcs'!$F$30</f>
        <v>1.2472664733901524</v>
      </c>
      <c r="Z954" s="26">
        <f>SUM($Y$3:Y954)</f>
        <v>153.86762518359603</v>
      </c>
    </row>
    <row r="955" spans="1:26" x14ac:dyDescent="0.2">
      <c r="A955" s="23" t="s">
        <v>19</v>
      </c>
      <c r="B955" s="19">
        <v>952</v>
      </c>
      <c r="C955" s="23">
        <v>363</v>
      </c>
      <c r="D955" s="19">
        <v>52.7</v>
      </c>
      <c r="E955" s="24">
        <v>14.638888888888891</v>
      </c>
      <c r="F955" s="20">
        <v>-0.93055555555555591</v>
      </c>
      <c r="G955" s="25">
        <f>'Bike Data'!$C$4*$F955</f>
        <v>-263.34722222222234</v>
      </c>
      <c r="H955" s="22">
        <f>0.5*'Bike Data'!$C$12*'Bike Data'!$C$7*'Bike Data'!$C$6*'WLTP Calcs'!E955^2</f>
        <v>44.102336574074094</v>
      </c>
      <c r="I955" s="26">
        <f>0.02 *'Bike Data'!C$4*9.81</f>
        <v>55.524600000000007</v>
      </c>
      <c r="J955" s="22">
        <f t="shared" si="99"/>
        <v>-163.72028564814826</v>
      </c>
      <c r="K955" s="25">
        <f t="shared" si="100"/>
        <v>0</v>
      </c>
      <c r="L955" s="20">
        <f t="shared" si="101"/>
        <v>163.72028564814826</v>
      </c>
      <c r="M955" s="30">
        <f>(E955/1000)*(I955+H955+('Bike Data'!C$4*'Bike Data'!C$10*F955))</f>
        <v>-3.5622757982574607</v>
      </c>
      <c r="N955" s="25">
        <f t="shared" si="102"/>
        <v>0</v>
      </c>
      <c r="O955" s="30">
        <f t="shared" si="103"/>
        <v>3.5622757982574607</v>
      </c>
      <c r="P955" s="26"/>
      <c r="Q955" s="22">
        <f>((M955+M956)/2) * (B956 - B955)</f>
        <v>-4.4612642468653565</v>
      </c>
      <c r="R955" s="25">
        <f t="shared" si="104"/>
        <v>0</v>
      </c>
      <c r="S955" s="22">
        <f>SUM($R$3:R955)</f>
        <v>1007.9458865948133</v>
      </c>
      <c r="T955" s="25">
        <f t="shared" si="98"/>
        <v>4.4612642468653565</v>
      </c>
      <c r="U955" s="22">
        <f>SUM($T$3:T955)</f>
        <v>290.56667544404223</v>
      </c>
      <c r="V955" s="25"/>
      <c r="W955" s="20">
        <f>U955*'KERS Calcs'!$F$4</f>
        <v>255.69867439075716</v>
      </c>
      <c r="X955" s="25">
        <f>O955*'KERS Calcs'!$F$30</f>
        <v>1.9157936056970388</v>
      </c>
      <c r="Y955" s="73">
        <f>T955*'KERS Calcs'!$F$30</f>
        <v>2.3992700176809127</v>
      </c>
      <c r="Z955" s="26">
        <f>SUM($Y$3:Y955)</f>
        <v>156.26689520127695</v>
      </c>
    </row>
    <row r="956" spans="1:26" x14ac:dyDescent="0.2">
      <c r="A956" s="23" t="s">
        <v>19</v>
      </c>
      <c r="B956" s="19">
        <v>953</v>
      </c>
      <c r="C956" s="23">
        <v>364</v>
      </c>
      <c r="D956" s="19">
        <v>48.4</v>
      </c>
      <c r="E956" s="24">
        <v>13.444444444444445</v>
      </c>
      <c r="F956" s="20">
        <v>-1.3333333333333335</v>
      </c>
      <c r="G956" s="25">
        <f>'Bike Data'!$C$4*$F956</f>
        <v>-377.33333333333337</v>
      </c>
      <c r="H956" s="22">
        <f>0.5*'Bike Data'!$C$12*'Bike Data'!$C$7*'Bike Data'!$C$6*'WLTP Calcs'!E956^2</f>
        <v>37.198985185185187</v>
      </c>
      <c r="I956" s="26">
        <f>0.02 *'Bike Data'!C$4*9.81</f>
        <v>55.524600000000007</v>
      </c>
      <c r="J956" s="22">
        <f t="shared" si="99"/>
        <v>-284.60974814814819</v>
      </c>
      <c r="K956" s="25">
        <f t="shared" si="100"/>
        <v>0</v>
      </c>
      <c r="L956" s="20">
        <f t="shared" si="101"/>
        <v>284.60974814814819</v>
      </c>
      <c r="M956" s="30">
        <f>(E956/1000)*(I956+H956+('Bike Data'!C$4*'Bike Data'!C$10*F956))</f>
        <v>-5.3602526954732514</v>
      </c>
      <c r="N956" s="25">
        <f t="shared" si="102"/>
        <v>0</v>
      </c>
      <c r="O956" s="30">
        <f t="shared" si="103"/>
        <v>5.3602526954732514</v>
      </c>
      <c r="P956" s="26"/>
      <c r="Q956" s="22">
        <f>((M956+M957)/2) * (B957 - B956)</f>
        <v>-5.4192923630401237</v>
      </c>
      <c r="R956" s="25">
        <f t="shared" si="104"/>
        <v>0</v>
      </c>
      <c r="S956" s="22">
        <f>SUM($R$3:R956)</f>
        <v>1007.9458865948133</v>
      </c>
      <c r="T956" s="25">
        <f t="shared" si="98"/>
        <v>5.4192923630401237</v>
      </c>
      <c r="U956" s="22">
        <f>SUM($T$3:T956)</f>
        <v>295.98596780708237</v>
      </c>
      <c r="V956" s="25"/>
      <c r="W956" s="20">
        <f>U956*'KERS Calcs'!$F$4</f>
        <v>260.4676516702325</v>
      </c>
      <c r="X956" s="25">
        <f>O956*'KERS Calcs'!$F$30</f>
        <v>2.8827464296647864</v>
      </c>
      <c r="Y956" s="73">
        <f>T956*'KERS Calcs'!$F$30</f>
        <v>2.9144979907489734</v>
      </c>
      <c r="Z956" s="26">
        <f>SUM($Y$3:Y956)</f>
        <v>159.18139319202592</v>
      </c>
    </row>
    <row r="957" spans="1:26" x14ac:dyDescent="0.2">
      <c r="A957" s="23" t="s">
        <v>19</v>
      </c>
      <c r="B957" s="19">
        <v>954</v>
      </c>
      <c r="C957" s="23">
        <v>365</v>
      </c>
      <c r="D957" s="19">
        <v>43.1</v>
      </c>
      <c r="E957" s="24">
        <v>11.972222222222223</v>
      </c>
      <c r="F957" s="20">
        <v>-1.4722222222222223</v>
      </c>
      <c r="G957" s="25">
        <f>'Bike Data'!$C$4*$F957</f>
        <v>-416.63888888888891</v>
      </c>
      <c r="H957" s="22">
        <f>0.5*'Bike Data'!$C$12*'Bike Data'!$C$7*'Bike Data'!$C$6*'WLTP Calcs'!E957^2</f>
        <v>29.498158796296302</v>
      </c>
      <c r="I957" s="26">
        <f>0.02 *'Bike Data'!C$4*9.81</f>
        <v>55.524600000000007</v>
      </c>
      <c r="J957" s="22">
        <f t="shared" si="99"/>
        <v>-331.61613009259258</v>
      </c>
      <c r="K957" s="25">
        <f t="shared" si="100"/>
        <v>0</v>
      </c>
      <c r="L957" s="20">
        <f t="shared" si="101"/>
        <v>331.61613009259258</v>
      </c>
      <c r="M957" s="30">
        <f>(E957/1000)*(I957+H957+('Bike Data'!C$4*'Bike Data'!C$10*F957))</f>
        <v>-5.478332030606996</v>
      </c>
      <c r="N957" s="25">
        <f t="shared" si="102"/>
        <v>0</v>
      </c>
      <c r="O957" s="30">
        <f t="shared" si="103"/>
        <v>5.478332030606996</v>
      </c>
      <c r="P957" s="26"/>
      <c r="Q957" s="22">
        <f>((M957+M958)/2) * (B958 - B957)</f>
        <v>-5.1772429517618317</v>
      </c>
      <c r="R957" s="25">
        <f t="shared" si="104"/>
        <v>0</v>
      </c>
      <c r="S957" s="22">
        <f>SUM($R$3:R957)</f>
        <v>1007.9458865948133</v>
      </c>
      <c r="T957" s="25">
        <f t="shared" si="98"/>
        <v>5.1772429517618317</v>
      </c>
      <c r="U957" s="22">
        <f>SUM($T$3:T957)</f>
        <v>301.16321075884423</v>
      </c>
      <c r="V957" s="25"/>
      <c r="W957" s="20">
        <f>U957*'KERS Calcs'!$F$4</f>
        <v>265.02362546778295</v>
      </c>
      <c r="X957" s="25">
        <f>O957*'KERS Calcs'!$F$30</f>
        <v>2.9462495518331604</v>
      </c>
      <c r="Y957" s="73">
        <f>T957*'KERS Calcs'!$F$30</f>
        <v>2.7843237031161858</v>
      </c>
      <c r="Z957" s="26">
        <f>SUM($Y$3:Y957)</f>
        <v>161.96571689514209</v>
      </c>
    </row>
    <row r="958" spans="1:26" x14ac:dyDescent="0.2">
      <c r="A958" s="23" t="s">
        <v>19</v>
      </c>
      <c r="B958" s="19">
        <v>955</v>
      </c>
      <c r="C958" s="23">
        <v>366</v>
      </c>
      <c r="D958" s="19">
        <v>37.799999999999997</v>
      </c>
      <c r="E958" s="24">
        <v>10.5</v>
      </c>
      <c r="F958" s="20">
        <v>-1.4722222222222223</v>
      </c>
      <c r="G958" s="25">
        <f>'Bike Data'!$C$4*$F958</f>
        <v>-416.63888888888891</v>
      </c>
      <c r="H958" s="22">
        <f>0.5*'Bike Data'!$C$12*'Bike Data'!$C$7*'Bike Data'!$C$6*'WLTP Calcs'!E958^2</f>
        <v>22.689450000000001</v>
      </c>
      <c r="I958" s="26">
        <f>0.02 *'Bike Data'!C$4*9.81</f>
        <v>55.524600000000007</v>
      </c>
      <c r="J958" s="22">
        <f t="shared" si="99"/>
        <v>-338.42483888888887</v>
      </c>
      <c r="K958" s="25">
        <f t="shared" si="100"/>
        <v>0</v>
      </c>
      <c r="L958" s="20">
        <f t="shared" si="101"/>
        <v>338.42483888888887</v>
      </c>
      <c r="M958" s="30">
        <f>(E958/1000)*(I958+H958+('Bike Data'!C$4*'Bike Data'!C$10*F958))</f>
        <v>-4.8761538729166674</v>
      </c>
      <c r="N958" s="25">
        <f t="shared" si="102"/>
        <v>0</v>
      </c>
      <c r="O958" s="30">
        <f t="shared" si="103"/>
        <v>4.8761538729166674</v>
      </c>
      <c r="P958" s="26"/>
      <c r="Q958" s="22">
        <f>((M958+M959)/2) * (B959 - B958)</f>
        <v>-4.5610139419881683</v>
      </c>
      <c r="R958" s="25">
        <f t="shared" si="104"/>
        <v>0</v>
      </c>
      <c r="S958" s="22">
        <f>SUM($R$3:R958)</f>
        <v>1007.9458865948133</v>
      </c>
      <c r="T958" s="25">
        <f t="shared" si="98"/>
        <v>4.5610139419881683</v>
      </c>
      <c r="U958" s="22">
        <f>SUM($T$3:T958)</f>
        <v>305.72422470083239</v>
      </c>
      <c r="V958" s="25"/>
      <c r="W958" s="20">
        <f>U958*'KERS Calcs'!$F$4</f>
        <v>269.03731773673252</v>
      </c>
      <c r="X958" s="25">
        <f>O958*'KERS Calcs'!$F$30</f>
        <v>2.6223978543992112</v>
      </c>
      <c r="Y958" s="73">
        <f>T958*'KERS Calcs'!$F$30</f>
        <v>2.452915450799817</v>
      </c>
      <c r="Z958" s="26">
        <f>SUM($Y$3:Y958)</f>
        <v>164.41863234594192</v>
      </c>
    </row>
    <row r="959" spans="1:26" x14ac:dyDescent="0.2">
      <c r="A959" s="23" t="s">
        <v>19</v>
      </c>
      <c r="B959" s="19">
        <v>956</v>
      </c>
      <c r="C959" s="23">
        <v>367</v>
      </c>
      <c r="D959" s="19">
        <v>32.5</v>
      </c>
      <c r="E959" s="24">
        <v>9.0277777777777786</v>
      </c>
      <c r="F959" s="20">
        <v>-1.4722222222222219</v>
      </c>
      <c r="G959" s="25">
        <f>'Bike Data'!$C$4*$F959</f>
        <v>-416.6388888888888</v>
      </c>
      <c r="H959" s="22">
        <f>0.5*'Bike Data'!$C$12*'Bike Data'!$C$7*'Bike Data'!$C$6*'WLTP Calcs'!E959^2</f>
        <v>16.772858796296298</v>
      </c>
      <c r="I959" s="26">
        <f>0.02 *'Bike Data'!C$4*9.81</f>
        <v>55.524600000000007</v>
      </c>
      <c r="J959" s="22">
        <f t="shared" si="99"/>
        <v>-344.34143009259247</v>
      </c>
      <c r="K959" s="25">
        <f t="shared" si="100"/>
        <v>0</v>
      </c>
      <c r="L959" s="20">
        <f t="shared" si="101"/>
        <v>344.34143009259247</v>
      </c>
      <c r="M959" s="30">
        <f>(E959/1000)*(I959+H959+('Bike Data'!C$4*'Bike Data'!C$10*F959))</f>
        <v>-4.2458740110596702</v>
      </c>
      <c r="N959" s="25">
        <f t="shared" si="102"/>
        <v>0</v>
      </c>
      <c r="O959" s="30">
        <f t="shared" si="103"/>
        <v>4.2458740110596702</v>
      </c>
      <c r="P959" s="26"/>
      <c r="Q959" s="22">
        <f>((M959+M960)/2) * (B960 - B959)</f>
        <v>-3.2998280519290115</v>
      </c>
      <c r="R959" s="25">
        <f t="shared" si="104"/>
        <v>0</v>
      </c>
      <c r="S959" s="22">
        <f>SUM($R$3:R959)</f>
        <v>1007.9458865948133</v>
      </c>
      <c r="T959" s="25">
        <f t="shared" si="98"/>
        <v>3.2998280519290115</v>
      </c>
      <c r="U959" s="22">
        <f>SUM($T$3:T959)</f>
        <v>309.02405275276141</v>
      </c>
      <c r="V959" s="25"/>
      <c r="W959" s="20">
        <f>U959*'KERS Calcs'!$F$4</f>
        <v>271.94116642243006</v>
      </c>
      <c r="X959" s="25">
        <f>O959*'KERS Calcs'!$F$30</f>
        <v>2.2834330472004236</v>
      </c>
      <c r="Y959" s="73">
        <f>T959*'KERS Calcs'!$F$30</f>
        <v>1.7746490838462627</v>
      </c>
      <c r="Z959" s="26">
        <f>SUM($Y$3:Y959)</f>
        <v>166.19328142978819</v>
      </c>
    </row>
    <row r="960" spans="1:26" x14ac:dyDescent="0.2">
      <c r="A960" s="23" t="s">
        <v>19</v>
      </c>
      <c r="B960" s="19">
        <v>957</v>
      </c>
      <c r="C960" s="23">
        <v>368</v>
      </c>
      <c r="D960" s="19">
        <v>27.2</v>
      </c>
      <c r="E960" s="24">
        <v>7.5555555555555554</v>
      </c>
      <c r="F960" s="20">
        <v>-1.0277777777777775</v>
      </c>
      <c r="G960" s="25">
        <f>'Bike Data'!$C$4*$F960</f>
        <v>-290.86111111111103</v>
      </c>
      <c r="H960" s="22">
        <f>0.5*'Bike Data'!$C$12*'Bike Data'!$C$7*'Bike Data'!$C$6*'WLTP Calcs'!E960^2</f>
        <v>11.748385185185185</v>
      </c>
      <c r="I960" s="26">
        <f>0.02 *'Bike Data'!C$4*9.81</f>
        <v>55.524600000000007</v>
      </c>
      <c r="J960" s="22">
        <f t="shared" si="99"/>
        <v>-223.58812592592579</v>
      </c>
      <c r="K960" s="25">
        <f t="shared" si="100"/>
        <v>0</v>
      </c>
      <c r="L960" s="20">
        <f t="shared" si="101"/>
        <v>223.58812592592579</v>
      </c>
      <c r="M960" s="30">
        <f>(E960/1000)*(I960+H960+('Bike Data'!C$4*'Bike Data'!C$10*F960))</f>
        <v>-2.3537820927983528</v>
      </c>
      <c r="N960" s="25">
        <f t="shared" si="102"/>
        <v>0</v>
      </c>
      <c r="O960" s="30">
        <f t="shared" si="103"/>
        <v>2.3537820927983528</v>
      </c>
      <c r="P960" s="26"/>
      <c r="Q960" s="22">
        <f>((M960+M961)/2) * (B961 - B960)</f>
        <v>-1.162593050572273</v>
      </c>
      <c r="R960" s="25">
        <f t="shared" si="104"/>
        <v>0</v>
      </c>
      <c r="S960" s="22">
        <f>SUM($R$3:R960)</f>
        <v>1007.9458865948133</v>
      </c>
      <c r="T960" s="25">
        <f t="shared" si="98"/>
        <v>1.162593050572273</v>
      </c>
      <c r="U960" s="22">
        <f>SUM($T$3:T960)</f>
        <v>310.1866458033337</v>
      </c>
      <c r="V960" s="25"/>
      <c r="W960" s="20">
        <f>U960*'KERS Calcs'!$F$4</f>
        <v>272.96424830693365</v>
      </c>
      <c r="X960" s="25">
        <f>O960*'KERS Calcs'!$F$30</f>
        <v>1.2658651204921016</v>
      </c>
      <c r="Y960" s="73">
        <f>T960*'KERS Calcs'!$F$30</f>
        <v>0.62524309134168821</v>
      </c>
      <c r="Z960" s="26">
        <f>SUM($Y$3:Y960)</f>
        <v>166.81852452112989</v>
      </c>
    </row>
    <row r="961" spans="1:26" x14ac:dyDescent="0.2">
      <c r="A961" s="23" t="s">
        <v>19</v>
      </c>
      <c r="B961" s="19">
        <v>958</v>
      </c>
      <c r="C961" s="23">
        <v>369</v>
      </c>
      <c r="D961" s="19">
        <v>25.1</v>
      </c>
      <c r="E961" s="24">
        <v>6.9722222222222232</v>
      </c>
      <c r="F961" s="20">
        <v>-0.16666666666666657</v>
      </c>
      <c r="G961" s="25">
        <f>'Bike Data'!$C$4*$F961</f>
        <v>-47.166666666666643</v>
      </c>
      <c r="H961" s="22">
        <f>0.5*'Bike Data'!$C$12*'Bike Data'!$C$7*'Bike Data'!$C$6*'WLTP Calcs'!E961^2</f>
        <v>10.004325462962965</v>
      </c>
      <c r="I961" s="26">
        <f>0.02 *'Bike Data'!C$4*9.81</f>
        <v>55.524600000000007</v>
      </c>
      <c r="J961" s="22">
        <f t="shared" si="99"/>
        <v>18.362258796296331</v>
      </c>
      <c r="K961" s="25">
        <f t="shared" si="100"/>
        <v>18.362258796296331</v>
      </c>
      <c r="L961" s="20">
        <f t="shared" si="101"/>
        <v>0</v>
      </c>
      <c r="M961" s="30">
        <f>(E961/1000)*(I961+H961+('Bike Data'!C$4*'Bike Data'!C$10*F961))</f>
        <v>2.8595991653806895E-2</v>
      </c>
      <c r="N961" s="25">
        <f t="shared" si="102"/>
        <v>2.8595991653806895E-2</v>
      </c>
      <c r="O961" s="30">
        <f t="shared" si="103"/>
        <v>0</v>
      </c>
      <c r="P961" s="26"/>
      <c r="Q961" s="22">
        <f>((M961+M962)/2) * (B962 - B961)</f>
        <v>1.0299428887024176</v>
      </c>
      <c r="R961" s="25">
        <f t="shared" si="104"/>
        <v>1.0299428887024176</v>
      </c>
      <c r="S961" s="22">
        <f>SUM($R$3:R961)</f>
        <v>1008.9758294835157</v>
      </c>
      <c r="T961" s="25">
        <f t="shared" si="98"/>
        <v>0</v>
      </c>
      <c r="U961" s="22">
        <f>SUM($T$3:T961)</f>
        <v>310.1866458033337</v>
      </c>
      <c r="V961" s="25"/>
      <c r="W961" s="20">
        <f>U961*'KERS Calcs'!$F$4</f>
        <v>272.96424830693365</v>
      </c>
      <c r="X961" s="25">
        <f>O961*'KERS Calcs'!$F$30</f>
        <v>0</v>
      </c>
      <c r="Y961" s="73">
        <f>T961*'KERS Calcs'!$F$30</f>
        <v>0</v>
      </c>
      <c r="Z961" s="26">
        <f>SUM($Y$3:Y961)</f>
        <v>166.81852452112989</v>
      </c>
    </row>
    <row r="962" spans="1:26" x14ac:dyDescent="0.2">
      <c r="A962" s="23" t="s">
        <v>19</v>
      </c>
      <c r="B962" s="19">
        <v>959</v>
      </c>
      <c r="C962" s="23">
        <v>370</v>
      </c>
      <c r="D962" s="19">
        <v>26</v>
      </c>
      <c r="E962" s="24">
        <v>7.2222222222222223</v>
      </c>
      <c r="F962" s="20">
        <v>0.58333333333333326</v>
      </c>
      <c r="G962" s="25">
        <f>'Bike Data'!$C$4*$F962</f>
        <v>165.08333333333331</v>
      </c>
      <c r="H962" s="22">
        <f>0.5*'Bike Data'!$C$12*'Bike Data'!$C$7*'Bike Data'!$C$6*'WLTP Calcs'!E962^2</f>
        <v>10.73462962962963</v>
      </c>
      <c r="I962" s="26">
        <f>0.02 *'Bike Data'!C$4*9.81</f>
        <v>55.524600000000007</v>
      </c>
      <c r="J962" s="22">
        <f t="shared" si="99"/>
        <v>231.34256296296297</v>
      </c>
      <c r="K962" s="25">
        <f t="shared" si="100"/>
        <v>231.34256296296297</v>
      </c>
      <c r="L962" s="20">
        <f t="shared" si="101"/>
        <v>0</v>
      </c>
      <c r="M962" s="30">
        <f>(E962/1000)*(I962+H962+('Bike Data'!C$4*'Bike Data'!C$10*F962))</f>
        <v>2.0312897857510284</v>
      </c>
      <c r="N962" s="25">
        <f t="shared" si="102"/>
        <v>2.0312897857510284</v>
      </c>
      <c r="O962" s="30">
        <f t="shared" si="103"/>
        <v>0</v>
      </c>
      <c r="P962" s="26"/>
      <c r="Q962" s="22">
        <f>((M962+M963)/2) * (B963 - B962)</f>
        <v>3.0885693488683126</v>
      </c>
      <c r="R962" s="25">
        <f t="shared" si="104"/>
        <v>3.0885693488683126</v>
      </c>
      <c r="S962" s="22">
        <f>SUM($R$3:R962)</f>
        <v>1012.064398832384</v>
      </c>
      <c r="T962" s="25">
        <f t="shared" si="98"/>
        <v>0</v>
      </c>
      <c r="U962" s="22">
        <f>SUM($T$3:T962)</f>
        <v>310.1866458033337</v>
      </c>
      <c r="V962" s="25"/>
      <c r="W962" s="20">
        <f>U962*'KERS Calcs'!$F$4</f>
        <v>272.96424830693365</v>
      </c>
      <c r="X962" s="25">
        <f>O962*'KERS Calcs'!$F$30</f>
        <v>0</v>
      </c>
      <c r="Y962" s="73">
        <f>T962*'KERS Calcs'!$F$30</f>
        <v>0</v>
      </c>
      <c r="Z962" s="26">
        <f>SUM($Y$3:Y962)</f>
        <v>166.81852452112989</v>
      </c>
    </row>
    <row r="963" spans="1:26" x14ac:dyDescent="0.2">
      <c r="A963" s="23" t="s">
        <v>19</v>
      </c>
      <c r="B963" s="19">
        <v>960</v>
      </c>
      <c r="C963" s="23">
        <v>371</v>
      </c>
      <c r="D963" s="19">
        <v>29.3</v>
      </c>
      <c r="E963" s="24">
        <v>8.1388888888888893</v>
      </c>
      <c r="F963" s="20">
        <v>1.1944444444444446</v>
      </c>
      <c r="G963" s="25">
        <f>'Bike Data'!$C$4*$F963</f>
        <v>338.02777777777783</v>
      </c>
      <c r="H963" s="22">
        <f>0.5*'Bike Data'!$C$12*'Bike Data'!$C$7*'Bike Data'!$C$6*'WLTP Calcs'!E963^2</f>
        <v>13.632503240740741</v>
      </c>
      <c r="I963" s="26">
        <f>0.02 *'Bike Data'!C$4*9.81</f>
        <v>55.524600000000007</v>
      </c>
      <c r="J963" s="22">
        <f t="shared" si="99"/>
        <v>407.18488101851858</v>
      </c>
      <c r="K963" s="25">
        <f t="shared" si="100"/>
        <v>407.18488101851858</v>
      </c>
      <c r="L963" s="20">
        <f t="shared" si="101"/>
        <v>0</v>
      </c>
      <c r="M963" s="30">
        <f>(E963/1000)*(I963+H963+('Bike Data'!C$4*'Bike Data'!C$10*F963))</f>
        <v>4.1458489119855972</v>
      </c>
      <c r="N963" s="25">
        <f t="shared" si="102"/>
        <v>4.1458489119855972</v>
      </c>
      <c r="O963" s="30">
        <f t="shared" si="103"/>
        <v>0</v>
      </c>
      <c r="P963" s="26"/>
      <c r="Q963" s="22">
        <f>((M963+M964)/2) * (B964 - B963)</f>
        <v>5.1616448766010805</v>
      </c>
      <c r="R963" s="25">
        <f t="shared" si="104"/>
        <v>5.1616448766010805</v>
      </c>
      <c r="S963" s="22">
        <f>SUM($R$3:R963)</f>
        <v>1017.226043708985</v>
      </c>
      <c r="T963" s="25">
        <f t="shared" ref="T963:T1026" si="105">ABS(IF(Q963&lt;0,Q963,))</f>
        <v>0</v>
      </c>
      <c r="U963" s="22">
        <f>SUM($T$3:T963)</f>
        <v>310.1866458033337</v>
      </c>
      <c r="V963" s="25"/>
      <c r="W963" s="20">
        <f>U963*'KERS Calcs'!$F$4</f>
        <v>272.96424830693365</v>
      </c>
      <c r="X963" s="25">
        <f>O963*'KERS Calcs'!$F$30</f>
        <v>0</v>
      </c>
      <c r="Y963" s="73">
        <f>T963*'KERS Calcs'!$F$30</f>
        <v>0</v>
      </c>
      <c r="Z963" s="26">
        <f>SUM($Y$3:Y963)</f>
        <v>166.81852452112989</v>
      </c>
    </row>
    <row r="964" spans="1:26" x14ac:dyDescent="0.2">
      <c r="A964" s="23" t="s">
        <v>19</v>
      </c>
      <c r="B964" s="19">
        <v>961</v>
      </c>
      <c r="C964" s="23">
        <v>372</v>
      </c>
      <c r="D964" s="19">
        <v>34.6</v>
      </c>
      <c r="E964" s="24">
        <v>9.6111111111111125</v>
      </c>
      <c r="F964" s="20">
        <v>1.5416666666666663</v>
      </c>
      <c r="G964" s="25">
        <f>'Bike Data'!$C$4*$F964</f>
        <v>436.29166666666657</v>
      </c>
      <c r="H964" s="22">
        <f>0.5*'Bike Data'!$C$12*'Bike Data'!$C$7*'Bike Data'!$C$6*'WLTP Calcs'!E964^2</f>
        <v>19.010457407407415</v>
      </c>
      <c r="I964" s="26">
        <f>0.02 *'Bike Data'!C$4*9.81</f>
        <v>55.524600000000007</v>
      </c>
      <c r="J964" s="22">
        <f t="shared" ref="J964:J1027" si="106">SUM(G964:I964)</f>
        <v>510.82672407407398</v>
      </c>
      <c r="K964" s="25">
        <f t="shared" ref="K964:K1027" si="107">IF(J964&gt;0,J964,)</f>
        <v>510.82672407407398</v>
      </c>
      <c r="L964" s="20">
        <f t="shared" ref="L964:L1027" si="108">IF(J964&lt;0,J964,)*-1</f>
        <v>0</v>
      </c>
      <c r="M964" s="30">
        <f>(E964/1000)*(I964+H964+('Bike Data'!C$4*'Bike Data'!C$10*F964))</f>
        <v>6.1774408412165629</v>
      </c>
      <c r="N964" s="25">
        <f t="shared" ref="N964:N1027" si="109">IF(M964&gt;0,M964,)</f>
        <v>6.1774408412165629</v>
      </c>
      <c r="O964" s="30">
        <f t="shared" ref="O964:O1027" si="110">ABS(IF(M964&lt;0,M964,))</f>
        <v>0</v>
      </c>
      <c r="P964" s="26"/>
      <c r="Q964" s="22">
        <f>((M964+M965)/2) * (B965 - B964)</f>
        <v>6.6190705616705232</v>
      </c>
      <c r="R964" s="25">
        <f t="shared" ref="R964:R1027" si="111">IF(Q964&gt;0,Q964,)</f>
        <v>6.6190705616705232</v>
      </c>
      <c r="S964" s="22">
        <f>SUM($R$3:R964)</f>
        <v>1023.8451142706555</v>
      </c>
      <c r="T964" s="25">
        <f t="shared" si="105"/>
        <v>0</v>
      </c>
      <c r="U964" s="22">
        <f>SUM($T$3:T964)</f>
        <v>310.1866458033337</v>
      </c>
      <c r="V964" s="25"/>
      <c r="W964" s="20">
        <f>U964*'KERS Calcs'!$F$4</f>
        <v>272.96424830693365</v>
      </c>
      <c r="X964" s="25">
        <f>O964*'KERS Calcs'!$F$30</f>
        <v>0</v>
      </c>
      <c r="Y964" s="73">
        <f>T964*'KERS Calcs'!$F$30</f>
        <v>0</v>
      </c>
      <c r="Z964" s="26">
        <f>SUM($Y$3:Y964)</f>
        <v>166.81852452112989</v>
      </c>
    </row>
    <row r="965" spans="1:26" x14ac:dyDescent="0.2">
      <c r="A965" s="23" t="s">
        <v>19</v>
      </c>
      <c r="B965" s="19">
        <v>962</v>
      </c>
      <c r="C965" s="23">
        <v>373</v>
      </c>
      <c r="D965" s="19">
        <v>40.4</v>
      </c>
      <c r="E965" s="24">
        <v>11.222222222222223</v>
      </c>
      <c r="F965" s="20">
        <v>1.4861111111111105</v>
      </c>
      <c r="G965" s="25">
        <f>'Bike Data'!$C$4*$F965</f>
        <v>420.56944444444429</v>
      </c>
      <c r="H965" s="22">
        <f>0.5*'Bike Data'!$C$12*'Bike Data'!$C$7*'Bike Data'!$C$6*'WLTP Calcs'!E965^2</f>
        <v>25.918096296296302</v>
      </c>
      <c r="I965" s="26">
        <f>0.02 *'Bike Data'!C$4*9.81</f>
        <v>55.524600000000007</v>
      </c>
      <c r="J965" s="22">
        <f t="shared" si="106"/>
        <v>502.01214074074062</v>
      </c>
      <c r="K965" s="25">
        <f t="shared" si="107"/>
        <v>502.01214074074062</v>
      </c>
      <c r="L965" s="20">
        <f t="shared" si="108"/>
        <v>0</v>
      </c>
      <c r="M965" s="30">
        <f>(E965/1000)*(I965+H965+('Bike Data'!C$4*'Bike Data'!C$10*F965))</f>
        <v>7.0607002821244835</v>
      </c>
      <c r="N965" s="25">
        <f t="shared" si="109"/>
        <v>7.0607002821244835</v>
      </c>
      <c r="O965" s="30">
        <f t="shared" si="110"/>
        <v>0</v>
      </c>
      <c r="P965" s="26"/>
      <c r="Q965" s="22">
        <f>((M965+M966)/2) * (B966 - B965)</f>
        <v>6.8544987801826132</v>
      </c>
      <c r="R965" s="25">
        <f t="shared" si="111"/>
        <v>6.8544987801826132</v>
      </c>
      <c r="S965" s="22">
        <f>SUM($R$3:R965)</f>
        <v>1030.699613050838</v>
      </c>
      <c r="T965" s="25">
        <f t="shared" si="105"/>
        <v>0</v>
      </c>
      <c r="U965" s="22">
        <f>SUM($T$3:T965)</f>
        <v>310.1866458033337</v>
      </c>
      <c r="V965" s="25"/>
      <c r="W965" s="20">
        <f>U965*'KERS Calcs'!$F$4</f>
        <v>272.96424830693365</v>
      </c>
      <c r="X965" s="25">
        <f>O965*'KERS Calcs'!$F$30</f>
        <v>0</v>
      </c>
      <c r="Y965" s="73">
        <f>T965*'KERS Calcs'!$F$30</f>
        <v>0</v>
      </c>
      <c r="Z965" s="26">
        <f>SUM($Y$3:Y965)</f>
        <v>166.81852452112989</v>
      </c>
    </row>
    <row r="966" spans="1:26" x14ac:dyDescent="0.2">
      <c r="A966" s="23" t="s">
        <v>19</v>
      </c>
      <c r="B966" s="19">
        <v>963</v>
      </c>
      <c r="C966" s="23">
        <v>374</v>
      </c>
      <c r="D966" s="19">
        <v>45.3</v>
      </c>
      <c r="E966" s="24">
        <v>12.583333333333334</v>
      </c>
      <c r="F966" s="20">
        <v>1.1944444444444446</v>
      </c>
      <c r="G966" s="25">
        <f>'Bike Data'!$C$4*$F966</f>
        <v>338.02777777777783</v>
      </c>
      <c r="H966" s="22">
        <f>0.5*'Bike Data'!$C$12*'Bike Data'!$C$7*'Bike Data'!$C$6*'WLTP Calcs'!E966^2</f>
        <v>32.586429166666676</v>
      </c>
      <c r="I966" s="26">
        <f>0.02 *'Bike Data'!C$4*9.81</f>
        <v>55.524600000000007</v>
      </c>
      <c r="J966" s="22">
        <f t="shared" si="106"/>
        <v>426.13880694444453</v>
      </c>
      <c r="K966" s="25">
        <f t="shared" si="107"/>
        <v>426.13880694444453</v>
      </c>
      <c r="L966" s="20">
        <f t="shared" si="108"/>
        <v>0</v>
      </c>
      <c r="M966" s="30">
        <f>(E966/1000)*(I966+H966+('Bike Data'!C$4*'Bike Data'!C$10*F966))</f>
        <v>6.6482972782407419</v>
      </c>
      <c r="N966" s="25">
        <f t="shared" si="109"/>
        <v>6.6482972782407419</v>
      </c>
      <c r="O966" s="30">
        <f t="shared" si="110"/>
        <v>0</v>
      </c>
      <c r="P966" s="26"/>
      <c r="Q966" s="22">
        <f>((M966+M967)/2) * (B967 - B966)</f>
        <v>5.9820666256815862</v>
      </c>
      <c r="R966" s="25">
        <f t="shared" si="111"/>
        <v>5.9820666256815862</v>
      </c>
      <c r="S966" s="22">
        <f>SUM($R$3:R966)</f>
        <v>1036.6816796765197</v>
      </c>
      <c r="T966" s="25">
        <f t="shared" si="105"/>
        <v>0</v>
      </c>
      <c r="U966" s="22">
        <f>SUM($T$3:T966)</f>
        <v>310.1866458033337</v>
      </c>
      <c r="V966" s="25"/>
      <c r="W966" s="20">
        <f>U966*'KERS Calcs'!$F$4</f>
        <v>272.96424830693365</v>
      </c>
      <c r="X966" s="25">
        <f>O966*'KERS Calcs'!$F$30</f>
        <v>0</v>
      </c>
      <c r="Y966" s="73">
        <f>T966*'KERS Calcs'!$F$30</f>
        <v>0</v>
      </c>
      <c r="Z966" s="26">
        <f>SUM($Y$3:Y966)</f>
        <v>166.81852452112989</v>
      </c>
    </row>
    <row r="967" spans="1:26" x14ac:dyDescent="0.2">
      <c r="A967" s="23" t="s">
        <v>19</v>
      </c>
      <c r="B967" s="19">
        <v>964</v>
      </c>
      <c r="C967" s="23">
        <v>375</v>
      </c>
      <c r="D967" s="19">
        <v>49</v>
      </c>
      <c r="E967" s="24">
        <v>13.611111111111112</v>
      </c>
      <c r="F967" s="20">
        <v>0.80555555555555614</v>
      </c>
      <c r="G967" s="25">
        <f>'Bike Data'!$C$4*$F967</f>
        <v>227.9722222222224</v>
      </c>
      <c r="H967" s="22">
        <f>0.5*'Bike Data'!$C$12*'Bike Data'!$C$7*'Bike Data'!$C$6*'WLTP Calcs'!E967^2</f>
        <v>38.126990740740752</v>
      </c>
      <c r="I967" s="26">
        <f>0.02 *'Bike Data'!C$4*9.81</f>
        <v>55.524600000000007</v>
      </c>
      <c r="J967" s="22">
        <f t="shared" si="106"/>
        <v>321.6238129629632</v>
      </c>
      <c r="K967" s="25">
        <f t="shared" si="107"/>
        <v>321.6238129629632</v>
      </c>
      <c r="L967" s="20">
        <f t="shared" si="108"/>
        <v>0</v>
      </c>
      <c r="M967" s="30">
        <f>(E967/1000)*(I967+H967+('Bike Data'!C$4*'Bike Data'!C$10*F967))</f>
        <v>5.3158359731224314</v>
      </c>
      <c r="N967" s="25">
        <f t="shared" si="109"/>
        <v>5.3158359731224314</v>
      </c>
      <c r="O967" s="30">
        <f t="shared" si="110"/>
        <v>0</v>
      </c>
      <c r="P967" s="26"/>
      <c r="Q967" s="22">
        <f>((M967+M968)/2) * (B968 - B967)</f>
        <v>4.4725171522022915</v>
      </c>
      <c r="R967" s="25">
        <f t="shared" si="111"/>
        <v>4.4725171522022915</v>
      </c>
      <c r="S967" s="22">
        <f>SUM($R$3:R967)</f>
        <v>1041.154196828722</v>
      </c>
      <c r="T967" s="25">
        <f t="shared" si="105"/>
        <v>0</v>
      </c>
      <c r="U967" s="22">
        <f>SUM($T$3:T967)</f>
        <v>310.1866458033337</v>
      </c>
      <c r="V967" s="25"/>
      <c r="W967" s="20">
        <f>U967*'KERS Calcs'!$F$4</f>
        <v>272.96424830693365</v>
      </c>
      <c r="X967" s="25">
        <f>O967*'KERS Calcs'!$F$30</f>
        <v>0</v>
      </c>
      <c r="Y967" s="73">
        <f>T967*'KERS Calcs'!$F$30</f>
        <v>0</v>
      </c>
      <c r="Z967" s="26">
        <f>SUM($Y$3:Y967)</f>
        <v>166.81852452112989</v>
      </c>
    </row>
    <row r="968" spans="1:26" x14ac:dyDescent="0.2">
      <c r="A968" s="23" t="s">
        <v>19</v>
      </c>
      <c r="B968" s="19">
        <v>965</v>
      </c>
      <c r="C968" s="23">
        <v>376</v>
      </c>
      <c r="D968" s="19">
        <v>51.1</v>
      </c>
      <c r="E968" s="24">
        <v>14.194444444444445</v>
      </c>
      <c r="F968" s="20">
        <v>0.43055555555555575</v>
      </c>
      <c r="G968" s="25">
        <f>'Bike Data'!$C$4*$F968</f>
        <v>121.84722222222227</v>
      </c>
      <c r="H968" s="22">
        <f>0.5*'Bike Data'!$C$12*'Bike Data'!$C$7*'Bike Data'!$C$6*'WLTP Calcs'!E968^2</f>
        <v>41.465047685185183</v>
      </c>
      <c r="I968" s="26">
        <f>0.02 *'Bike Data'!C$4*9.81</f>
        <v>55.524600000000007</v>
      </c>
      <c r="J968" s="22">
        <f t="shared" si="106"/>
        <v>218.83686990740745</v>
      </c>
      <c r="K968" s="25">
        <f t="shared" si="107"/>
        <v>218.83686990740745</v>
      </c>
      <c r="L968" s="20">
        <f t="shared" si="108"/>
        <v>0</v>
      </c>
      <c r="M968" s="30">
        <f>(E968/1000)*(I968+H968+('Bike Data'!C$4*'Bike Data'!C$10*F968))</f>
        <v>3.6291983312821512</v>
      </c>
      <c r="N968" s="25">
        <f t="shared" si="109"/>
        <v>3.6291983312821512</v>
      </c>
      <c r="O968" s="30">
        <f t="shared" si="110"/>
        <v>0</v>
      </c>
      <c r="P968" s="26"/>
      <c r="Q968" s="22">
        <f>((M968+M969)/2) * (B969 - B968)</f>
        <v>2.935740330285495</v>
      </c>
      <c r="R968" s="25">
        <f t="shared" si="111"/>
        <v>2.935740330285495</v>
      </c>
      <c r="S968" s="22">
        <f>SUM($R$3:R968)</f>
        <v>1044.0899371590074</v>
      </c>
      <c r="T968" s="25">
        <f t="shared" si="105"/>
        <v>0</v>
      </c>
      <c r="U968" s="22">
        <f>SUM($T$3:T968)</f>
        <v>310.1866458033337</v>
      </c>
      <c r="V968" s="25"/>
      <c r="W968" s="20">
        <f>U968*'KERS Calcs'!$F$4</f>
        <v>272.96424830693365</v>
      </c>
      <c r="X968" s="25">
        <f>O968*'KERS Calcs'!$F$30</f>
        <v>0</v>
      </c>
      <c r="Y968" s="73">
        <f>T968*'KERS Calcs'!$F$30</f>
        <v>0</v>
      </c>
      <c r="Z968" s="26">
        <f>SUM($Y$3:Y968)</f>
        <v>166.81852452112989</v>
      </c>
    </row>
    <row r="969" spans="1:26" x14ac:dyDescent="0.2">
      <c r="A969" s="23" t="s">
        <v>19</v>
      </c>
      <c r="B969" s="19">
        <v>966</v>
      </c>
      <c r="C969" s="23">
        <v>377</v>
      </c>
      <c r="D969" s="19">
        <v>52.1</v>
      </c>
      <c r="E969" s="24">
        <v>14.472222222222223</v>
      </c>
      <c r="F969" s="20">
        <v>0.15277777777777798</v>
      </c>
      <c r="G969" s="25">
        <f>'Bike Data'!$C$4*$F969</f>
        <v>43.236111111111171</v>
      </c>
      <c r="H969" s="22">
        <f>0.5*'Bike Data'!$C$12*'Bike Data'!$C$7*'Bike Data'!$C$6*'WLTP Calcs'!E969^2</f>
        <v>43.103825462962966</v>
      </c>
      <c r="I969" s="26">
        <f>0.02 *'Bike Data'!C$4*9.81</f>
        <v>55.524600000000007</v>
      </c>
      <c r="J969" s="22">
        <f t="shared" si="106"/>
        <v>141.86453657407412</v>
      </c>
      <c r="K969" s="25">
        <f t="shared" si="107"/>
        <v>141.86453657407412</v>
      </c>
      <c r="L969" s="20">
        <f t="shared" si="108"/>
        <v>0</v>
      </c>
      <c r="M969" s="30">
        <f>(E969/1000)*(I969+H969+('Bike Data'!C$4*'Bike Data'!C$10*F969))</f>
        <v>2.2422823292888387</v>
      </c>
      <c r="N969" s="25">
        <f t="shared" si="109"/>
        <v>2.2422823292888387</v>
      </c>
      <c r="O969" s="30">
        <f t="shared" si="110"/>
        <v>0</v>
      </c>
      <c r="P969" s="26"/>
      <c r="Q969" s="22">
        <f>((M969+M970)/2) * (B970 - B969)</f>
        <v>1.8373980271444197</v>
      </c>
      <c r="R969" s="25">
        <f t="shared" si="111"/>
        <v>1.8373980271444197</v>
      </c>
      <c r="S969" s="22">
        <f>SUM($R$3:R969)</f>
        <v>1045.9273351861518</v>
      </c>
      <c r="T969" s="25">
        <f t="shared" si="105"/>
        <v>0</v>
      </c>
      <c r="U969" s="22">
        <f>SUM($T$3:T969)</f>
        <v>310.1866458033337</v>
      </c>
      <c r="V969" s="25"/>
      <c r="W969" s="20">
        <f>U969*'KERS Calcs'!$F$4</f>
        <v>272.96424830693365</v>
      </c>
      <c r="X969" s="25">
        <f>O969*'KERS Calcs'!$F$30</f>
        <v>0</v>
      </c>
      <c r="Y969" s="73">
        <f>T969*'KERS Calcs'!$F$30</f>
        <v>0</v>
      </c>
      <c r="Z969" s="26">
        <f>SUM($Y$3:Y969)</f>
        <v>166.81852452112989</v>
      </c>
    </row>
    <row r="970" spans="1:26" x14ac:dyDescent="0.2">
      <c r="A970" s="23" t="s">
        <v>19</v>
      </c>
      <c r="B970" s="19">
        <v>967</v>
      </c>
      <c r="C970" s="23">
        <v>378</v>
      </c>
      <c r="D970" s="19">
        <v>52.2</v>
      </c>
      <c r="E970" s="24">
        <v>14.500000000000002</v>
      </c>
      <c r="F970" s="20">
        <v>0</v>
      </c>
      <c r="G970" s="25">
        <f>'Bike Data'!$C$4*$F970</f>
        <v>0</v>
      </c>
      <c r="H970" s="22">
        <f>0.5*'Bike Data'!$C$12*'Bike Data'!$C$7*'Bike Data'!$C$6*'WLTP Calcs'!E970^2</f>
        <v>43.269450000000013</v>
      </c>
      <c r="I970" s="26">
        <f>0.02 *'Bike Data'!C$4*9.81</f>
        <v>55.524600000000007</v>
      </c>
      <c r="J970" s="22">
        <f t="shared" si="106"/>
        <v>98.794050000000027</v>
      </c>
      <c r="K970" s="25">
        <f t="shared" si="107"/>
        <v>98.794050000000027</v>
      </c>
      <c r="L970" s="20">
        <f t="shared" si="108"/>
        <v>0</v>
      </c>
      <c r="M970" s="30">
        <f>(E970/1000)*(I970+H970+('Bike Data'!C$4*'Bike Data'!C$10*F970))</f>
        <v>1.4325137250000006</v>
      </c>
      <c r="N970" s="25">
        <f t="shared" si="109"/>
        <v>1.4325137250000006</v>
      </c>
      <c r="O970" s="30">
        <f t="shared" si="110"/>
        <v>0</v>
      </c>
      <c r="P970" s="26"/>
      <c r="Q970" s="22">
        <f>((M970+M971)/2) * (B971 - B970)</f>
        <v>1.2447363263728142</v>
      </c>
      <c r="R970" s="25">
        <f t="shared" si="111"/>
        <v>1.2447363263728142</v>
      </c>
      <c r="S970" s="22">
        <f>SUM($R$3:R970)</f>
        <v>1047.1720715125246</v>
      </c>
      <c r="T970" s="25">
        <f t="shared" si="105"/>
        <v>0</v>
      </c>
      <c r="U970" s="22">
        <f>SUM($T$3:T970)</f>
        <v>310.1866458033337</v>
      </c>
      <c r="V970" s="25"/>
      <c r="W970" s="20">
        <f>U970*'KERS Calcs'!$F$4</f>
        <v>272.96424830693365</v>
      </c>
      <c r="X970" s="25">
        <f>O970*'KERS Calcs'!$F$30</f>
        <v>0</v>
      </c>
      <c r="Y970" s="73">
        <f>T970*'KERS Calcs'!$F$30</f>
        <v>0</v>
      </c>
      <c r="Z970" s="26">
        <f>SUM($Y$3:Y970)</f>
        <v>166.81852452112989</v>
      </c>
    </row>
    <row r="971" spans="1:26" x14ac:dyDescent="0.2">
      <c r="A971" s="23" t="s">
        <v>19</v>
      </c>
      <c r="B971" s="19">
        <v>968</v>
      </c>
      <c r="C971" s="23">
        <v>379</v>
      </c>
      <c r="D971" s="19">
        <v>52.1</v>
      </c>
      <c r="E971" s="24">
        <v>14.472222222222223</v>
      </c>
      <c r="F971" s="20">
        <v>-6.9444444444444448E-2</v>
      </c>
      <c r="G971" s="25">
        <f>'Bike Data'!$C$4*$F971</f>
        <v>-19.652777777777779</v>
      </c>
      <c r="H971" s="22">
        <f>0.5*'Bike Data'!$C$12*'Bike Data'!$C$7*'Bike Data'!$C$6*'WLTP Calcs'!E971^2</f>
        <v>43.103825462962966</v>
      </c>
      <c r="I971" s="26">
        <f>0.02 *'Bike Data'!C$4*9.81</f>
        <v>55.524600000000007</v>
      </c>
      <c r="J971" s="22">
        <f t="shared" si="106"/>
        <v>78.975647685185194</v>
      </c>
      <c r="K971" s="25">
        <f t="shared" si="107"/>
        <v>78.975647685185194</v>
      </c>
      <c r="L971" s="20">
        <f t="shared" si="108"/>
        <v>0</v>
      </c>
      <c r="M971" s="30">
        <f>(E971/1000)*(I971+H971+('Bike Data'!C$4*'Bike Data'!C$10*F971))</f>
        <v>1.0569589277456279</v>
      </c>
      <c r="N971" s="25">
        <f t="shared" si="109"/>
        <v>1.0569589277456279</v>
      </c>
      <c r="O971" s="30">
        <f t="shared" si="110"/>
        <v>0</v>
      </c>
      <c r="P971" s="26"/>
      <c r="Q971" s="22">
        <f>((M971+M972)/2) * (B972 - B971)</f>
        <v>0.79086841619405801</v>
      </c>
      <c r="R971" s="25">
        <f t="shared" si="111"/>
        <v>0.79086841619405801</v>
      </c>
      <c r="S971" s="22">
        <f>SUM($R$3:R971)</f>
        <v>1047.9629399287187</v>
      </c>
      <c r="T971" s="25">
        <f t="shared" si="105"/>
        <v>0</v>
      </c>
      <c r="U971" s="22">
        <f>SUM($T$3:T971)</f>
        <v>310.1866458033337</v>
      </c>
      <c r="V971" s="25"/>
      <c r="W971" s="20">
        <f>U971*'KERS Calcs'!$F$4</f>
        <v>272.96424830693365</v>
      </c>
      <c r="X971" s="25">
        <f>O971*'KERS Calcs'!$F$30</f>
        <v>0</v>
      </c>
      <c r="Y971" s="73">
        <f>T971*'KERS Calcs'!$F$30</f>
        <v>0</v>
      </c>
      <c r="Z971" s="26">
        <f>SUM($Y$3:Y971)</f>
        <v>166.81852452112989</v>
      </c>
    </row>
    <row r="972" spans="1:26" x14ac:dyDescent="0.2">
      <c r="A972" s="23" t="s">
        <v>19</v>
      </c>
      <c r="B972" s="19">
        <v>969</v>
      </c>
      <c r="C972" s="23">
        <v>380</v>
      </c>
      <c r="D972" s="19">
        <v>51.7</v>
      </c>
      <c r="E972" s="24">
        <v>14.361111111111112</v>
      </c>
      <c r="F972" s="20">
        <v>-0.16666666666666705</v>
      </c>
      <c r="G972" s="25">
        <f>'Bike Data'!$C$4*$F972</f>
        <v>-47.166666666666771</v>
      </c>
      <c r="H972" s="22">
        <f>0.5*'Bike Data'!$C$12*'Bike Data'!$C$7*'Bike Data'!$C$6*'WLTP Calcs'!E972^2</f>
        <v>42.444503240740751</v>
      </c>
      <c r="I972" s="26">
        <f>0.02 *'Bike Data'!C$4*9.81</f>
        <v>55.524600000000007</v>
      </c>
      <c r="J972" s="22">
        <f t="shared" si="106"/>
        <v>50.802436574073987</v>
      </c>
      <c r="K972" s="25">
        <f t="shared" si="107"/>
        <v>50.802436574073987</v>
      </c>
      <c r="L972" s="20">
        <f t="shared" si="108"/>
        <v>0</v>
      </c>
      <c r="M972" s="30">
        <f>(E972/1000)*(I972+H972+('Bike Data'!C$4*'Bike Data'!C$10*F972))</f>
        <v>0.52477790464248819</v>
      </c>
      <c r="N972" s="25">
        <f t="shared" si="109"/>
        <v>0.52477790464248819</v>
      </c>
      <c r="O972" s="30">
        <f t="shared" si="110"/>
        <v>0</v>
      </c>
      <c r="P972" s="26"/>
      <c r="Q972" s="22">
        <f>((M972+M973)/2) * (B973 - B972)</f>
        <v>4.1056859558255554E-2</v>
      </c>
      <c r="R972" s="25">
        <f t="shared" si="111"/>
        <v>4.1056859558255554E-2</v>
      </c>
      <c r="S972" s="22">
        <f>SUM($R$3:R972)</f>
        <v>1048.0039967882769</v>
      </c>
      <c r="T972" s="25">
        <f t="shared" si="105"/>
        <v>0</v>
      </c>
      <c r="U972" s="22">
        <f>SUM($T$3:T972)</f>
        <v>310.1866458033337</v>
      </c>
      <c r="V972" s="25">
        <f>SUM(T972:T988)</f>
        <v>29.340890561834495</v>
      </c>
      <c r="W972" s="20">
        <f>U972*'KERS Calcs'!$F$4</f>
        <v>272.96424830693365</v>
      </c>
      <c r="X972" s="25">
        <f>O972*'KERS Calcs'!$F$30</f>
        <v>0</v>
      </c>
      <c r="Y972" s="73">
        <f>T972*'KERS Calcs'!$F$30</f>
        <v>0</v>
      </c>
      <c r="Z972" s="26">
        <f>SUM($Y$3:Y972)</f>
        <v>166.81852452112989</v>
      </c>
    </row>
    <row r="973" spans="1:26" x14ac:dyDescent="0.2">
      <c r="A973" s="23" t="s">
        <v>19</v>
      </c>
      <c r="B973" s="19">
        <v>970</v>
      </c>
      <c r="C973" s="23">
        <v>381</v>
      </c>
      <c r="D973" s="19">
        <v>50.9</v>
      </c>
      <c r="E973" s="24">
        <v>14.138888888888889</v>
      </c>
      <c r="F973" s="20">
        <v>-0.34722222222222221</v>
      </c>
      <c r="G973" s="25">
        <f>'Bike Data'!$C$4*$F973</f>
        <v>-98.263888888888886</v>
      </c>
      <c r="H973" s="22">
        <f>0.5*'Bike Data'!$C$12*'Bike Data'!$C$7*'Bike Data'!$C$6*'WLTP Calcs'!E973^2</f>
        <v>41.141103240740748</v>
      </c>
      <c r="I973" s="26">
        <f>0.02 *'Bike Data'!C$4*9.81</f>
        <v>55.524600000000007</v>
      </c>
      <c r="J973" s="22">
        <f t="shared" si="106"/>
        <v>-1.5981856481481316</v>
      </c>
      <c r="K973" s="25">
        <f t="shared" si="107"/>
        <v>0</v>
      </c>
      <c r="L973" s="20">
        <f t="shared" si="108"/>
        <v>1.5981856481481316</v>
      </c>
      <c r="M973" s="30">
        <f>(E973/1000)*(I973+H973+('Bike Data'!C$4*'Bike Data'!C$10*F973))</f>
        <v>-0.44266418552597708</v>
      </c>
      <c r="N973" s="25">
        <f t="shared" si="109"/>
        <v>0</v>
      </c>
      <c r="O973" s="30">
        <f t="shared" si="110"/>
        <v>0.44266418552597708</v>
      </c>
      <c r="P973" s="26">
        <f>SUM(O973:O988)</f>
        <v>29.562222654597477</v>
      </c>
      <c r="Q973" s="22">
        <f>((M973+M974)/2) * (B974 - B973)</f>
        <v>-1.3282260716981735</v>
      </c>
      <c r="R973" s="25">
        <f t="shared" si="111"/>
        <v>0</v>
      </c>
      <c r="S973" s="22">
        <f>SUM($R$3:R973)</f>
        <v>1048.0039967882769</v>
      </c>
      <c r="T973" s="25">
        <f t="shared" si="105"/>
        <v>1.3282260716981735</v>
      </c>
      <c r="U973" s="22">
        <f>SUM($T$3:T973)</f>
        <v>311.51487187503187</v>
      </c>
      <c r="V973" s="25"/>
      <c r="W973" s="20">
        <f>U973*'KERS Calcs'!$F$4</f>
        <v>274.13308725002804</v>
      </c>
      <c r="X973" s="25">
        <f>O973*'KERS Calcs'!$F$30</f>
        <v>0.23806500791336602</v>
      </c>
      <c r="Y973" s="73">
        <f>T973*'KERS Calcs'!$F$30</f>
        <v>0.7143206082819834</v>
      </c>
      <c r="Z973" s="26">
        <f>SUM($Y$3:Y973)</f>
        <v>167.53284512941187</v>
      </c>
    </row>
    <row r="974" spans="1:26" x14ac:dyDescent="0.2">
      <c r="A974" s="23" t="s">
        <v>19</v>
      </c>
      <c r="B974" s="19">
        <v>971</v>
      </c>
      <c r="C974" s="23">
        <v>382</v>
      </c>
      <c r="D974" s="19">
        <v>49.2</v>
      </c>
      <c r="E974" s="24">
        <v>13.666666666666668</v>
      </c>
      <c r="F974" s="20">
        <v>-0.69444444444444442</v>
      </c>
      <c r="G974" s="25">
        <f>'Bike Data'!$C$4*$F974</f>
        <v>-196.52777777777777</v>
      </c>
      <c r="H974" s="22">
        <f>0.5*'Bike Data'!$C$12*'Bike Data'!$C$7*'Bike Data'!$C$6*'WLTP Calcs'!E974^2</f>
        <v>38.438866666666677</v>
      </c>
      <c r="I974" s="26">
        <f>0.02 *'Bike Data'!C$4*9.81</f>
        <v>55.524600000000007</v>
      </c>
      <c r="J974" s="22">
        <f t="shared" si="106"/>
        <v>-102.56431111111108</v>
      </c>
      <c r="K974" s="25">
        <f t="shared" si="107"/>
        <v>0</v>
      </c>
      <c r="L974" s="20">
        <f t="shared" si="108"/>
        <v>102.56431111111108</v>
      </c>
      <c r="M974" s="30">
        <f>(E974/1000)*(I974+H974+('Bike Data'!C$4*'Bike Data'!C$10*F974))</f>
        <v>-2.2137879578703701</v>
      </c>
      <c r="N974" s="25">
        <f t="shared" si="109"/>
        <v>0</v>
      </c>
      <c r="O974" s="30">
        <f t="shared" si="110"/>
        <v>2.2137879578703701</v>
      </c>
      <c r="P974" s="26"/>
      <c r="Q974" s="22">
        <f>((M974+M975)/2) * (B975 - B974)</f>
        <v>-3.3461160049768521</v>
      </c>
      <c r="R974" s="25">
        <f t="shared" si="111"/>
        <v>0</v>
      </c>
      <c r="S974" s="22">
        <f>SUM($R$3:R974)</f>
        <v>1048.0039967882769</v>
      </c>
      <c r="T974" s="25">
        <f t="shared" si="105"/>
        <v>3.3461160049768521</v>
      </c>
      <c r="U974" s="22">
        <f>SUM($T$3:T974)</f>
        <v>314.86098788000874</v>
      </c>
      <c r="V974" s="25"/>
      <c r="W974" s="20">
        <f>U974*'KERS Calcs'!$F$4</f>
        <v>277.07766933440769</v>
      </c>
      <c r="X974" s="25">
        <f>O974*'KERS Calcs'!$F$30</f>
        <v>1.1905762086506009</v>
      </c>
      <c r="Y974" s="73">
        <f>T974*'KERS Calcs'!$F$30</f>
        <v>1.7995427668433051</v>
      </c>
      <c r="Z974" s="26">
        <f>SUM($Y$3:Y974)</f>
        <v>169.33238789625517</v>
      </c>
    </row>
    <row r="975" spans="1:26" x14ac:dyDescent="0.2">
      <c r="A975" s="23" t="s">
        <v>19</v>
      </c>
      <c r="B975" s="19">
        <v>972</v>
      </c>
      <c r="C975" s="23">
        <v>383</v>
      </c>
      <c r="D975" s="19">
        <v>45.9</v>
      </c>
      <c r="E975" s="24">
        <v>12.75</v>
      </c>
      <c r="F975" s="20">
        <v>-1.1944444444444446</v>
      </c>
      <c r="G975" s="25">
        <f>'Bike Data'!$C$4*$F975</f>
        <v>-338.02777777777783</v>
      </c>
      <c r="H975" s="22">
        <f>0.5*'Bike Data'!$C$12*'Bike Data'!$C$7*'Bike Data'!$C$6*'WLTP Calcs'!E975^2</f>
        <v>33.4553625</v>
      </c>
      <c r="I975" s="26">
        <f>0.02 *'Bike Data'!C$4*9.81</f>
        <v>55.524600000000007</v>
      </c>
      <c r="J975" s="22">
        <f t="shared" si="106"/>
        <v>-249.04781527777783</v>
      </c>
      <c r="K975" s="25">
        <f t="shared" si="107"/>
        <v>0</v>
      </c>
      <c r="L975" s="20">
        <f t="shared" si="108"/>
        <v>249.04781527777783</v>
      </c>
      <c r="M975" s="30">
        <f>(E975/1000)*(I975+H975+('Bike Data'!C$4*'Bike Data'!C$10*F975))</f>
        <v>-4.4784440520833337</v>
      </c>
      <c r="N975" s="25">
        <f t="shared" si="109"/>
        <v>0</v>
      </c>
      <c r="O975" s="30">
        <f t="shared" si="110"/>
        <v>4.4784440520833337</v>
      </c>
      <c r="P975" s="26"/>
      <c r="Q975" s="22">
        <f>((M975+M976)/2) * (B976 - B975)</f>
        <v>-4.8382406721965037</v>
      </c>
      <c r="R975" s="25">
        <f t="shared" si="111"/>
        <v>0</v>
      </c>
      <c r="S975" s="22">
        <f>SUM($R$3:R975)</f>
        <v>1048.0039967882769</v>
      </c>
      <c r="T975" s="25">
        <f t="shared" si="105"/>
        <v>4.8382406721965037</v>
      </c>
      <c r="U975" s="22">
        <f>SUM($T$3:T975)</f>
        <v>319.69922855220523</v>
      </c>
      <c r="V975" s="25"/>
      <c r="W975" s="20">
        <f>U975*'KERS Calcs'!$F$4</f>
        <v>281.3353211259406</v>
      </c>
      <c r="X975" s="25">
        <f>O975*'KERS Calcs'!$F$30</f>
        <v>2.4085093250360092</v>
      </c>
      <c r="Y975" s="73">
        <f>T975*'KERS Calcs'!$F$30</f>
        <v>2.6020081171568767</v>
      </c>
      <c r="Z975" s="26">
        <f>SUM($Y$3:Y975)</f>
        <v>171.93439601341206</v>
      </c>
    </row>
    <row r="976" spans="1:26" x14ac:dyDescent="0.2">
      <c r="A976" s="23" t="s">
        <v>19</v>
      </c>
      <c r="B976" s="19">
        <v>973</v>
      </c>
      <c r="C976" s="23">
        <v>384</v>
      </c>
      <c r="D976" s="19">
        <v>40.6</v>
      </c>
      <c r="E976" s="24">
        <v>11.277777777777779</v>
      </c>
      <c r="F976" s="20">
        <v>-1.4722222222222223</v>
      </c>
      <c r="G976" s="25">
        <f>'Bike Data'!$C$4*$F976</f>
        <v>-416.63888888888891</v>
      </c>
      <c r="H976" s="22">
        <f>0.5*'Bike Data'!$C$12*'Bike Data'!$C$7*'Bike Data'!$C$6*'WLTP Calcs'!E976^2</f>
        <v>26.175346296296301</v>
      </c>
      <c r="I976" s="26">
        <f>0.02 *'Bike Data'!C$4*9.81</f>
        <v>55.524600000000007</v>
      </c>
      <c r="J976" s="22">
        <f t="shared" si="106"/>
        <v>-334.93894259259258</v>
      </c>
      <c r="K976" s="25">
        <f t="shared" si="107"/>
        <v>0</v>
      </c>
      <c r="L976" s="20">
        <f t="shared" si="108"/>
        <v>334.93894259259258</v>
      </c>
      <c r="M976" s="30">
        <f>(E976/1000)*(I976+H976+('Bike Data'!C$4*'Bike Data'!C$10*F976))</f>
        <v>-5.1980372923096727</v>
      </c>
      <c r="N976" s="25">
        <f t="shared" si="109"/>
        <v>0</v>
      </c>
      <c r="O976" s="30">
        <f t="shared" si="110"/>
        <v>5.1980372923096727</v>
      </c>
      <c r="P976" s="26"/>
      <c r="Q976" s="22">
        <f>((M976+M977)/2) * (B977 - B976)</f>
        <v>-4.8900749804398167</v>
      </c>
      <c r="R976" s="25">
        <f t="shared" si="111"/>
        <v>0</v>
      </c>
      <c r="S976" s="22">
        <f>SUM($R$3:R976)</f>
        <v>1048.0039967882769</v>
      </c>
      <c r="T976" s="25">
        <f t="shared" si="105"/>
        <v>4.8900749804398167</v>
      </c>
      <c r="U976" s="22">
        <f>SUM($T$3:T976)</f>
        <v>324.58930353264503</v>
      </c>
      <c r="V976" s="25"/>
      <c r="W976" s="20">
        <f>U976*'KERS Calcs'!$F$4</f>
        <v>285.63858710872762</v>
      </c>
      <c r="X976" s="25">
        <f>O976*'KERS Calcs'!$F$30</f>
        <v>2.7955069092777434</v>
      </c>
      <c r="Y976" s="73">
        <f>T976*'KERS Calcs'!$F$30</f>
        <v>2.6298846325959238</v>
      </c>
      <c r="Z976" s="26">
        <f>SUM($Y$3:Y976)</f>
        <v>174.56428064600797</v>
      </c>
    </row>
    <row r="977" spans="1:26" x14ac:dyDescent="0.2">
      <c r="A977" s="23" t="s">
        <v>19</v>
      </c>
      <c r="B977" s="19">
        <v>974</v>
      </c>
      <c r="C977" s="23">
        <v>385</v>
      </c>
      <c r="D977" s="19">
        <v>35.299999999999997</v>
      </c>
      <c r="E977" s="24">
        <v>9.8055555555555554</v>
      </c>
      <c r="F977" s="20">
        <v>-1.4722222222222223</v>
      </c>
      <c r="G977" s="25">
        <f>'Bike Data'!$C$4*$F977</f>
        <v>-416.63888888888891</v>
      </c>
      <c r="H977" s="22">
        <f>0.5*'Bike Data'!$C$12*'Bike Data'!$C$7*'Bike Data'!$C$6*'WLTP Calcs'!E977^2</f>
        <v>19.787447685185185</v>
      </c>
      <c r="I977" s="26">
        <f>0.02 *'Bike Data'!C$4*9.81</f>
        <v>55.524600000000007</v>
      </c>
      <c r="J977" s="22">
        <f t="shared" si="106"/>
        <v>-341.32684120370374</v>
      </c>
      <c r="K977" s="25">
        <f t="shared" si="107"/>
        <v>0</v>
      </c>
      <c r="L977" s="20">
        <f t="shared" si="108"/>
        <v>341.32684120370374</v>
      </c>
      <c r="M977" s="30">
        <f>(E977/1000)*(I977+H977+('Bike Data'!C$4*'Bike Data'!C$10*F977))</f>
        <v>-4.5821126685699598</v>
      </c>
      <c r="N977" s="25">
        <f t="shared" si="109"/>
        <v>0</v>
      </c>
      <c r="O977" s="30">
        <f t="shared" si="110"/>
        <v>4.5821126685699598</v>
      </c>
      <c r="P977" s="26"/>
      <c r="Q977" s="22">
        <f>((M977+M978)/2) * (B978 - B977)</f>
        <v>-4.2610287937757203</v>
      </c>
      <c r="R977" s="25">
        <f t="shared" si="111"/>
        <v>0</v>
      </c>
      <c r="S977" s="22">
        <f>SUM($R$3:R977)</f>
        <v>1048.0039967882769</v>
      </c>
      <c r="T977" s="25">
        <f t="shared" si="105"/>
        <v>4.2610287937757203</v>
      </c>
      <c r="U977" s="22">
        <f>SUM($T$3:T977)</f>
        <v>328.85033232642076</v>
      </c>
      <c r="V977" s="25"/>
      <c r="W977" s="20">
        <f>U977*'KERS Calcs'!$F$4</f>
        <v>289.38829244725025</v>
      </c>
      <c r="X977" s="25">
        <f>O977*'KERS Calcs'!$F$30</f>
        <v>2.4642623559141037</v>
      </c>
      <c r="Y977" s="73">
        <f>T977*'KERS Calcs'!$F$30</f>
        <v>2.2915832964981728</v>
      </c>
      <c r="Z977" s="26">
        <f>SUM($Y$3:Y977)</f>
        <v>176.85586394250615</v>
      </c>
    </row>
    <row r="978" spans="1:26" x14ac:dyDescent="0.2">
      <c r="A978" s="23" t="s">
        <v>19</v>
      </c>
      <c r="B978" s="19">
        <v>975</v>
      </c>
      <c r="C978" s="23">
        <v>386</v>
      </c>
      <c r="D978" s="19">
        <v>30</v>
      </c>
      <c r="E978" s="24">
        <v>8.3333333333333339</v>
      </c>
      <c r="F978" s="20">
        <v>-1.4722222222222219</v>
      </c>
      <c r="G978" s="25">
        <f>'Bike Data'!$C$4*$F978</f>
        <v>-416.6388888888888</v>
      </c>
      <c r="H978" s="22">
        <f>0.5*'Bike Data'!$C$12*'Bike Data'!$C$7*'Bike Data'!$C$6*'WLTP Calcs'!E978^2</f>
        <v>14.29166666666667</v>
      </c>
      <c r="I978" s="26">
        <f>0.02 *'Bike Data'!C$4*9.81</f>
        <v>55.524600000000007</v>
      </c>
      <c r="J978" s="22">
        <f t="shared" si="106"/>
        <v>-346.82262222222209</v>
      </c>
      <c r="K978" s="25">
        <f t="shared" si="107"/>
        <v>0</v>
      </c>
      <c r="L978" s="20">
        <f t="shared" si="108"/>
        <v>346.82262222222209</v>
      </c>
      <c r="M978" s="30">
        <f>(E978/1000)*(I978+H978+('Bike Data'!C$4*'Bike Data'!C$10*F978))</f>
        <v>-3.9399449189814799</v>
      </c>
      <c r="N978" s="25">
        <f t="shared" si="109"/>
        <v>0</v>
      </c>
      <c r="O978" s="30">
        <f t="shared" si="110"/>
        <v>3.9399449189814799</v>
      </c>
      <c r="P978" s="26"/>
      <c r="Q978" s="22">
        <f>((M978+M979)/2) * (B979 - B978)</f>
        <v>-3.6252704476112383</v>
      </c>
      <c r="R978" s="25">
        <f t="shared" si="111"/>
        <v>0</v>
      </c>
      <c r="S978" s="22">
        <f>SUM($R$3:R978)</f>
        <v>1048.0039967882769</v>
      </c>
      <c r="T978" s="25">
        <f t="shared" si="105"/>
        <v>3.6252704476112383</v>
      </c>
      <c r="U978" s="22">
        <f>SUM($T$3:T978)</f>
        <v>332.47560277403198</v>
      </c>
      <c r="V978" s="25"/>
      <c r="W978" s="20">
        <f>U978*'KERS Calcs'!$F$4</f>
        <v>292.57853044114813</v>
      </c>
      <c r="X978" s="25">
        <f>O978*'KERS Calcs'!$F$30</f>
        <v>2.1189042370822415</v>
      </c>
      <c r="Y978" s="73">
        <f>T978*'KERS Calcs'!$F$30</f>
        <v>1.949672157852975</v>
      </c>
      <c r="Z978" s="26">
        <f>SUM($Y$3:Y978)</f>
        <v>178.80553610035912</v>
      </c>
    </row>
    <row r="979" spans="1:26" x14ac:dyDescent="0.2">
      <c r="A979" s="23" t="s">
        <v>19</v>
      </c>
      <c r="B979" s="19">
        <v>976</v>
      </c>
      <c r="C979" s="23">
        <v>387</v>
      </c>
      <c r="D979" s="19">
        <v>24.7</v>
      </c>
      <c r="E979" s="24">
        <v>6.8611111111111116</v>
      </c>
      <c r="F979" s="20">
        <v>-1.4861111111111109</v>
      </c>
      <c r="G979" s="25">
        <f>'Bike Data'!$C$4*$F979</f>
        <v>-420.5694444444444</v>
      </c>
      <c r="H979" s="22">
        <f>0.5*'Bike Data'!$C$12*'Bike Data'!$C$7*'Bike Data'!$C$6*'WLTP Calcs'!E979^2</f>
        <v>9.688003240740743</v>
      </c>
      <c r="I979" s="26">
        <f>0.02 *'Bike Data'!C$4*9.81</f>
        <v>55.524600000000007</v>
      </c>
      <c r="J979" s="22">
        <f t="shared" si="106"/>
        <v>-355.35684120370365</v>
      </c>
      <c r="K979" s="25">
        <f t="shared" si="107"/>
        <v>0</v>
      </c>
      <c r="L979" s="20">
        <f t="shared" si="108"/>
        <v>355.35684120370365</v>
      </c>
      <c r="M979" s="30">
        <f>(E979/1000)*(I979+H979+('Bike Data'!C$4*'Bike Data'!C$10*F979))</f>
        <v>-3.3105959762409971</v>
      </c>
      <c r="N979" s="25">
        <f t="shared" si="109"/>
        <v>0</v>
      </c>
      <c r="O979" s="30">
        <f t="shared" si="110"/>
        <v>3.3105959762409971</v>
      </c>
      <c r="P979" s="26"/>
      <c r="Q979" s="22">
        <f>((M979+M980)/2) * (B980 - B979)</f>
        <v>-2.6843896215920777</v>
      </c>
      <c r="R979" s="25">
        <f t="shared" si="111"/>
        <v>0</v>
      </c>
      <c r="S979" s="22">
        <f>SUM($R$3:R979)</f>
        <v>1048.0039967882769</v>
      </c>
      <c r="T979" s="25">
        <f t="shared" si="105"/>
        <v>2.6843896215920777</v>
      </c>
      <c r="U979" s="22">
        <f>SUM($T$3:T979)</f>
        <v>335.15999239562404</v>
      </c>
      <c r="V979" s="25"/>
      <c r="W979" s="20">
        <f>U979*'KERS Calcs'!$F$4</f>
        <v>294.94079330814918</v>
      </c>
      <c r="X979" s="25">
        <f>O979*'KERS Calcs'!$F$30</f>
        <v>1.7804400786237087</v>
      </c>
      <c r="Y979" s="73">
        <f>T979*'KERS Calcs'!$F$30</f>
        <v>1.4436660055241206</v>
      </c>
      <c r="Z979" s="26">
        <f>SUM($Y$3:Y979)</f>
        <v>180.24920210588323</v>
      </c>
    </row>
    <row r="980" spans="1:26" x14ac:dyDescent="0.2">
      <c r="A980" s="23" t="s">
        <v>19</v>
      </c>
      <c r="B980" s="19">
        <v>977</v>
      </c>
      <c r="C980" s="23">
        <v>388</v>
      </c>
      <c r="D980" s="19">
        <v>19.3</v>
      </c>
      <c r="E980" s="24">
        <v>5.3611111111111116</v>
      </c>
      <c r="F980" s="20">
        <v>-1.2083333333333333</v>
      </c>
      <c r="G980" s="25">
        <f>'Bike Data'!$C$4*$F980</f>
        <v>-341.95833333333331</v>
      </c>
      <c r="H980" s="22">
        <f>0.5*'Bike Data'!$C$12*'Bike Data'!$C$7*'Bike Data'!$C$6*'WLTP Calcs'!E980^2</f>
        <v>5.9150032407407416</v>
      </c>
      <c r="I980" s="26">
        <f>0.02 *'Bike Data'!C$4*9.81</f>
        <v>55.524600000000007</v>
      </c>
      <c r="J980" s="22">
        <f t="shared" si="106"/>
        <v>-280.51873009259253</v>
      </c>
      <c r="K980" s="25">
        <f t="shared" si="107"/>
        <v>0</v>
      </c>
      <c r="L980" s="20">
        <f t="shared" si="108"/>
        <v>280.51873009259253</v>
      </c>
      <c r="M980" s="30">
        <f>(E980/1000)*(I980+H980+('Bike Data'!C$4*'Bike Data'!C$10*F980))</f>
        <v>-2.0581832669431583</v>
      </c>
      <c r="N980" s="25">
        <f t="shared" si="109"/>
        <v>0</v>
      </c>
      <c r="O980" s="30">
        <f t="shared" si="110"/>
        <v>2.0581832669431583</v>
      </c>
      <c r="P980" s="26"/>
      <c r="Q980" s="22">
        <f>((M980+M981)/2) * (B981 - B980)</f>
        <v>-1.5905732234921555</v>
      </c>
      <c r="R980" s="25">
        <f t="shared" si="111"/>
        <v>0</v>
      </c>
      <c r="S980" s="22">
        <f>SUM($R$3:R980)</f>
        <v>1048.0039967882769</v>
      </c>
      <c r="T980" s="25">
        <f t="shared" si="105"/>
        <v>1.5905732234921555</v>
      </c>
      <c r="U980" s="22">
        <f>SUM($T$3:T980)</f>
        <v>336.75056561911617</v>
      </c>
      <c r="V980" s="25"/>
      <c r="W980" s="20">
        <f>U980*'KERS Calcs'!$F$4</f>
        <v>296.34049774482224</v>
      </c>
      <c r="X980" s="25">
        <f>O980*'KERS Calcs'!$F$30</f>
        <v>1.1068919324245323</v>
      </c>
      <c r="Y980" s="73">
        <f>T980*'KERS Calcs'!$F$30</f>
        <v>0.85541103034464261</v>
      </c>
      <c r="Z980" s="26">
        <f>SUM($Y$3:Y980)</f>
        <v>181.10461313622787</v>
      </c>
    </row>
    <row r="981" spans="1:26" x14ac:dyDescent="0.2">
      <c r="A981" s="23" t="s">
        <v>19</v>
      </c>
      <c r="B981" s="19">
        <v>978</v>
      </c>
      <c r="C981" s="23">
        <v>389</v>
      </c>
      <c r="D981" s="19">
        <v>16</v>
      </c>
      <c r="E981" s="24">
        <v>4.4444444444444446</v>
      </c>
      <c r="F981" s="20">
        <v>-0.84722222222222243</v>
      </c>
      <c r="G981" s="25">
        <f>'Bike Data'!$C$4*$F981</f>
        <v>-239.76388888888894</v>
      </c>
      <c r="H981" s="22">
        <f>0.5*'Bike Data'!$C$12*'Bike Data'!$C$7*'Bike Data'!$C$6*'WLTP Calcs'!E981^2</f>
        <v>4.0651851851851859</v>
      </c>
      <c r="I981" s="26">
        <f>0.02 *'Bike Data'!C$4*9.81</f>
        <v>55.524600000000007</v>
      </c>
      <c r="J981" s="22">
        <f t="shared" si="106"/>
        <v>-180.17410370370374</v>
      </c>
      <c r="K981" s="25">
        <f t="shared" si="107"/>
        <v>0</v>
      </c>
      <c r="L981" s="20">
        <f t="shared" si="108"/>
        <v>180.17410370370374</v>
      </c>
      <c r="M981" s="30">
        <f>(E981/1000)*(I981+H981+('Bike Data'!C$4*'Bike Data'!C$10*F981))</f>
        <v>-1.1229631800411526</v>
      </c>
      <c r="N981" s="25">
        <f t="shared" si="109"/>
        <v>0</v>
      </c>
      <c r="O981" s="30">
        <f t="shared" si="110"/>
        <v>1.1229631800411526</v>
      </c>
      <c r="P981" s="26"/>
      <c r="Q981" s="22">
        <f>((M981+M982)/2) * (B982 - B981)</f>
        <v>-0.95200608666409492</v>
      </c>
      <c r="R981" s="25">
        <f t="shared" si="111"/>
        <v>0</v>
      </c>
      <c r="S981" s="22">
        <f>SUM($R$3:R981)</f>
        <v>1048.0039967882769</v>
      </c>
      <c r="T981" s="25">
        <f t="shared" si="105"/>
        <v>0.95200608666409492</v>
      </c>
      <c r="U981" s="22">
        <f>SUM($T$3:T981)</f>
        <v>337.70257170578026</v>
      </c>
      <c r="V981" s="25"/>
      <c r="W981" s="20">
        <f>U981*'KERS Calcs'!$F$4</f>
        <v>297.17826310108666</v>
      </c>
      <c r="X981" s="25">
        <f>O981*'KERS Calcs'!$F$30</f>
        <v>0.60393012826475279</v>
      </c>
      <c r="Y981" s="73">
        <f>T981*'KERS Calcs'!$F$30</f>
        <v>0.51198932275482312</v>
      </c>
      <c r="Z981" s="26">
        <f>SUM($Y$3:Y981)</f>
        <v>181.6166024589827</v>
      </c>
    </row>
    <row r="982" spans="1:26" x14ac:dyDescent="0.2">
      <c r="A982" s="23" t="s">
        <v>19</v>
      </c>
      <c r="B982" s="19">
        <v>979</v>
      </c>
      <c r="C982" s="23">
        <v>390</v>
      </c>
      <c r="D982" s="19">
        <v>13.2</v>
      </c>
      <c r="E982" s="24">
        <v>3.6666666666666665</v>
      </c>
      <c r="F982" s="20">
        <v>-0.73611111111111116</v>
      </c>
      <c r="G982" s="25">
        <f>'Bike Data'!$C$4*$F982</f>
        <v>-208.31944444444446</v>
      </c>
      <c r="H982" s="22">
        <f>0.5*'Bike Data'!$C$12*'Bike Data'!$C$7*'Bike Data'!$C$6*'WLTP Calcs'!E982^2</f>
        <v>2.7668666666666666</v>
      </c>
      <c r="I982" s="26">
        <f>0.02 *'Bike Data'!C$4*9.81</f>
        <v>55.524600000000007</v>
      </c>
      <c r="J982" s="22">
        <f t="shared" si="106"/>
        <v>-150.02797777777778</v>
      </c>
      <c r="K982" s="25">
        <f t="shared" si="107"/>
        <v>0</v>
      </c>
      <c r="L982" s="20">
        <f t="shared" si="108"/>
        <v>150.02797777777778</v>
      </c>
      <c r="M982" s="30">
        <f>(E982/1000)*(I982+H982+('Bike Data'!C$4*'Bike Data'!C$10*F982))</f>
        <v>-0.78104899328703714</v>
      </c>
      <c r="N982" s="25">
        <f t="shared" si="109"/>
        <v>0</v>
      </c>
      <c r="O982" s="30">
        <f t="shared" si="110"/>
        <v>0.78104899328703714</v>
      </c>
      <c r="P982" s="26"/>
      <c r="Q982" s="22">
        <f>((M982+M983)/2) * (B983 - B982)</f>
        <v>-0.64002997735982503</v>
      </c>
      <c r="R982" s="25">
        <f t="shared" si="111"/>
        <v>0</v>
      </c>
      <c r="S982" s="22">
        <f>SUM($R$3:R982)</f>
        <v>1048.0039967882769</v>
      </c>
      <c r="T982" s="25">
        <f t="shared" si="105"/>
        <v>0.64002997735982503</v>
      </c>
      <c r="U982" s="22">
        <f>SUM($T$3:T982)</f>
        <v>338.34260168314006</v>
      </c>
      <c r="V982" s="25"/>
      <c r="W982" s="20">
        <f>U982*'KERS Calcs'!$F$4</f>
        <v>297.74148948116323</v>
      </c>
      <c r="X982" s="25">
        <f>O982*'KERS Calcs'!$F$30</f>
        <v>0.42004851724489334</v>
      </c>
      <c r="Y982" s="73">
        <f>T982*'KERS Calcs'!$F$30</f>
        <v>0.34420842391826317</v>
      </c>
      <c r="Z982" s="26">
        <f>SUM($Y$3:Y982)</f>
        <v>181.96081088290097</v>
      </c>
    </row>
    <row r="983" spans="1:26" x14ac:dyDescent="0.2">
      <c r="A983" s="23" t="s">
        <v>19</v>
      </c>
      <c r="B983" s="19">
        <v>980</v>
      </c>
      <c r="C983" s="23">
        <v>391</v>
      </c>
      <c r="D983" s="19">
        <v>10.7</v>
      </c>
      <c r="E983" s="24">
        <v>2.9722222222222223</v>
      </c>
      <c r="F983" s="20">
        <v>-0.61111111111111094</v>
      </c>
      <c r="G983" s="25">
        <f>'Bike Data'!$C$4*$F983</f>
        <v>-172.9444444444444</v>
      </c>
      <c r="H983" s="22">
        <f>0.5*'Bike Data'!$C$12*'Bike Data'!$C$7*'Bike Data'!$C$6*'WLTP Calcs'!E983^2</f>
        <v>1.8180587962962966</v>
      </c>
      <c r="I983" s="26">
        <f>0.02 *'Bike Data'!C$4*9.81</f>
        <v>55.524600000000007</v>
      </c>
      <c r="J983" s="22">
        <f t="shared" si="106"/>
        <v>-115.60178564814809</v>
      </c>
      <c r="K983" s="25">
        <f t="shared" si="107"/>
        <v>0</v>
      </c>
      <c r="L983" s="20">
        <f t="shared" si="108"/>
        <v>115.60178564814809</v>
      </c>
      <c r="M983" s="30">
        <f>(E983/1000)*(I983+H983+('Bike Data'!C$4*'Bike Data'!C$10*F983))</f>
        <v>-0.49901096143261292</v>
      </c>
      <c r="N983" s="25">
        <f t="shared" si="109"/>
        <v>0</v>
      </c>
      <c r="O983" s="30">
        <f t="shared" si="110"/>
        <v>0.49901096143261292</v>
      </c>
      <c r="P983" s="26"/>
      <c r="Q983" s="22">
        <f>((M983+M984)/2) * (B984 - B983)</f>
        <v>-0.39911678315972204</v>
      </c>
      <c r="R983" s="25">
        <f t="shared" si="111"/>
        <v>0</v>
      </c>
      <c r="S983" s="22">
        <f>SUM($R$3:R983)</f>
        <v>1048.0039967882769</v>
      </c>
      <c r="T983" s="25">
        <f t="shared" si="105"/>
        <v>0.39911678315972204</v>
      </c>
      <c r="U983" s="22">
        <f>SUM($T$3:T983)</f>
        <v>338.7417184662998</v>
      </c>
      <c r="V983" s="25"/>
      <c r="W983" s="20">
        <f>U983*'KERS Calcs'!$F$4</f>
        <v>298.09271225034382</v>
      </c>
      <c r="X983" s="25">
        <f>O983*'KERS Calcs'!$F$30</f>
        <v>0.26836833059163301</v>
      </c>
      <c r="Y983" s="73">
        <f>T983*'KERS Calcs'!$F$30</f>
        <v>0.21464519436642013</v>
      </c>
      <c r="Z983" s="26">
        <f>SUM($Y$3:Y983)</f>
        <v>182.1754560772674</v>
      </c>
    </row>
    <row r="984" spans="1:26" x14ac:dyDescent="0.2">
      <c r="A984" s="23" t="s">
        <v>19</v>
      </c>
      <c r="B984" s="19">
        <v>981</v>
      </c>
      <c r="C984" s="23">
        <v>392</v>
      </c>
      <c r="D984" s="19">
        <v>8.8000000000000007</v>
      </c>
      <c r="E984" s="24">
        <v>2.4444444444444446</v>
      </c>
      <c r="F984" s="20">
        <v>-0.48611111111111099</v>
      </c>
      <c r="G984" s="25">
        <f>'Bike Data'!$C$4*$F984</f>
        <v>-137.5694444444444</v>
      </c>
      <c r="H984" s="22">
        <f>0.5*'Bike Data'!$C$12*'Bike Data'!$C$7*'Bike Data'!$C$6*'WLTP Calcs'!E984^2</f>
        <v>1.2297185185185187</v>
      </c>
      <c r="I984" s="26">
        <f>0.02 *'Bike Data'!C$4*9.81</f>
        <v>55.524600000000007</v>
      </c>
      <c r="J984" s="22">
        <f t="shared" si="106"/>
        <v>-80.815125925925869</v>
      </c>
      <c r="K984" s="25">
        <f t="shared" si="107"/>
        <v>0</v>
      </c>
      <c r="L984" s="20">
        <f t="shared" si="108"/>
        <v>80.815125925925869</v>
      </c>
      <c r="M984" s="30">
        <f>(E984/1000)*(I984+H984+('Bike Data'!C$4*'Bike Data'!C$10*F984))</f>
        <v>-0.29922260488683117</v>
      </c>
      <c r="N984" s="25">
        <f t="shared" si="109"/>
        <v>0</v>
      </c>
      <c r="O984" s="30">
        <f t="shared" si="110"/>
        <v>0.29922260488683117</v>
      </c>
      <c r="P984" s="26"/>
      <c r="Q984" s="22">
        <f>((M984+M985)/2) * (B985 - B984)</f>
        <v>-0.26218915036008228</v>
      </c>
      <c r="R984" s="25">
        <f t="shared" si="111"/>
        <v>0</v>
      </c>
      <c r="S984" s="22">
        <f>SUM($R$3:R984)</f>
        <v>1048.0039967882769</v>
      </c>
      <c r="T984" s="25">
        <f t="shared" si="105"/>
        <v>0.26218915036008228</v>
      </c>
      <c r="U984" s="22">
        <f>SUM($T$3:T984)</f>
        <v>339.00390761665989</v>
      </c>
      <c r="V984" s="25"/>
      <c r="W984" s="20">
        <f>U984*'KERS Calcs'!$F$4</f>
        <v>298.32343870266072</v>
      </c>
      <c r="X984" s="25">
        <f>O984*'KERS Calcs'!$F$30</f>
        <v>0.16092205814120727</v>
      </c>
      <c r="Y984" s="73">
        <f>T984*'KERS Calcs'!$F$30</f>
        <v>0.14100544881693119</v>
      </c>
      <c r="Z984" s="26">
        <f>SUM($Y$3:Y984)</f>
        <v>182.31646152608434</v>
      </c>
    </row>
    <row r="985" spans="1:26" x14ac:dyDescent="0.2">
      <c r="A985" s="23" t="s">
        <v>19</v>
      </c>
      <c r="B985" s="19">
        <v>982</v>
      </c>
      <c r="C985" s="23">
        <v>393</v>
      </c>
      <c r="D985" s="19">
        <v>7.2</v>
      </c>
      <c r="E985" s="24">
        <v>2</v>
      </c>
      <c r="F985" s="20">
        <v>-0.45833333333333343</v>
      </c>
      <c r="G985" s="25">
        <f>'Bike Data'!$C$4*$F985</f>
        <v>-129.70833333333337</v>
      </c>
      <c r="H985" s="22">
        <f>0.5*'Bike Data'!$C$12*'Bike Data'!$C$7*'Bike Data'!$C$6*'WLTP Calcs'!E985^2</f>
        <v>0.82320000000000004</v>
      </c>
      <c r="I985" s="26">
        <f>0.02 *'Bike Data'!C$4*9.81</f>
        <v>55.524600000000007</v>
      </c>
      <c r="J985" s="22">
        <f t="shared" si="106"/>
        <v>-73.36053333333335</v>
      </c>
      <c r="K985" s="25">
        <f t="shared" si="107"/>
        <v>0</v>
      </c>
      <c r="L985" s="20">
        <f t="shared" si="108"/>
        <v>73.36053333333335</v>
      </c>
      <c r="M985" s="30">
        <f>(E985/1000)*(I985+H985+('Bike Data'!C$4*'Bike Data'!C$10*F985))</f>
        <v>-0.22515569583333336</v>
      </c>
      <c r="N985" s="25">
        <f t="shared" si="109"/>
        <v>0</v>
      </c>
      <c r="O985" s="30">
        <f t="shared" si="110"/>
        <v>0.22515569583333336</v>
      </c>
      <c r="P985" s="26"/>
      <c r="Q985" s="22">
        <f>((M985+M986)/2) * (B986 - B985)</f>
        <v>-0.22620891912937244</v>
      </c>
      <c r="R985" s="25">
        <f t="shared" si="111"/>
        <v>0</v>
      </c>
      <c r="S985" s="22">
        <f>SUM($R$3:R985)</f>
        <v>1048.0039967882769</v>
      </c>
      <c r="T985" s="25">
        <f t="shared" si="105"/>
        <v>0.22620891912937244</v>
      </c>
      <c r="U985" s="22">
        <f>SUM($T$3:T985)</f>
        <v>339.23011653578925</v>
      </c>
      <c r="V985" s="25"/>
      <c r="W985" s="20">
        <f>U985*'KERS Calcs'!$F$4</f>
        <v>298.52250255149454</v>
      </c>
      <c r="X985" s="25">
        <f>O985*'KERS Calcs'!$F$30</f>
        <v>0.1210888394926551</v>
      </c>
      <c r="Y985" s="73">
        <f>T985*'KERS Calcs'!$F$30</f>
        <v>0.1216552634783863</v>
      </c>
      <c r="Z985" s="26">
        <f>SUM($Y$3:Y985)</f>
        <v>182.43811678956271</v>
      </c>
    </row>
    <row r="986" spans="1:26" x14ac:dyDescent="0.2">
      <c r="A986" s="23" t="s">
        <v>19</v>
      </c>
      <c r="B986" s="19">
        <v>983</v>
      </c>
      <c r="C986" s="23">
        <v>394</v>
      </c>
      <c r="D986" s="19">
        <v>5.5</v>
      </c>
      <c r="E986" s="24">
        <v>1.5277777777777779</v>
      </c>
      <c r="F986" s="20">
        <v>-0.55555555555555558</v>
      </c>
      <c r="G986" s="25">
        <f>'Bike Data'!$C$4*$F986</f>
        <v>-157.22222222222223</v>
      </c>
      <c r="H986" s="22">
        <f>0.5*'Bike Data'!$C$12*'Bike Data'!$C$7*'Bike Data'!$C$6*'WLTP Calcs'!E986^2</f>
        <v>0.48035879629629641</v>
      </c>
      <c r="I986" s="26">
        <f>0.02 *'Bike Data'!C$4*9.81</f>
        <v>55.524600000000007</v>
      </c>
      <c r="J986" s="22">
        <f t="shared" si="106"/>
        <v>-101.21726342592594</v>
      </c>
      <c r="K986" s="25">
        <f t="shared" si="107"/>
        <v>0</v>
      </c>
      <c r="L986" s="20">
        <f t="shared" si="108"/>
        <v>101.21726342592594</v>
      </c>
      <c r="M986" s="30">
        <f>(E986/1000)*(I986+H986+('Bike Data'!C$4*'Bike Data'!C$10*F986))</f>
        <v>-0.22726214242541151</v>
      </c>
      <c r="N986" s="25">
        <f t="shared" si="109"/>
        <v>0</v>
      </c>
      <c r="O986" s="30">
        <f t="shared" si="110"/>
        <v>0.22726214242541151</v>
      </c>
      <c r="P986" s="26"/>
      <c r="Q986" s="22">
        <f>((M986+M987)/2) * (B987 - B986)</f>
        <v>-0.18898528890817901</v>
      </c>
      <c r="R986" s="25">
        <f t="shared" si="111"/>
        <v>0</v>
      </c>
      <c r="S986" s="22">
        <f>SUM($R$3:R986)</f>
        <v>1048.0039967882769</v>
      </c>
      <c r="T986" s="25">
        <f t="shared" si="105"/>
        <v>0.18898528890817901</v>
      </c>
      <c r="U986" s="22">
        <f>SUM($T$3:T986)</f>
        <v>339.41910182469741</v>
      </c>
      <c r="V986" s="25"/>
      <c r="W986" s="20">
        <f>U986*'KERS Calcs'!$F$4</f>
        <v>298.6888096057337</v>
      </c>
      <c r="X986" s="25">
        <f>O986*'KERS Calcs'!$F$30</f>
        <v>0.12222168746411752</v>
      </c>
      <c r="Y986" s="73">
        <f>T986*'KERS Calcs'!$F$30</f>
        <v>0.10163637757587501</v>
      </c>
      <c r="Z986" s="26">
        <f>SUM($Y$3:Y986)</f>
        <v>182.5397531671386</v>
      </c>
    </row>
    <row r="987" spans="1:26" x14ac:dyDescent="0.2">
      <c r="A987" s="23" t="s">
        <v>19</v>
      </c>
      <c r="B987" s="19">
        <v>984</v>
      </c>
      <c r="C987" s="23">
        <v>395</v>
      </c>
      <c r="D987" s="19">
        <v>3.2</v>
      </c>
      <c r="E987" s="24">
        <v>0.88888888888888895</v>
      </c>
      <c r="F987" s="20">
        <v>-0.61111111111111116</v>
      </c>
      <c r="G987" s="25">
        <f>'Bike Data'!$C$4*$F987</f>
        <v>-172.94444444444446</v>
      </c>
      <c r="H987" s="22">
        <f>0.5*'Bike Data'!$C$12*'Bike Data'!$C$7*'Bike Data'!$C$6*'WLTP Calcs'!E987^2</f>
        <v>0.16260740740740742</v>
      </c>
      <c r="I987" s="26">
        <f>0.02 *'Bike Data'!C$4*9.81</f>
        <v>55.524600000000007</v>
      </c>
      <c r="J987" s="22">
        <f t="shared" si="106"/>
        <v>-117.25723703703703</v>
      </c>
      <c r="K987" s="25">
        <f t="shared" si="107"/>
        <v>0</v>
      </c>
      <c r="L987" s="20">
        <f t="shared" si="108"/>
        <v>117.25723703703703</v>
      </c>
      <c r="M987" s="30">
        <f>(E987/1000)*(I987+H987+('Bike Data'!C$4*'Bike Data'!C$10*F987))</f>
        <v>-0.15070843539094653</v>
      </c>
      <c r="N987" s="25">
        <f t="shared" si="109"/>
        <v>0</v>
      </c>
      <c r="O987" s="30">
        <f t="shared" si="110"/>
        <v>0.15070843539094653</v>
      </c>
      <c r="P987" s="26"/>
      <c r="Q987" s="22">
        <f>((M987+M988)/2) * (B988 - B987)</f>
        <v>-9.1894379083076141E-2</v>
      </c>
      <c r="R987" s="25">
        <f t="shared" si="111"/>
        <v>0</v>
      </c>
      <c r="S987" s="22">
        <f>SUM($R$3:R987)</f>
        <v>1048.0039967882769</v>
      </c>
      <c r="T987" s="25">
        <f t="shared" si="105"/>
        <v>9.1894379083076141E-2</v>
      </c>
      <c r="U987" s="22">
        <f>SUM($T$3:T987)</f>
        <v>339.51099620378051</v>
      </c>
      <c r="V987" s="25"/>
      <c r="W987" s="20">
        <f>U987*'KERS Calcs'!$F$4</f>
        <v>298.76967665932688</v>
      </c>
      <c r="X987" s="25">
        <f>O987*'KERS Calcs'!$F$30</f>
        <v>8.1051067687632539E-2</v>
      </c>
      <c r="Y987" s="73">
        <f>T987*'KERS Calcs'!$F$30</f>
        <v>4.9420840445025267E-2</v>
      </c>
      <c r="Z987" s="26">
        <f>SUM($Y$3:Y987)</f>
        <v>182.58917400758364</v>
      </c>
    </row>
    <row r="988" spans="1:26" x14ac:dyDescent="0.2">
      <c r="A988" s="23" t="s">
        <v>19</v>
      </c>
      <c r="B988" s="19">
        <v>985</v>
      </c>
      <c r="C988" s="23">
        <v>396</v>
      </c>
      <c r="D988" s="19">
        <v>1.1000000000000001</v>
      </c>
      <c r="E988" s="24">
        <v>0.30555555555555558</v>
      </c>
      <c r="F988" s="20">
        <v>-0.44444444444444448</v>
      </c>
      <c r="G988" s="25">
        <f>'Bike Data'!$C$4*$F988</f>
        <v>-125.77777777777779</v>
      </c>
      <c r="H988" s="22">
        <f>0.5*'Bike Data'!$C$12*'Bike Data'!$C$7*'Bike Data'!$C$6*'WLTP Calcs'!E988^2</f>
        <v>1.9214351851851854E-2</v>
      </c>
      <c r="I988" s="26">
        <f>0.02 *'Bike Data'!C$4*9.81</f>
        <v>55.524600000000007</v>
      </c>
      <c r="J988" s="22">
        <f t="shared" si="106"/>
        <v>-70.233963425925921</v>
      </c>
      <c r="K988" s="25">
        <f t="shared" si="107"/>
        <v>0</v>
      </c>
      <c r="L988" s="20">
        <f t="shared" si="108"/>
        <v>70.233963425925921</v>
      </c>
      <c r="M988" s="30">
        <f>(E988/1000)*(I988+H988+('Bike Data'!C$4*'Bike Data'!C$10*F988))</f>
        <v>-3.3080322775205763E-2</v>
      </c>
      <c r="N988" s="25">
        <f t="shared" si="109"/>
        <v>0</v>
      </c>
      <c r="O988" s="30">
        <f t="shared" si="110"/>
        <v>3.3080322775205763E-2</v>
      </c>
      <c r="P988" s="26"/>
      <c r="Q988" s="22">
        <f>((M988+M989)/2) * (B989 - B988)</f>
        <v>-1.6540161387602881E-2</v>
      </c>
      <c r="R988" s="25">
        <f t="shared" si="111"/>
        <v>0</v>
      </c>
      <c r="S988" s="22">
        <f>SUM($R$3:R988)</f>
        <v>1048.0039967882769</v>
      </c>
      <c r="T988" s="25">
        <f t="shared" si="105"/>
        <v>1.6540161387602881E-2</v>
      </c>
      <c r="U988" s="22">
        <f>SUM($T$3:T988)</f>
        <v>339.52753636516809</v>
      </c>
      <c r="V988" s="25"/>
      <c r="W988" s="20">
        <f>U988*'KERS Calcs'!$F$4</f>
        <v>298.7842320013479</v>
      </c>
      <c r="X988" s="25">
        <f>O988*'KERS Calcs'!$F$30</f>
        <v>1.7790613202418006E-2</v>
      </c>
      <c r="Y988" s="73">
        <f>T988*'KERS Calcs'!$F$30</f>
        <v>8.8953066012090031E-3</v>
      </c>
      <c r="Z988" s="26">
        <f>SUM($Y$3:Y988)</f>
        <v>182.59806931418484</v>
      </c>
    </row>
    <row r="989" spans="1:26" x14ac:dyDescent="0.2">
      <c r="A989" s="23" t="s">
        <v>19</v>
      </c>
      <c r="B989" s="19">
        <v>986</v>
      </c>
      <c r="C989" s="23">
        <v>397</v>
      </c>
      <c r="D989" s="19">
        <v>0</v>
      </c>
      <c r="E989" s="24">
        <v>0</v>
      </c>
      <c r="F989" s="20">
        <v>-0.15277777777777779</v>
      </c>
      <c r="G989" s="25">
        <f>'Bike Data'!$C$4*$F989</f>
        <v>-43.236111111111114</v>
      </c>
      <c r="H989" s="22">
        <f>0.5*'Bike Data'!$C$12*'Bike Data'!$C$7*'Bike Data'!$C$6*'WLTP Calcs'!E989^2</f>
        <v>0</v>
      </c>
      <c r="I989" s="26">
        <f>0.02 *'Bike Data'!C$4*9.81</f>
        <v>55.524600000000007</v>
      </c>
      <c r="J989" s="22">
        <f t="shared" si="106"/>
        <v>12.288488888888892</v>
      </c>
      <c r="K989" s="25">
        <f t="shared" si="107"/>
        <v>12.288488888888892</v>
      </c>
      <c r="L989" s="20">
        <f t="shared" si="108"/>
        <v>0</v>
      </c>
      <c r="M989" s="30">
        <f>(E989/1000)*(I989+H989+('Bike Data'!C$4*'Bike Data'!C$10*F989))</f>
        <v>0</v>
      </c>
      <c r="N989" s="25">
        <f t="shared" si="109"/>
        <v>0</v>
      </c>
      <c r="O989" s="30">
        <f t="shared" si="110"/>
        <v>0</v>
      </c>
      <c r="P989" s="26"/>
      <c r="Q989" s="22">
        <f>((M989+M990)/2) * (B990 - B989)</f>
        <v>0</v>
      </c>
      <c r="R989" s="25">
        <f t="shared" si="111"/>
        <v>0</v>
      </c>
      <c r="S989" s="22">
        <f>SUM($R$3:R989)</f>
        <v>1048.0039967882769</v>
      </c>
      <c r="T989" s="25">
        <f t="shared" si="105"/>
        <v>0</v>
      </c>
      <c r="U989" s="22">
        <f>SUM($T$3:T989)</f>
        <v>339.52753636516809</v>
      </c>
      <c r="V989" s="25"/>
      <c r="W989" s="20">
        <f>U989*'KERS Calcs'!$F$4</f>
        <v>298.7842320013479</v>
      </c>
      <c r="X989" s="25">
        <f>O989*'KERS Calcs'!$F$30</f>
        <v>0</v>
      </c>
      <c r="Y989" s="73">
        <f>T989*'KERS Calcs'!$F$30</f>
        <v>0</v>
      </c>
      <c r="Z989" s="26">
        <f>SUM($Y$3:Y989)</f>
        <v>182.59806931418484</v>
      </c>
    </row>
    <row r="990" spans="1:26" x14ac:dyDescent="0.2">
      <c r="A990" s="23" t="s">
        <v>19</v>
      </c>
      <c r="B990" s="19">
        <v>987</v>
      </c>
      <c r="C990" s="23">
        <v>398</v>
      </c>
      <c r="D990" s="19">
        <v>0</v>
      </c>
      <c r="E990" s="24">
        <v>0</v>
      </c>
      <c r="F990" s="20">
        <v>0</v>
      </c>
      <c r="G990" s="25">
        <f>'Bike Data'!$C$4*$F990</f>
        <v>0</v>
      </c>
      <c r="H990" s="22">
        <f>0.5*'Bike Data'!$C$12*'Bike Data'!$C$7*'Bike Data'!$C$6*'WLTP Calcs'!E990^2</f>
        <v>0</v>
      </c>
      <c r="I990" s="26">
        <f>0.02 *'Bike Data'!C$4*9.81</f>
        <v>55.524600000000007</v>
      </c>
      <c r="J990" s="22">
        <f t="shared" si="106"/>
        <v>55.524600000000007</v>
      </c>
      <c r="K990" s="25">
        <f t="shared" si="107"/>
        <v>55.524600000000007</v>
      </c>
      <c r="L990" s="20">
        <f t="shared" si="108"/>
        <v>0</v>
      </c>
      <c r="M990" s="30">
        <f>(E990/1000)*(I990+H990+('Bike Data'!C$4*'Bike Data'!C$10*F990))</f>
        <v>0</v>
      </c>
      <c r="N990" s="25">
        <f t="shared" si="109"/>
        <v>0</v>
      </c>
      <c r="O990" s="30">
        <f t="shared" si="110"/>
        <v>0</v>
      </c>
      <c r="P990" s="26"/>
      <c r="Q990" s="22">
        <f>((M990+M991)/2) * (B991 - B990)</f>
        <v>0</v>
      </c>
      <c r="R990" s="25">
        <f t="shared" si="111"/>
        <v>0</v>
      </c>
      <c r="S990" s="22">
        <f>SUM($R$3:R990)</f>
        <v>1048.0039967882769</v>
      </c>
      <c r="T990" s="25">
        <f t="shared" si="105"/>
        <v>0</v>
      </c>
      <c r="U990" s="22">
        <f>SUM($T$3:T990)</f>
        <v>339.52753636516809</v>
      </c>
      <c r="V990" s="25"/>
      <c r="W990" s="20">
        <f>U990*'KERS Calcs'!$F$4</f>
        <v>298.7842320013479</v>
      </c>
      <c r="X990" s="25">
        <f>O990*'KERS Calcs'!$F$30</f>
        <v>0</v>
      </c>
      <c r="Y990" s="73">
        <f>T990*'KERS Calcs'!$F$30</f>
        <v>0</v>
      </c>
      <c r="Z990" s="26">
        <f>SUM($Y$3:Y990)</f>
        <v>182.59806931418484</v>
      </c>
    </row>
    <row r="991" spans="1:26" x14ac:dyDescent="0.2">
      <c r="A991" s="23" t="s">
        <v>19</v>
      </c>
      <c r="B991" s="19">
        <v>988</v>
      </c>
      <c r="C991" s="23">
        <v>399</v>
      </c>
      <c r="D991" s="19">
        <v>0</v>
      </c>
      <c r="E991" s="24">
        <v>0</v>
      </c>
      <c r="F991" s="20">
        <v>0</v>
      </c>
      <c r="G991" s="25">
        <f>'Bike Data'!$C$4*$F991</f>
        <v>0</v>
      </c>
      <c r="H991" s="22">
        <f>0.5*'Bike Data'!$C$12*'Bike Data'!$C$7*'Bike Data'!$C$6*'WLTP Calcs'!E991^2</f>
        <v>0</v>
      </c>
      <c r="I991" s="26">
        <f>0.02 *'Bike Data'!C$4*9.81</f>
        <v>55.524600000000007</v>
      </c>
      <c r="J991" s="22">
        <f t="shared" si="106"/>
        <v>55.524600000000007</v>
      </c>
      <c r="K991" s="25">
        <f t="shared" si="107"/>
        <v>55.524600000000007</v>
      </c>
      <c r="L991" s="20">
        <f t="shared" si="108"/>
        <v>0</v>
      </c>
      <c r="M991" s="30">
        <f>(E991/1000)*(I991+H991+('Bike Data'!C$4*'Bike Data'!C$10*F991))</f>
        <v>0</v>
      </c>
      <c r="N991" s="25">
        <f t="shared" si="109"/>
        <v>0</v>
      </c>
      <c r="O991" s="30">
        <f t="shared" si="110"/>
        <v>0</v>
      </c>
      <c r="P991" s="26"/>
      <c r="Q991" s="22">
        <f>((M991+M992)/2) * (B992 - B991)</f>
        <v>0</v>
      </c>
      <c r="R991" s="25">
        <f t="shared" si="111"/>
        <v>0</v>
      </c>
      <c r="S991" s="22">
        <f>SUM($R$3:R991)</f>
        <v>1048.0039967882769</v>
      </c>
      <c r="T991" s="25">
        <f t="shared" si="105"/>
        <v>0</v>
      </c>
      <c r="U991" s="22">
        <f>SUM($T$3:T991)</f>
        <v>339.52753636516809</v>
      </c>
      <c r="V991" s="25"/>
      <c r="W991" s="20">
        <f>U991*'KERS Calcs'!$F$4</f>
        <v>298.7842320013479</v>
      </c>
      <c r="X991" s="25">
        <f>O991*'KERS Calcs'!$F$30</f>
        <v>0</v>
      </c>
      <c r="Y991" s="73">
        <f>T991*'KERS Calcs'!$F$30</f>
        <v>0</v>
      </c>
      <c r="Z991" s="26">
        <f>SUM($Y$3:Y991)</f>
        <v>182.59806931418484</v>
      </c>
    </row>
    <row r="992" spans="1:26" x14ac:dyDescent="0.2">
      <c r="A992" s="23" t="s">
        <v>19</v>
      </c>
      <c r="B992" s="19">
        <v>989</v>
      </c>
      <c r="C992" s="23">
        <v>400</v>
      </c>
      <c r="D992" s="19">
        <v>0</v>
      </c>
      <c r="E992" s="24">
        <v>0</v>
      </c>
      <c r="F992" s="20">
        <v>0</v>
      </c>
      <c r="G992" s="25">
        <f>'Bike Data'!$C$4*$F992</f>
        <v>0</v>
      </c>
      <c r="H992" s="22">
        <f>0.5*'Bike Data'!$C$12*'Bike Data'!$C$7*'Bike Data'!$C$6*'WLTP Calcs'!E992^2</f>
        <v>0</v>
      </c>
      <c r="I992" s="26">
        <f>0.02 *'Bike Data'!C$4*9.81</f>
        <v>55.524600000000007</v>
      </c>
      <c r="J992" s="22">
        <f t="shared" si="106"/>
        <v>55.524600000000007</v>
      </c>
      <c r="K992" s="25">
        <f t="shared" si="107"/>
        <v>55.524600000000007</v>
      </c>
      <c r="L992" s="20">
        <f t="shared" si="108"/>
        <v>0</v>
      </c>
      <c r="M992" s="30">
        <f>(E992/1000)*(I992+H992+('Bike Data'!C$4*'Bike Data'!C$10*F992))</f>
        <v>0</v>
      </c>
      <c r="N992" s="25">
        <f t="shared" si="109"/>
        <v>0</v>
      </c>
      <c r="O992" s="30">
        <f t="shared" si="110"/>
        <v>0</v>
      </c>
      <c r="P992" s="26"/>
      <c r="Q992" s="22">
        <f>((M992+M993)/2) * (B993 - B992)</f>
        <v>0</v>
      </c>
      <c r="R992" s="25">
        <f t="shared" si="111"/>
        <v>0</v>
      </c>
      <c r="S992" s="22">
        <f>SUM($R$3:R992)</f>
        <v>1048.0039967882769</v>
      </c>
      <c r="T992" s="25">
        <f t="shared" si="105"/>
        <v>0</v>
      </c>
      <c r="U992" s="22">
        <f>SUM($T$3:T992)</f>
        <v>339.52753636516809</v>
      </c>
      <c r="V992" s="25"/>
      <c r="W992" s="20">
        <f>U992*'KERS Calcs'!$F$4</f>
        <v>298.7842320013479</v>
      </c>
      <c r="X992" s="25">
        <f>O992*'KERS Calcs'!$F$30</f>
        <v>0</v>
      </c>
      <c r="Y992" s="73">
        <f>T992*'KERS Calcs'!$F$30</f>
        <v>0</v>
      </c>
      <c r="Z992" s="26">
        <f>SUM($Y$3:Y992)</f>
        <v>182.59806931418484</v>
      </c>
    </row>
    <row r="993" spans="1:26" x14ac:dyDescent="0.2">
      <c r="A993" s="23" t="s">
        <v>19</v>
      </c>
      <c r="B993" s="19">
        <v>990</v>
      </c>
      <c r="C993" s="23">
        <v>401</v>
      </c>
      <c r="D993" s="19">
        <v>0</v>
      </c>
      <c r="E993" s="24">
        <v>0</v>
      </c>
      <c r="F993" s="20">
        <v>0</v>
      </c>
      <c r="G993" s="25">
        <f>'Bike Data'!$C$4*$F993</f>
        <v>0</v>
      </c>
      <c r="H993" s="22">
        <f>0.5*'Bike Data'!$C$12*'Bike Data'!$C$7*'Bike Data'!$C$6*'WLTP Calcs'!E993^2</f>
        <v>0</v>
      </c>
      <c r="I993" s="26">
        <f>0.02 *'Bike Data'!C$4*9.81</f>
        <v>55.524600000000007</v>
      </c>
      <c r="J993" s="22">
        <f t="shared" si="106"/>
        <v>55.524600000000007</v>
      </c>
      <c r="K993" s="25">
        <f t="shared" si="107"/>
        <v>55.524600000000007</v>
      </c>
      <c r="L993" s="20">
        <f t="shared" si="108"/>
        <v>0</v>
      </c>
      <c r="M993" s="30">
        <f>(E993/1000)*(I993+H993+('Bike Data'!C$4*'Bike Data'!C$10*F993))</f>
        <v>0</v>
      </c>
      <c r="N993" s="25">
        <f t="shared" si="109"/>
        <v>0</v>
      </c>
      <c r="O993" s="30">
        <f t="shared" si="110"/>
        <v>0</v>
      </c>
      <c r="P993" s="26"/>
      <c r="Q993" s="22">
        <f>((M993+M994)/2) * (B994 - B993)</f>
        <v>0</v>
      </c>
      <c r="R993" s="25">
        <f t="shared" si="111"/>
        <v>0</v>
      </c>
      <c r="S993" s="22">
        <f>SUM($R$3:R993)</f>
        <v>1048.0039967882769</v>
      </c>
      <c r="T993" s="25">
        <f t="shared" si="105"/>
        <v>0</v>
      </c>
      <c r="U993" s="22">
        <f>SUM($T$3:T993)</f>
        <v>339.52753636516809</v>
      </c>
      <c r="V993" s="25"/>
      <c r="W993" s="20">
        <f>U993*'KERS Calcs'!$F$4</f>
        <v>298.7842320013479</v>
      </c>
      <c r="X993" s="25">
        <f>O993*'KERS Calcs'!$F$30</f>
        <v>0</v>
      </c>
      <c r="Y993" s="73">
        <f>T993*'KERS Calcs'!$F$30</f>
        <v>0</v>
      </c>
      <c r="Z993" s="26">
        <f>SUM($Y$3:Y993)</f>
        <v>182.59806931418484</v>
      </c>
    </row>
    <row r="994" spans="1:26" x14ac:dyDescent="0.2">
      <c r="A994" s="23" t="s">
        <v>19</v>
      </c>
      <c r="B994" s="19">
        <v>991</v>
      </c>
      <c r="C994" s="23">
        <v>402</v>
      </c>
      <c r="D994" s="19">
        <v>0</v>
      </c>
      <c r="E994" s="24">
        <v>0</v>
      </c>
      <c r="F994" s="20">
        <v>0</v>
      </c>
      <c r="G994" s="25">
        <f>'Bike Data'!$C$4*$F994</f>
        <v>0</v>
      </c>
      <c r="H994" s="22">
        <f>0.5*'Bike Data'!$C$12*'Bike Data'!$C$7*'Bike Data'!$C$6*'WLTP Calcs'!E994^2</f>
        <v>0</v>
      </c>
      <c r="I994" s="26">
        <f>0.02 *'Bike Data'!C$4*9.81</f>
        <v>55.524600000000007</v>
      </c>
      <c r="J994" s="22">
        <f t="shared" si="106"/>
        <v>55.524600000000007</v>
      </c>
      <c r="K994" s="25">
        <f t="shared" si="107"/>
        <v>55.524600000000007</v>
      </c>
      <c r="L994" s="20">
        <f t="shared" si="108"/>
        <v>0</v>
      </c>
      <c r="M994" s="30">
        <f>(E994/1000)*(I994+H994+('Bike Data'!C$4*'Bike Data'!C$10*F994))</f>
        <v>0</v>
      </c>
      <c r="N994" s="25">
        <f t="shared" si="109"/>
        <v>0</v>
      </c>
      <c r="O994" s="30">
        <f t="shared" si="110"/>
        <v>0</v>
      </c>
      <c r="P994" s="26"/>
      <c r="Q994" s="22">
        <f>((M994+M995)/2) * (B995 - B994)</f>
        <v>0</v>
      </c>
      <c r="R994" s="25">
        <f t="shared" si="111"/>
        <v>0</v>
      </c>
      <c r="S994" s="22">
        <f>SUM($R$3:R994)</f>
        <v>1048.0039967882769</v>
      </c>
      <c r="T994" s="25">
        <f t="shared" si="105"/>
        <v>0</v>
      </c>
      <c r="U994" s="22">
        <f>SUM($T$3:T994)</f>
        <v>339.52753636516809</v>
      </c>
      <c r="V994" s="25"/>
      <c r="W994" s="20">
        <f>U994*'KERS Calcs'!$F$4</f>
        <v>298.7842320013479</v>
      </c>
      <c r="X994" s="25">
        <f>O994*'KERS Calcs'!$F$30</f>
        <v>0</v>
      </c>
      <c r="Y994" s="73">
        <f>T994*'KERS Calcs'!$F$30</f>
        <v>0</v>
      </c>
      <c r="Z994" s="26">
        <f>SUM($Y$3:Y994)</f>
        <v>182.59806931418484</v>
      </c>
    </row>
    <row r="995" spans="1:26" x14ac:dyDescent="0.2">
      <c r="A995" s="23" t="s">
        <v>19</v>
      </c>
      <c r="B995" s="19">
        <v>992</v>
      </c>
      <c r="C995" s="23">
        <v>403</v>
      </c>
      <c r="D995" s="19">
        <v>0</v>
      </c>
      <c r="E995" s="24">
        <v>0</v>
      </c>
      <c r="F995" s="20">
        <v>0</v>
      </c>
      <c r="G995" s="25">
        <f>'Bike Data'!$C$4*$F995</f>
        <v>0</v>
      </c>
      <c r="H995" s="22">
        <f>0.5*'Bike Data'!$C$12*'Bike Data'!$C$7*'Bike Data'!$C$6*'WLTP Calcs'!E995^2</f>
        <v>0</v>
      </c>
      <c r="I995" s="26">
        <f>0.02 *'Bike Data'!C$4*9.81</f>
        <v>55.524600000000007</v>
      </c>
      <c r="J995" s="22">
        <f t="shared" si="106"/>
        <v>55.524600000000007</v>
      </c>
      <c r="K995" s="25">
        <f t="shared" si="107"/>
        <v>55.524600000000007</v>
      </c>
      <c r="L995" s="20">
        <f t="shared" si="108"/>
        <v>0</v>
      </c>
      <c r="M995" s="30">
        <f>(E995/1000)*(I995+H995+('Bike Data'!C$4*'Bike Data'!C$10*F995))</f>
        <v>0</v>
      </c>
      <c r="N995" s="25">
        <f t="shared" si="109"/>
        <v>0</v>
      </c>
      <c r="O995" s="30">
        <f t="shared" si="110"/>
        <v>0</v>
      </c>
      <c r="P995" s="26"/>
      <c r="Q995" s="22">
        <f>((M995+M996)/2) * (B996 - B995)</f>
        <v>0</v>
      </c>
      <c r="R995" s="25">
        <f t="shared" si="111"/>
        <v>0</v>
      </c>
      <c r="S995" s="22">
        <f>SUM($R$3:R995)</f>
        <v>1048.0039967882769</v>
      </c>
      <c r="T995" s="25">
        <f t="shared" si="105"/>
        <v>0</v>
      </c>
      <c r="U995" s="22">
        <f>SUM($T$3:T995)</f>
        <v>339.52753636516809</v>
      </c>
      <c r="V995" s="25"/>
      <c r="W995" s="20">
        <f>U995*'KERS Calcs'!$F$4</f>
        <v>298.7842320013479</v>
      </c>
      <c r="X995" s="25">
        <f>O995*'KERS Calcs'!$F$30</f>
        <v>0</v>
      </c>
      <c r="Y995" s="73">
        <f>T995*'KERS Calcs'!$F$30</f>
        <v>0</v>
      </c>
      <c r="Z995" s="26">
        <f>SUM($Y$3:Y995)</f>
        <v>182.59806931418484</v>
      </c>
    </row>
    <row r="996" spans="1:26" x14ac:dyDescent="0.2">
      <c r="A996" s="23" t="s">
        <v>19</v>
      </c>
      <c r="B996" s="19">
        <v>993</v>
      </c>
      <c r="C996" s="23">
        <v>404</v>
      </c>
      <c r="D996" s="19">
        <v>0</v>
      </c>
      <c r="E996" s="24">
        <v>0</v>
      </c>
      <c r="F996" s="20">
        <v>0</v>
      </c>
      <c r="G996" s="25">
        <f>'Bike Data'!$C$4*$F996</f>
        <v>0</v>
      </c>
      <c r="H996" s="22">
        <f>0.5*'Bike Data'!$C$12*'Bike Data'!$C$7*'Bike Data'!$C$6*'WLTP Calcs'!E996^2</f>
        <v>0</v>
      </c>
      <c r="I996" s="26">
        <f>0.02 *'Bike Data'!C$4*9.81</f>
        <v>55.524600000000007</v>
      </c>
      <c r="J996" s="22">
        <f t="shared" si="106"/>
        <v>55.524600000000007</v>
      </c>
      <c r="K996" s="25">
        <f t="shared" si="107"/>
        <v>55.524600000000007</v>
      </c>
      <c r="L996" s="20">
        <f t="shared" si="108"/>
        <v>0</v>
      </c>
      <c r="M996" s="30">
        <f>(E996/1000)*(I996+H996+('Bike Data'!C$4*'Bike Data'!C$10*F996))</f>
        <v>0</v>
      </c>
      <c r="N996" s="25">
        <f t="shared" si="109"/>
        <v>0</v>
      </c>
      <c r="O996" s="30">
        <f t="shared" si="110"/>
        <v>0</v>
      </c>
      <c r="P996" s="26"/>
      <c r="Q996" s="22">
        <f>((M996+M997)/2) * (B997 - B996)</f>
        <v>0</v>
      </c>
      <c r="R996" s="25">
        <f t="shared" si="111"/>
        <v>0</v>
      </c>
      <c r="S996" s="22">
        <f>SUM($R$3:R996)</f>
        <v>1048.0039967882769</v>
      </c>
      <c r="T996" s="25">
        <f t="shared" si="105"/>
        <v>0</v>
      </c>
      <c r="U996" s="22">
        <f>SUM($T$3:T996)</f>
        <v>339.52753636516809</v>
      </c>
      <c r="V996" s="25"/>
      <c r="W996" s="20">
        <f>U996*'KERS Calcs'!$F$4</f>
        <v>298.7842320013479</v>
      </c>
      <c r="X996" s="25">
        <f>O996*'KERS Calcs'!$F$30</f>
        <v>0</v>
      </c>
      <c r="Y996" s="73">
        <f>T996*'KERS Calcs'!$F$30</f>
        <v>0</v>
      </c>
      <c r="Z996" s="26">
        <f>SUM($Y$3:Y996)</f>
        <v>182.59806931418484</v>
      </c>
    </row>
    <row r="997" spans="1:26" x14ac:dyDescent="0.2">
      <c r="A997" s="23" t="s">
        <v>19</v>
      </c>
      <c r="B997" s="19">
        <v>994</v>
      </c>
      <c r="C997" s="23">
        <v>405</v>
      </c>
      <c r="D997" s="19">
        <v>0</v>
      </c>
      <c r="E997" s="24">
        <v>0</v>
      </c>
      <c r="F997" s="20">
        <v>0</v>
      </c>
      <c r="G997" s="25">
        <f>'Bike Data'!$C$4*$F997</f>
        <v>0</v>
      </c>
      <c r="H997" s="22">
        <f>0.5*'Bike Data'!$C$12*'Bike Data'!$C$7*'Bike Data'!$C$6*'WLTP Calcs'!E997^2</f>
        <v>0</v>
      </c>
      <c r="I997" s="26">
        <f>0.02 *'Bike Data'!C$4*9.81</f>
        <v>55.524600000000007</v>
      </c>
      <c r="J997" s="22">
        <f t="shared" si="106"/>
        <v>55.524600000000007</v>
      </c>
      <c r="K997" s="25">
        <f t="shared" si="107"/>
        <v>55.524600000000007</v>
      </c>
      <c r="L997" s="20">
        <f t="shared" si="108"/>
        <v>0</v>
      </c>
      <c r="M997" s="30">
        <f>(E997/1000)*(I997+H997+('Bike Data'!C$4*'Bike Data'!C$10*F997))</f>
        <v>0</v>
      </c>
      <c r="N997" s="25">
        <f t="shared" si="109"/>
        <v>0</v>
      </c>
      <c r="O997" s="30">
        <f t="shared" si="110"/>
        <v>0</v>
      </c>
      <c r="P997" s="26"/>
      <c r="Q997" s="22">
        <f>((M997+M998)/2) * (B998 - B997)</f>
        <v>0</v>
      </c>
      <c r="R997" s="25">
        <f t="shared" si="111"/>
        <v>0</v>
      </c>
      <c r="S997" s="22">
        <f>SUM($R$3:R997)</f>
        <v>1048.0039967882769</v>
      </c>
      <c r="T997" s="25">
        <f t="shared" si="105"/>
        <v>0</v>
      </c>
      <c r="U997" s="22">
        <f>SUM($T$3:T997)</f>
        <v>339.52753636516809</v>
      </c>
      <c r="V997" s="25"/>
      <c r="W997" s="20">
        <f>U997*'KERS Calcs'!$F$4</f>
        <v>298.7842320013479</v>
      </c>
      <c r="X997" s="25">
        <f>O997*'KERS Calcs'!$F$30</f>
        <v>0</v>
      </c>
      <c r="Y997" s="73">
        <f>T997*'KERS Calcs'!$F$30</f>
        <v>0</v>
      </c>
      <c r="Z997" s="26">
        <f>SUM($Y$3:Y997)</f>
        <v>182.59806931418484</v>
      </c>
    </row>
    <row r="998" spans="1:26" x14ac:dyDescent="0.2">
      <c r="A998" s="23" t="s">
        <v>19</v>
      </c>
      <c r="B998" s="19">
        <v>995</v>
      </c>
      <c r="C998" s="23">
        <v>406</v>
      </c>
      <c r="D998" s="19">
        <v>0</v>
      </c>
      <c r="E998" s="24">
        <v>0</v>
      </c>
      <c r="F998" s="20">
        <v>0</v>
      </c>
      <c r="G998" s="25">
        <f>'Bike Data'!$C$4*$F998</f>
        <v>0</v>
      </c>
      <c r="H998" s="22">
        <f>0.5*'Bike Data'!$C$12*'Bike Data'!$C$7*'Bike Data'!$C$6*'WLTP Calcs'!E998^2</f>
        <v>0</v>
      </c>
      <c r="I998" s="26">
        <f>0.02 *'Bike Data'!C$4*9.81</f>
        <v>55.524600000000007</v>
      </c>
      <c r="J998" s="22">
        <f t="shared" si="106"/>
        <v>55.524600000000007</v>
      </c>
      <c r="K998" s="25">
        <f t="shared" si="107"/>
        <v>55.524600000000007</v>
      </c>
      <c r="L998" s="20">
        <f t="shared" si="108"/>
        <v>0</v>
      </c>
      <c r="M998" s="30">
        <f>(E998/1000)*(I998+H998+('Bike Data'!C$4*'Bike Data'!C$10*F998))</f>
        <v>0</v>
      </c>
      <c r="N998" s="25">
        <f t="shared" si="109"/>
        <v>0</v>
      </c>
      <c r="O998" s="30">
        <f t="shared" si="110"/>
        <v>0</v>
      </c>
      <c r="P998" s="26"/>
      <c r="Q998" s="22">
        <f>((M998+M999)/2) * (B999 - B998)</f>
        <v>0</v>
      </c>
      <c r="R998" s="25">
        <f t="shared" si="111"/>
        <v>0</v>
      </c>
      <c r="S998" s="22">
        <f>SUM($R$3:R998)</f>
        <v>1048.0039967882769</v>
      </c>
      <c r="T998" s="25">
        <f t="shared" si="105"/>
        <v>0</v>
      </c>
      <c r="U998" s="22">
        <f>SUM($T$3:T998)</f>
        <v>339.52753636516809</v>
      </c>
      <c r="V998" s="25"/>
      <c r="W998" s="20">
        <f>U998*'KERS Calcs'!$F$4</f>
        <v>298.7842320013479</v>
      </c>
      <c r="X998" s="25">
        <f>O998*'KERS Calcs'!$F$30</f>
        <v>0</v>
      </c>
      <c r="Y998" s="73">
        <f>T998*'KERS Calcs'!$F$30</f>
        <v>0</v>
      </c>
      <c r="Z998" s="26">
        <f>SUM($Y$3:Y998)</f>
        <v>182.59806931418484</v>
      </c>
    </row>
    <row r="999" spans="1:26" x14ac:dyDescent="0.2">
      <c r="A999" s="23" t="s">
        <v>19</v>
      </c>
      <c r="B999" s="19">
        <v>996</v>
      </c>
      <c r="C999" s="23">
        <v>407</v>
      </c>
      <c r="D999" s="19">
        <v>0</v>
      </c>
      <c r="E999" s="24">
        <v>0</v>
      </c>
      <c r="F999" s="20">
        <v>0</v>
      </c>
      <c r="G999" s="25">
        <f>'Bike Data'!$C$4*$F999</f>
        <v>0</v>
      </c>
      <c r="H999" s="22">
        <f>0.5*'Bike Data'!$C$12*'Bike Data'!$C$7*'Bike Data'!$C$6*'WLTP Calcs'!E999^2</f>
        <v>0</v>
      </c>
      <c r="I999" s="26">
        <f>0.02 *'Bike Data'!C$4*9.81</f>
        <v>55.524600000000007</v>
      </c>
      <c r="J999" s="22">
        <f t="shared" si="106"/>
        <v>55.524600000000007</v>
      </c>
      <c r="K999" s="25">
        <f t="shared" si="107"/>
        <v>55.524600000000007</v>
      </c>
      <c r="L999" s="20">
        <f t="shared" si="108"/>
        <v>0</v>
      </c>
      <c r="M999" s="30">
        <f>(E999/1000)*(I999+H999+('Bike Data'!C$4*'Bike Data'!C$10*F999))</f>
        <v>0</v>
      </c>
      <c r="N999" s="25">
        <f t="shared" si="109"/>
        <v>0</v>
      </c>
      <c r="O999" s="30">
        <f t="shared" si="110"/>
        <v>0</v>
      </c>
      <c r="P999" s="26"/>
      <c r="Q999" s="22">
        <f>((M999+M1000)/2) * (B1000 - B999)</f>
        <v>0</v>
      </c>
      <c r="R999" s="25">
        <f t="shared" si="111"/>
        <v>0</v>
      </c>
      <c r="S999" s="22">
        <f>SUM($R$3:R999)</f>
        <v>1048.0039967882769</v>
      </c>
      <c r="T999" s="25">
        <f t="shared" si="105"/>
        <v>0</v>
      </c>
      <c r="U999" s="22">
        <f>SUM($T$3:T999)</f>
        <v>339.52753636516809</v>
      </c>
      <c r="V999" s="25"/>
      <c r="W999" s="20">
        <f>U999*'KERS Calcs'!$F$4</f>
        <v>298.7842320013479</v>
      </c>
      <c r="X999" s="25">
        <f>O999*'KERS Calcs'!$F$30</f>
        <v>0</v>
      </c>
      <c r="Y999" s="73">
        <f>T999*'KERS Calcs'!$F$30</f>
        <v>0</v>
      </c>
      <c r="Z999" s="26">
        <f>SUM($Y$3:Y999)</f>
        <v>182.59806931418484</v>
      </c>
    </row>
    <row r="1000" spans="1:26" x14ac:dyDescent="0.2">
      <c r="A1000" s="23" t="s">
        <v>19</v>
      </c>
      <c r="B1000" s="19">
        <v>997</v>
      </c>
      <c r="C1000" s="23">
        <v>408</v>
      </c>
      <c r="D1000" s="19">
        <v>0</v>
      </c>
      <c r="E1000" s="24">
        <v>0</v>
      </c>
      <c r="F1000" s="20">
        <v>0</v>
      </c>
      <c r="G1000" s="25">
        <f>'Bike Data'!$C$4*$F1000</f>
        <v>0</v>
      </c>
      <c r="H1000" s="22">
        <f>0.5*'Bike Data'!$C$12*'Bike Data'!$C$7*'Bike Data'!$C$6*'WLTP Calcs'!E1000^2</f>
        <v>0</v>
      </c>
      <c r="I1000" s="26">
        <f>0.02 *'Bike Data'!C$4*9.81</f>
        <v>55.524600000000007</v>
      </c>
      <c r="J1000" s="22">
        <f t="shared" si="106"/>
        <v>55.524600000000007</v>
      </c>
      <c r="K1000" s="25">
        <f t="shared" si="107"/>
        <v>55.524600000000007</v>
      </c>
      <c r="L1000" s="20">
        <f t="shared" si="108"/>
        <v>0</v>
      </c>
      <c r="M1000" s="30">
        <f>(E1000/1000)*(I1000+H1000+('Bike Data'!C$4*'Bike Data'!C$10*F1000))</f>
        <v>0</v>
      </c>
      <c r="N1000" s="25">
        <f t="shared" si="109"/>
        <v>0</v>
      </c>
      <c r="O1000" s="30">
        <f t="shared" si="110"/>
        <v>0</v>
      </c>
      <c r="P1000" s="26"/>
      <c r="Q1000" s="22">
        <f>((M1000+M1001)/2) * (B1001 - B1000)</f>
        <v>0</v>
      </c>
      <c r="R1000" s="25">
        <f t="shared" si="111"/>
        <v>0</v>
      </c>
      <c r="S1000" s="22">
        <f>SUM($R$3:R1000)</f>
        <v>1048.0039967882769</v>
      </c>
      <c r="T1000" s="25">
        <f t="shared" si="105"/>
        <v>0</v>
      </c>
      <c r="U1000" s="22">
        <f>SUM($T$3:T1000)</f>
        <v>339.52753636516809</v>
      </c>
      <c r="V1000" s="25"/>
      <c r="W1000" s="20">
        <f>U1000*'KERS Calcs'!$F$4</f>
        <v>298.7842320013479</v>
      </c>
      <c r="X1000" s="25">
        <f>O1000*'KERS Calcs'!$F$30</f>
        <v>0</v>
      </c>
      <c r="Y1000" s="73">
        <f>T1000*'KERS Calcs'!$F$30</f>
        <v>0</v>
      </c>
      <c r="Z1000" s="26">
        <f>SUM($Y$3:Y1000)</f>
        <v>182.59806931418484</v>
      </c>
    </row>
    <row r="1001" spans="1:26" x14ac:dyDescent="0.2">
      <c r="A1001" s="23" t="s">
        <v>19</v>
      </c>
      <c r="B1001" s="19">
        <v>998</v>
      </c>
      <c r="C1001" s="23">
        <v>409</v>
      </c>
      <c r="D1001" s="19">
        <v>0</v>
      </c>
      <c r="E1001" s="24">
        <v>0</v>
      </c>
      <c r="F1001" s="20">
        <v>0</v>
      </c>
      <c r="G1001" s="25">
        <f>'Bike Data'!$C$4*$F1001</f>
        <v>0</v>
      </c>
      <c r="H1001" s="22">
        <f>0.5*'Bike Data'!$C$12*'Bike Data'!$C$7*'Bike Data'!$C$6*'WLTP Calcs'!E1001^2</f>
        <v>0</v>
      </c>
      <c r="I1001" s="26">
        <f>0.02 *'Bike Data'!C$4*9.81</f>
        <v>55.524600000000007</v>
      </c>
      <c r="J1001" s="22">
        <f t="shared" si="106"/>
        <v>55.524600000000007</v>
      </c>
      <c r="K1001" s="25">
        <f t="shared" si="107"/>
        <v>55.524600000000007</v>
      </c>
      <c r="L1001" s="20">
        <f t="shared" si="108"/>
        <v>0</v>
      </c>
      <c r="M1001" s="30">
        <f>(E1001/1000)*(I1001+H1001+('Bike Data'!C$4*'Bike Data'!C$10*F1001))</f>
        <v>0</v>
      </c>
      <c r="N1001" s="25">
        <f t="shared" si="109"/>
        <v>0</v>
      </c>
      <c r="O1001" s="30">
        <f t="shared" si="110"/>
        <v>0</v>
      </c>
      <c r="P1001" s="26"/>
      <c r="Q1001" s="22">
        <f>((M1001+M1002)/2) * (B1002 - B1001)</f>
        <v>0</v>
      </c>
      <c r="R1001" s="25">
        <f t="shared" si="111"/>
        <v>0</v>
      </c>
      <c r="S1001" s="22">
        <f>SUM($R$3:R1001)</f>
        <v>1048.0039967882769</v>
      </c>
      <c r="T1001" s="25">
        <f t="shared" si="105"/>
        <v>0</v>
      </c>
      <c r="U1001" s="22">
        <f>SUM($T$3:T1001)</f>
        <v>339.52753636516809</v>
      </c>
      <c r="V1001" s="25"/>
      <c r="W1001" s="20">
        <f>U1001*'KERS Calcs'!$F$4</f>
        <v>298.7842320013479</v>
      </c>
      <c r="X1001" s="25">
        <f>O1001*'KERS Calcs'!$F$30</f>
        <v>0</v>
      </c>
      <c r="Y1001" s="73">
        <f>T1001*'KERS Calcs'!$F$30</f>
        <v>0</v>
      </c>
      <c r="Z1001" s="26">
        <f>SUM($Y$3:Y1001)</f>
        <v>182.59806931418484</v>
      </c>
    </row>
    <row r="1002" spans="1:26" x14ac:dyDescent="0.2">
      <c r="A1002" s="23" t="s">
        <v>19</v>
      </c>
      <c r="B1002" s="19">
        <v>999</v>
      </c>
      <c r="C1002" s="23">
        <v>410</v>
      </c>
      <c r="D1002" s="19">
        <v>0</v>
      </c>
      <c r="E1002" s="24">
        <v>0</v>
      </c>
      <c r="F1002" s="20">
        <v>0</v>
      </c>
      <c r="G1002" s="25">
        <f>'Bike Data'!$C$4*$F1002</f>
        <v>0</v>
      </c>
      <c r="H1002" s="22">
        <f>0.5*'Bike Data'!$C$12*'Bike Data'!$C$7*'Bike Data'!$C$6*'WLTP Calcs'!E1002^2</f>
        <v>0</v>
      </c>
      <c r="I1002" s="26">
        <f>0.02 *'Bike Data'!C$4*9.81</f>
        <v>55.524600000000007</v>
      </c>
      <c r="J1002" s="22">
        <f t="shared" si="106"/>
        <v>55.524600000000007</v>
      </c>
      <c r="K1002" s="25">
        <f t="shared" si="107"/>
        <v>55.524600000000007</v>
      </c>
      <c r="L1002" s="20">
        <f t="shared" si="108"/>
        <v>0</v>
      </c>
      <c r="M1002" s="30">
        <f>(E1002/1000)*(I1002+H1002+('Bike Data'!C$4*'Bike Data'!C$10*F1002))</f>
        <v>0</v>
      </c>
      <c r="N1002" s="25">
        <f t="shared" si="109"/>
        <v>0</v>
      </c>
      <c r="O1002" s="30">
        <f t="shared" si="110"/>
        <v>0</v>
      </c>
      <c r="P1002" s="26"/>
      <c r="Q1002" s="22">
        <f>((M1002+M1003)/2) * (B1003 - B1002)</f>
        <v>0</v>
      </c>
      <c r="R1002" s="25">
        <f t="shared" si="111"/>
        <v>0</v>
      </c>
      <c r="S1002" s="22">
        <f>SUM($R$3:R1002)</f>
        <v>1048.0039967882769</v>
      </c>
      <c r="T1002" s="25">
        <f t="shared" si="105"/>
        <v>0</v>
      </c>
      <c r="U1002" s="22">
        <f>SUM($T$3:T1002)</f>
        <v>339.52753636516809</v>
      </c>
      <c r="V1002" s="25"/>
      <c r="W1002" s="20">
        <f>U1002*'KERS Calcs'!$F$4</f>
        <v>298.7842320013479</v>
      </c>
      <c r="X1002" s="25">
        <f>O1002*'KERS Calcs'!$F$30</f>
        <v>0</v>
      </c>
      <c r="Y1002" s="73">
        <f>T1002*'KERS Calcs'!$F$30</f>
        <v>0</v>
      </c>
      <c r="Z1002" s="26">
        <f>SUM($Y$3:Y1002)</f>
        <v>182.59806931418484</v>
      </c>
    </row>
    <row r="1003" spans="1:26" x14ac:dyDescent="0.2">
      <c r="A1003" s="23" t="s">
        <v>19</v>
      </c>
      <c r="B1003" s="19">
        <v>1000</v>
      </c>
      <c r="C1003" s="23">
        <v>411</v>
      </c>
      <c r="D1003" s="19">
        <v>0</v>
      </c>
      <c r="E1003" s="24">
        <v>0</v>
      </c>
      <c r="F1003" s="20">
        <v>0</v>
      </c>
      <c r="G1003" s="25">
        <f>'Bike Data'!$C$4*$F1003</f>
        <v>0</v>
      </c>
      <c r="H1003" s="22">
        <f>0.5*'Bike Data'!$C$12*'Bike Data'!$C$7*'Bike Data'!$C$6*'WLTP Calcs'!E1003^2</f>
        <v>0</v>
      </c>
      <c r="I1003" s="26">
        <f>0.02 *'Bike Data'!C$4*9.81</f>
        <v>55.524600000000007</v>
      </c>
      <c r="J1003" s="22">
        <f t="shared" si="106"/>
        <v>55.524600000000007</v>
      </c>
      <c r="K1003" s="25">
        <f t="shared" si="107"/>
        <v>55.524600000000007</v>
      </c>
      <c r="L1003" s="20">
        <f t="shared" si="108"/>
        <v>0</v>
      </c>
      <c r="M1003" s="30">
        <f>(E1003/1000)*(I1003+H1003+('Bike Data'!C$4*'Bike Data'!C$10*F1003))</f>
        <v>0</v>
      </c>
      <c r="N1003" s="25">
        <f t="shared" si="109"/>
        <v>0</v>
      </c>
      <c r="O1003" s="30">
        <f t="shared" si="110"/>
        <v>0</v>
      </c>
      <c r="P1003" s="26"/>
      <c r="Q1003" s="22">
        <f>((M1003+M1004)/2) * (B1004 - B1003)</f>
        <v>0</v>
      </c>
      <c r="R1003" s="25">
        <f t="shared" si="111"/>
        <v>0</v>
      </c>
      <c r="S1003" s="22">
        <f>SUM($R$3:R1003)</f>
        <v>1048.0039967882769</v>
      </c>
      <c r="T1003" s="25">
        <f t="shared" si="105"/>
        <v>0</v>
      </c>
      <c r="U1003" s="22">
        <f>SUM($T$3:T1003)</f>
        <v>339.52753636516809</v>
      </c>
      <c r="V1003" s="25"/>
      <c r="W1003" s="20">
        <f>U1003*'KERS Calcs'!$F$4</f>
        <v>298.7842320013479</v>
      </c>
      <c r="X1003" s="25">
        <f>O1003*'KERS Calcs'!$F$30</f>
        <v>0</v>
      </c>
      <c r="Y1003" s="73">
        <f>T1003*'KERS Calcs'!$F$30</f>
        <v>0</v>
      </c>
      <c r="Z1003" s="26">
        <f>SUM($Y$3:Y1003)</f>
        <v>182.59806931418484</v>
      </c>
    </row>
    <row r="1004" spans="1:26" x14ac:dyDescent="0.2">
      <c r="A1004" s="23" t="s">
        <v>19</v>
      </c>
      <c r="B1004" s="19">
        <v>1001</v>
      </c>
      <c r="C1004" s="23">
        <v>412</v>
      </c>
      <c r="D1004" s="19">
        <v>0</v>
      </c>
      <c r="E1004" s="24">
        <v>0</v>
      </c>
      <c r="F1004" s="20">
        <v>0</v>
      </c>
      <c r="G1004" s="25">
        <f>'Bike Data'!$C$4*$F1004</f>
        <v>0</v>
      </c>
      <c r="H1004" s="22">
        <f>0.5*'Bike Data'!$C$12*'Bike Data'!$C$7*'Bike Data'!$C$6*'WLTP Calcs'!E1004^2</f>
        <v>0</v>
      </c>
      <c r="I1004" s="26">
        <f>0.02 *'Bike Data'!C$4*9.81</f>
        <v>55.524600000000007</v>
      </c>
      <c r="J1004" s="22">
        <f t="shared" si="106"/>
        <v>55.524600000000007</v>
      </c>
      <c r="K1004" s="25">
        <f t="shared" si="107"/>
        <v>55.524600000000007</v>
      </c>
      <c r="L1004" s="20">
        <f t="shared" si="108"/>
        <v>0</v>
      </c>
      <c r="M1004" s="30">
        <f>(E1004/1000)*(I1004+H1004+('Bike Data'!C$4*'Bike Data'!C$10*F1004))</f>
        <v>0</v>
      </c>
      <c r="N1004" s="25">
        <f t="shared" si="109"/>
        <v>0</v>
      </c>
      <c r="O1004" s="30">
        <f t="shared" si="110"/>
        <v>0</v>
      </c>
      <c r="P1004" s="26"/>
      <c r="Q1004" s="22">
        <f>((M1004+M1005)/2) * (B1005 - B1004)</f>
        <v>0</v>
      </c>
      <c r="R1004" s="25">
        <f t="shared" si="111"/>
        <v>0</v>
      </c>
      <c r="S1004" s="22">
        <f>SUM($R$3:R1004)</f>
        <v>1048.0039967882769</v>
      </c>
      <c r="T1004" s="25">
        <f t="shared" si="105"/>
        <v>0</v>
      </c>
      <c r="U1004" s="22">
        <f>SUM($T$3:T1004)</f>
        <v>339.52753636516809</v>
      </c>
      <c r="V1004" s="25"/>
      <c r="W1004" s="20">
        <f>U1004*'KERS Calcs'!$F$4</f>
        <v>298.7842320013479</v>
      </c>
      <c r="X1004" s="25">
        <f>O1004*'KERS Calcs'!$F$30</f>
        <v>0</v>
      </c>
      <c r="Y1004" s="73">
        <f>T1004*'KERS Calcs'!$F$30</f>
        <v>0</v>
      </c>
      <c r="Z1004" s="26">
        <f>SUM($Y$3:Y1004)</f>
        <v>182.59806931418484</v>
      </c>
    </row>
    <row r="1005" spans="1:26" x14ac:dyDescent="0.2">
      <c r="A1005" s="23" t="s">
        <v>19</v>
      </c>
      <c r="B1005" s="19">
        <v>1002</v>
      </c>
      <c r="C1005" s="23">
        <v>413</v>
      </c>
      <c r="D1005" s="19">
        <v>0</v>
      </c>
      <c r="E1005" s="24">
        <v>0</v>
      </c>
      <c r="F1005" s="20">
        <v>0</v>
      </c>
      <c r="G1005" s="25">
        <f>'Bike Data'!$C$4*$F1005</f>
        <v>0</v>
      </c>
      <c r="H1005" s="22">
        <f>0.5*'Bike Data'!$C$12*'Bike Data'!$C$7*'Bike Data'!$C$6*'WLTP Calcs'!E1005^2</f>
        <v>0</v>
      </c>
      <c r="I1005" s="26">
        <f>0.02 *'Bike Data'!C$4*9.81</f>
        <v>55.524600000000007</v>
      </c>
      <c r="J1005" s="22">
        <f t="shared" si="106"/>
        <v>55.524600000000007</v>
      </c>
      <c r="K1005" s="25">
        <f t="shared" si="107"/>
        <v>55.524600000000007</v>
      </c>
      <c r="L1005" s="20">
        <f t="shared" si="108"/>
        <v>0</v>
      </c>
      <c r="M1005" s="30">
        <f>(E1005/1000)*(I1005+H1005+('Bike Data'!C$4*'Bike Data'!C$10*F1005))</f>
        <v>0</v>
      </c>
      <c r="N1005" s="25">
        <f t="shared" si="109"/>
        <v>0</v>
      </c>
      <c r="O1005" s="30">
        <f t="shared" si="110"/>
        <v>0</v>
      </c>
      <c r="P1005" s="26"/>
      <c r="Q1005" s="22">
        <f>((M1005+M1006)/2) * (B1006 - B1005)</f>
        <v>0</v>
      </c>
      <c r="R1005" s="25">
        <f t="shared" si="111"/>
        <v>0</v>
      </c>
      <c r="S1005" s="22">
        <f>SUM($R$3:R1005)</f>
        <v>1048.0039967882769</v>
      </c>
      <c r="T1005" s="25">
        <f t="shared" si="105"/>
        <v>0</v>
      </c>
      <c r="U1005" s="22">
        <f>SUM($T$3:T1005)</f>
        <v>339.52753636516809</v>
      </c>
      <c r="V1005" s="25"/>
      <c r="W1005" s="20">
        <f>U1005*'KERS Calcs'!$F$4</f>
        <v>298.7842320013479</v>
      </c>
      <c r="X1005" s="25">
        <f>O1005*'KERS Calcs'!$F$30</f>
        <v>0</v>
      </c>
      <c r="Y1005" s="73">
        <f>T1005*'KERS Calcs'!$F$30</f>
        <v>0</v>
      </c>
      <c r="Z1005" s="26">
        <f>SUM($Y$3:Y1005)</f>
        <v>182.59806931418484</v>
      </c>
    </row>
    <row r="1006" spans="1:26" x14ac:dyDescent="0.2">
      <c r="A1006" s="23" t="s">
        <v>19</v>
      </c>
      <c r="B1006" s="19">
        <v>1003</v>
      </c>
      <c r="C1006" s="23">
        <v>414</v>
      </c>
      <c r="D1006" s="19">
        <v>0</v>
      </c>
      <c r="E1006" s="24">
        <v>0</v>
      </c>
      <c r="F1006" s="20">
        <v>0</v>
      </c>
      <c r="G1006" s="25">
        <f>'Bike Data'!$C$4*$F1006</f>
        <v>0</v>
      </c>
      <c r="H1006" s="22">
        <f>0.5*'Bike Data'!$C$12*'Bike Data'!$C$7*'Bike Data'!$C$6*'WLTP Calcs'!E1006^2</f>
        <v>0</v>
      </c>
      <c r="I1006" s="26">
        <f>0.02 *'Bike Data'!C$4*9.81</f>
        <v>55.524600000000007</v>
      </c>
      <c r="J1006" s="22">
        <f t="shared" si="106"/>
        <v>55.524600000000007</v>
      </c>
      <c r="K1006" s="25">
        <f t="shared" si="107"/>
        <v>55.524600000000007</v>
      </c>
      <c r="L1006" s="20">
        <f t="shared" si="108"/>
        <v>0</v>
      </c>
      <c r="M1006" s="30">
        <f>(E1006/1000)*(I1006+H1006+('Bike Data'!C$4*'Bike Data'!C$10*F1006))</f>
        <v>0</v>
      </c>
      <c r="N1006" s="25">
        <f t="shared" si="109"/>
        <v>0</v>
      </c>
      <c r="O1006" s="30">
        <f t="shared" si="110"/>
        <v>0</v>
      </c>
      <c r="P1006" s="26"/>
      <c r="Q1006" s="22">
        <f>((M1006+M1007)/2) * (B1007 - B1006)</f>
        <v>0</v>
      </c>
      <c r="R1006" s="25">
        <f t="shared" si="111"/>
        <v>0</v>
      </c>
      <c r="S1006" s="22">
        <f>SUM($R$3:R1006)</f>
        <v>1048.0039967882769</v>
      </c>
      <c r="T1006" s="25">
        <f t="shared" si="105"/>
        <v>0</v>
      </c>
      <c r="U1006" s="22">
        <f>SUM($T$3:T1006)</f>
        <v>339.52753636516809</v>
      </c>
      <c r="V1006" s="25"/>
      <c r="W1006" s="20">
        <f>U1006*'KERS Calcs'!$F$4</f>
        <v>298.7842320013479</v>
      </c>
      <c r="X1006" s="25">
        <f>O1006*'KERS Calcs'!$F$30</f>
        <v>0</v>
      </c>
      <c r="Y1006" s="73">
        <f>T1006*'KERS Calcs'!$F$30</f>
        <v>0</v>
      </c>
      <c r="Z1006" s="26">
        <f>SUM($Y$3:Y1006)</f>
        <v>182.59806931418484</v>
      </c>
    </row>
    <row r="1007" spans="1:26" x14ac:dyDescent="0.2">
      <c r="A1007" s="23" t="s">
        <v>19</v>
      </c>
      <c r="B1007" s="19">
        <v>1004</v>
      </c>
      <c r="C1007" s="23">
        <v>415</v>
      </c>
      <c r="D1007" s="19">
        <v>0</v>
      </c>
      <c r="E1007" s="24">
        <v>0</v>
      </c>
      <c r="F1007" s="20">
        <v>0</v>
      </c>
      <c r="G1007" s="25">
        <f>'Bike Data'!$C$4*$F1007</f>
        <v>0</v>
      </c>
      <c r="H1007" s="22">
        <f>0.5*'Bike Data'!$C$12*'Bike Data'!$C$7*'Bike Data'!$C$6*'WLTP Calcs'!E1007^2</f>
        <v>0</v>
      </c>
      <c r="I1007" s="26">
        <f>0.02 *'Bike Data'!C$4*9.81</f>
        <v>55.524600000000007</v>
      </c>
      <c r="J1007" s="22">
        <f t="shared" si="106"/>
        <v>55.524600000000007</v>
      </c>
      <c r="K1007" s="25">
        <f t="shared" si="107"/>
        <v>55.524600000000007</v>
      </c>
      <c r="L1007" s="20">
        <f t="shared" si="108"/>
        <v>0</v>
      </c>
      <c r="M1007" s="30">
        <f>(E1007/1000)*(I1007+H1007+('Bike Data'!C$4*'Bike Data'!C$10*F1007))</f>
        <v>0</v>
      </c>
      <c r="N1007" s="25">
        <f t="shared" si="109"/>
        <v>0</v>
      </c>
      <c r="O1007" s="30">
        <f t="shared" si="110"/>
        <v>0</v>
      </c>
      <c r="P1007" s="26"/>
      <c r="Q1007" s="22">
        <f>((M1007+M1008)/2) * (B1008 - B1007)</f>
        <v>0</v>
      </c>
      <c r="R1007" s="25">
        <f t="shared" si="111"/>
        <v>0</v>
      </c>
      <c r="S1007" s="22">
        <f>SUM($R$3:R1007)</f>
        <v>1048.0039967882769</v>
      </c>
      <c r="T1007" s="25">
        <f t="shared" si="105"/>
        <v>0</v>
      </c>
      <c r="U1007" s="22">
        <f>SUM($T$3:T1007)</f>
        <v>339.52753636516809</v>
      </c>
      <c r="V1007" s="25"/>
      <c r="W1007" s="20">
        <f>U1007*'KERS Calcs'!$F$4</f>
        <v>298.7842320013479</v>
      </c>
      <c r="X1007" s="25">
        <f>O1007*'KERS Calcs'!$F$30</f>
        <v>0</v>
      </c>
      <c r="Y1007" s="73">
        <f>T1007*'KERS Calcs'!$F$30</f>
        <v>0</v>
      </c>
      <c r="Z1007" s="26">
        <f>SUM($Y$3:Y1007)</f>
        <v>182.59806931418484</v>
      </c>
    </row>
    <row r="1008" spans="1:26" x14ac:dyDescent="0.2">
      <c r="A1008" s="23" t="s">
        <v>19</v>
      </c>
      <c r="B1008" s="19">
        <v>1005</v>
      </c>
      <c r="C1008" s="23">
        <v>416</v>
      </c>
      <c r="D1008" s="19">
        <v>0</v>
      </c>
      <c r="E1008" s="24">
        <v>0</v>
      </c>
      <c r="F1008" s="20">
        <v>0</v>
      </c>
      <c r="G1008" s="25">
        <f>'Bike Data'!$C$4*$F1008</f>
        <v>0</v>
      </c>
      <c r="H1008" s="22">
        <f>0.5*'Bike Data'!$C$12*'Bike Data'!$C$7*'Bike Data'!$C$6*'WLTP Calcs'!E1008^2</f>
        <v>0</v>
      </c>
      <c r="I1008" s="26">
        <f>0.02 *'Bike Data'!C$4*9.81</f>
        <v>55.524600000000007</v>
      </c>
      <c r="J1008" s="22">
        <f t="shared" si="106"/>
        <v>55.524600000000007</v>
      </c>
      <c r="K1008" s="25">
        <f t="shared" si="107"/>
        <v>55.524600000000007</v>
      </c>
      <c r="L1008" s="20">
        <f t="shared" si="108"/>
        <v>0</v>
      </c>
      <c r="M1008" s="30">
        <f>(E1008/1000)*(I1008+H1008+('Bike Data'!C$4*'Bike Data'!C$10*F1008))</f>
        <v>0</v>
      </c>
      <c r="N1008" s="25">
        <f t="shared" si="109"/>
        <v>0</v>
      </c>
      <c r="O1008" s="30">
        <f t="shared" si="110"/>
        <v>0</v>
      </c>
      <c r="P1008" s="26"/>
      <c r="Q1008" s="22">
        <f>((M1008+M1009)/2) * (B1009 - B1008)</f>
        <v>0</v>
      </c>
      <c r="R1008" s="25">
        <f t="shared" si="111"/>
        <v>0</v>
      </c>
      <c r="S1008" s="22">
        <f>SUM($R$3:R1008)</f>
        <v>1048.0039967882769</v>
      </c>
      <c r="T1008" s="25">
        <f t="shared" si="105"/>
        <v>0</v>
      </c>
      <c r="U1008" s="22">
        <f>SUM($T$3:T1008)</f>
        <v>339.52753636516809</v>
      </c>
      <c r="V1008" s="25"/>
      <c r="W1008" s="20">
        <f>U1008*'KERS Calcs'!$F$4</f>
        <v>298.7842320013479</v>
      </c>
      <c r="X1008" s="25">
        <f>O1008*'KERS Calcs'!$F$30</f>
        <v>0</v>
      </c>
      <c r="Y1008" s="73">
        <f>T1008*'KERS Calcs'!$F$30</f>
        <v>0</v>
      </c>
      <c r="Z1008" s="26">
        <f>SUM($Y$3:Y1008)</f>
        <v>182.59806931418484</v>
      </c>
    </row>
    <row r="1009" spans="1:26" x14ac:dyDescent="0.2">
      <c r="A1009" s="23" t="s">
        <v>19</v>
      </c>
      <c r="B1009" s="19">
        <v>1006</v>
      </c>
      <c r="C1009" s="23">
        <v>417</v>
      </c>
      <c r="D1009" s="19">
        <v>0</v>
      </c>
      <c r="E1009" s="24">
        <v>0</v>
      </c>
      <c r="F1009" s="20">
        <v>0</v>
      </c>
      <c r="G1009" s="25">
        <f>'Bike Data'!$C$4*$F1009</f>
        <v>0</v>
      </c>
      <c r="H1009" s="22">
        <f>0.5*'Bike Data'!$C$12*'Bike Data'!$C$7*'Bike Data'!$C$6*'WLTP Calcs'!E1009^2</f>
        <v>0</v>
      </c>
      <c r="I1009" s="26">
        <f>0.02 *'Bike Data'!C$4*9.81</f>
        <v>55.524600000000007</v>
      </c>
      <c r="J1009" s="22">
        <f t="shared" si="106"/>
        <v>55.524600000000007</v>
      </c>
      <c r="K1009" s="25">
        <f t="shared" si="107"/>
        <v>55.524600000000007</v>
      </c>
      <c r="L1009" s="20">
        <f t="shared" si="108"/>
        <v>0</v>
      </c>
      <c r="M1009" s="30">
        <f>(E1009/1000)*(I1009+H1009+('Bike Data'!C$4*'Bike Data'!C$10*F1009))</f>
        <v>0</v>
      </c>
      <c r="N1009" s="25">
        <f t="shared" si="109"/>
        <v>0</v>
      </c>
      <c r="O1009" s="30">
        <f t="shared" si="110"/>
        <v>0</v>
      </c>
      <c r="P1009" s="26"/>
      <c r="Q1009" s="22">
        <f>((M1009+M1010)/2) * (B1010 - B1009)</f>
        <v>0</v>
      </c>
      <c r="R1009" s="25">
        <f t="shared" si="111"/>
        <v>0</v>
      </c>
      <c r="S1009" s="22">
        <f>SUM($R$3:R1009)</f>
        <v>1048.0039967882769</v>
      </c>
      <c r="T1009" s="25">
        <f t="shared" si="105"/>
        <v>0</v>
      </c>
      <c r="U1009" s="22">
        <f>SUM($T$3:T1009)</f>
        <v>339.52753636516809</v>
      </c>
      <c r="V1009" s="25"/>
      <c r="W1009" s="20">
        <f>U1009*'KERS Calcs'!$F$4</f>
        <v>298.7842320013479</v>
      </c>
      <c r="X1009" s="25">
        <f>O1009*'KERS Calcs'!$F$30</f>
        <v>0</v>
      </c>
      <c r="Y1009" s="73">
        <f>T1009*'KERS Calcs'!$F$30</f>
        <v>0</v>
      </c>
      <c r="Z1009" s="26">
        <f>SUM($Y$3:Y1009)</f>
        <v>182.59806931418484</v>
      </c>
    </row>
    <row r="1010" spans="1:26" x14ac:dyDescent="0.2">
      <c r="A1010" s="23" t="s">
        <v>19</v>
      </c>
      <c r="B1010" s="19">
        <v>1007</v>
      </c>
      <c r="C1010" s="23">
        <v>418</v>
      </c>
      <c r="D1010" s="19">
        <v>0</v>
      </c>
      <c r="E1010" s="24">
        <v>0</v>
      </c>
      <c r="F1010" s="20">
        <v>0</v>
      </c>
      <c r="G1010" s="25">
        <f>'Bike Data'!$C$4*$F1010</f>
        <v>0</v>
      </c>
      <c r="H1010" s="22">
        <f>0.5*'Bike Data'!$C$12*'Bike Data'!$C$7*'Bike Data'!$C$6*'WLTP Calcs'!E1010^2</f>
        <v>0</v>
      </c>
      <c r="I1010" s="26">
        <f>0.02 *'Bike Data'!C$4*9.81</f>
        <v>55.524600000000007</v>
      </c>
      <c r="J1010" s="22">
        <f t="shared" si="106"/>
        <v>55.524600000000007</v>
      </c>
      <c r="K1010" s="25">
        <f t="shared" si="107"/>
        <v>55.524600000000007</v>
      </c>
      <c r="L1010" s="20">
        <f t="shared" si="108"/>
        <v>0</v>
      </c>
      <c r="M1010" s="30">
        <f>(E1010/1000)*(I1010+H1010+('Bike Data'!C$4*'Bike Data'!C$10*F1010))</f>
        <v>0</v>
      </c>
      <c r="N1010" s="25">
        <f t="shared" si="109"/>
        <v>0</v>
      </c>
      <c r="O1010" s="30">
        <f t="shared" si="110"/>
        <v>0</v>
      </c>
      <c r="P1010" s="26"/>
      <c r="Q1010" s="22">
        <f>((M1010+M1011)/2) * (B1011 - B1010)</f>
        <v>0</v>
      </c>
      <c r="R1010" s="25">
        <f t="shared" si="111"/>
        <v>0</v>
      </c>
      <c r="S1010" s="22">
        <f>SUM($R$3:R1010)</f>
        <v>1048.0039967882769</v>
      </c>
      <c r="T1010" s="25">
        <f t="shared" si="105"/>
        <v>0</v>
      </c>
      <c r="U1010" s="22">
        <f>SUM($T$3:T1010)</f>
        <v>339.52753636516809</v>
      </c>
      <c r="V1010" s="25"/>
      <c r="W1010" s="20">
        <f>U1010*'KERS Calcs'!$F$4</f>
        <v>298.7842320013479</v>
      </c>
      <c r="X1010" s="25">
        <f>O1010*'KERS Calcs'!$F$30</f>
        <v>0</v>
      </c>
      <c r="Y1010" s="73">
        <f>T1010*'KERS Calcs'!$F$30</f>
        <v>0</v>
      </c>
      <c r="Z1010" s="26">
        <f>SUM($Y$3:Y1010)</f>
        <v>182.59806931418484</v>
      </c>
    </row>
    <row r="1011" spans="1:26" x14ac:dyDescent="0.2">
      <c r="A1011" s="23" t="s">
        <v>19</v>
      </c>
      <c r="B1011" s="19">
        <v>1008</v>
      </c>
      <c r="C1011" s="23">
        <v>419</v>
      </c>
      <c r="D1011" s="19">
        <v>0</v>
      </c>
      <c r="E1011" s="24">
        <v>0</v>
      </c>
      <c r="F1011" s="20">
        <v>0</v>
      </c>
      <c r="G1011" s="25">
        <f>'Bike Data'!$C$4*$F1011</f>
        <v>0</v>
      </c>
      <c r="H1011" s="22">
        <f>0.5*'Bike Data'!$C$12*'Bike Data'!$C$7*'Bike Data'!$C$6*'WLTP Calcs'!E1011^2</f>
        <v>0</v>
      </c>
      <c r="I1011" s="26">
        <f>0.02 *'Bike Data'!C$4*9.81</f>
        <v>55.524600000000007</v>
      </c>
      <c r="J1011" s="22">
        <f t="shared" si="106"/>
        <v>55.524600000000007</v>
      </c>
      <c r="K1011" s="25">
        <f t="shared" si="107"/>
        <v>55.524600000000007</v>
      </c>
      <c r="L1011" s="20">
        <f t="shared" si="108"/>
        <v>0</v>
      </c>
      <c r="M1011" s="30">
        <f>(E1011/1000)*(I1011+H1011+('Bike Data'!C$4*'Bike Data'!C$10*F1011))</f>
        <v>0</v>
      </c>
      <c r="N1011" s="25">
        <f t="shared" si="109"/>
        <v>0</v>
      </c>
      <c r="O1011" s="30">
        <f t="shared" si="110"/>
        <v>0</v>
      </c>
      <c r="P1011" s="26"/>
      <c r="Q1011" s="22">
        <f>((M1011+M1012)/2) * (B1012 - B1011)</f>
        <v>0</v>
      </c>
      <c r="R1011" s="25">
        <f t="shared" si="111"/>
        <v>0</v>
      </c>
      <c r="S1011" s="22">
        <f>SUM($R$3:R1011)</f>
        <v>1048.0039967882769</v>
      </c>
      <c r="T1011" s="25">
        <f t="shared" si="105"/>
        <v>0</v>
      </c>
      <c r="U1011" s="22">
        <f>SUM($T$3:T1011)</f>
        <v>339.52753636516809</v>
      </c>
      <c r="V1011" s="25"/>
      <c r="W1011" s="20">
        <f>U1011*'KERS Calcs'!$F$4</f>
        <v>298.7842320013479</v>
      </c>
      <c r="X1011" s="25">
        <f>O1011*'KERS Calcs'!$F$30</f>
        <v>0</v>
      </c>
      <c r="Y1011" s="73">
        <f>T1011*'KERS Calcs'!$F$30</f>
        <v>0</v>
      </c>
      <c r="Z1011" s="26">
        <f>SUM($Y$3:Y1011)</f>
        <v>182.59806931418484</v>
      </c>
    </row>
    <row r="1012" spans="1:26" x14ac:dyDescent="0.2">
      <c r="A1012" s="23" t="s">
        <v>19</v>
      </c>
      <c r="B1012" s="19">
        <v>1009</v>
      </c>
      <c r="C1012" s="23">
        <v>420</v>
      </c>
      <c r="D1012" s="19">
        <v>0</v>
      </c>
      <c r="E1012" s="24">
        <v>0</v>
      </c>
      <c r="F1012" s="20">
        <v>0</v>
      </c>
      <c r="G1012" s="25">
        <f>'Bike Data'!$C$4*$F1012</f>
        <v>0</v>
      </c>
      <c r="H1012" s="22">
        <f>0.5*'Bike Data'!$C$12*'Bike Data'!$C$7*'Bike Data'!$C$6*'WLTP Calcs'!E1012^2</f>
        <v>0</v>
      </c>
      <c r="I1012" s="26">
        <f>0.02 *'Bike Data'!C$4*9.81</f>
        <v>55.524600000000007</v>
      </c>
      <c r="J1012" s="22">
        <f t="shared" si="106"/>
        <v>55.524600000000007</v>
      </c>
      <c r="K1012" s="25">
        <f t="shared" si="107"/>
        <v>55.524600000000007</v>
      </c>
      <c r="L1012" s="20">
        <f t="shared" si="108"/>
        <v>0</v>
      </c>
      <c r="M1012" s="30">
        <f>(E1012/1000)*(I1012+H1012+('Bike Data'!C$4*'Bike Data'!C$10*F1012))</f>
        <v>0</v>
      </c>
      <c r="N1012" s="25">
        <f t="shared" si="109"/>
        <v>0</v>
      </c>
      <c r="O1012" s="30">
        <f t="shared" si="110"/>
        <v>0</v>
      </c>
      <c r="P1012" s="26"/>
      <c r="Q1012" s="22">
        <f>((M1012+M1013)/2) * (B1013 - B1012)</f>
        <v>0</v>
      </c>
      <c r="R1012" s="25">
        <f t="shared" si="111"/>
        <v>0</v>
      </c>
      <c r="S1012" s="22">
        <f>SUM($R$3:R1012)</f>
        <v>1048.0039967882769</v>
      </c>
      <c r="T1012" s="25">
        <f t="shared" si="105"/>
        <v>0</v>
      </c>
      <c r="U1012" s="22">
        <f>SUM($T$3:T1012)</f>
        <v>339.52753636516809</v>
      </c>
      <c r="V1012" s="25"/>
      <c r="W1012" s="20">
        <f>U1012*'KERS Calcs'!$F$4</f>
        <v>298.7842320013479</v>
      </c>
      <c r="X1012" s="25">
        <f>O1012*'KERS Calcs'!$F$30</f>
        <v>0</v>
      </c>
      <c r="Y1012" s="73">
        <f>T1012*'KERS Calcs'!$F$30</f>
        <v>0</v>
      </c>
      <c r="Z1012" s="26">
        <f>SUM($Y$3:Y1012)</f>
        <v>182.59806931418484</v>
      </c>
    </row>
    <row r="1013" spans="1:26" x14ac:dyDescent="0.2">
      <c r="A1013" s="23" t="s">
        <v>19</v>
      </c>
      <c r="B1013" s="19">
        <v>1010</v>
      </c>
      <c r="C1013" s="23">
        <v>421</v>
      </c>
      <c r="D1013" s="19">
        <v>0</v>
      </c>
      <c r="E1013" s="24">
        <v>0</v>
      </c>
      <c r="F1013" s="20">
        <v>0</v>
      </c>
      <c r="G1013" s="25">
        <f>'Bike Data'!$C$4*$F1013</f>
        <v>0</v>
      </c>
      <c r="H1013" s="22">
        <f>0.5*'Bike Data'!$C$12*'Bike Data'!$C$7*'Bike Data'!$C$6*'WLTP Calcs'!E1013^2</f>
        <v>0</v>
      </c>
      <c r="I1013" s="26">
        <f>0.02 *'Bike Data'!C$4*9.81</f>
        <v>55.524600000000007</v>
      </c>
      <c r="J1013" s="22">
        <f t="shared" si="106"/>
        <v>55.524600000000007</v>
      </c>
      <c r="K1013" s="25">
        <f t="shared" si="107"/>
        <v>55.524600000000007</v>
      </c>
      <c r="L1013" s="20">
        <f t="shared" si="108"/>
        <v>0</v>
      </c>
      <c r="M1013" s="30">
        <f>(E1013/1000)*(I1013+H1013+('Bike Data'!C$4*'Bike Data'!C$10*F1013))</f>
        <v>0</v>
      </c>
      <c r="N1013" s="25">
        <f t="shared" si="109"/>
        <v>0</v>
      </c>
      <c r="O1013" s="30">
        <f t="shared" si="110"/>
        <v>0</v>
      </c>
      <c r="P1013" s="26"/>
      <c r="Q1013" s="22">
        <f>((M1013+M1014)/2) * (B1014 - B1013)</f>
        <v>0</v>
      </c>
      <c r="R1013" s="25">
        <f t="shared" si="111"/>
        <v>0</v>
      </c>
      <c r="S1013" s="22">
        <f>SUM($R$3:R1013)</f>
        <v>1048.0039967882769</v>
      </c>
      <c r="T1013" s="25">
        <f t="shared" si="105"/>
        <v>0</v>
      </c>
      <c r="U1013" s="22">
        <f>SUM($T$3:T1013)</f>
        <v>339.52753636516809</v>
      </c>
      <c r="V1013" s="25"/>
      <c r="W1013" s="20">
        <f>U1013*'KERS Calcs'!$F$4</f>
        <v>298.7842320013479</v>
      </c>
      <c r="X1013" s="25">
        <f>O1013*'KERS Calcs'!$F$30</f>
        <v>0</v>
      </c>
      <c r="Y1013" s="73">
        <f>T1013*'KERS Calcs'!$F$30</f>
        <v>0</v>
      </c>
      <c r="Z1013" s="26">
        <f>SUM($Y$3:Y1013)</f>
        <v>182.59806931418484</v>
      </c>
    </row>
    <row r="1014" spans="1:26" x14ac:dyDescent="0.2">
      <c r="A1014" s="23" t="s">
        <v>19</v>
      </c>
      <c r="B1014" s="19">
        <v>1011</v>
      </c>
      <c r="C1014" s="23">
        <v>422</v>
      </c>
      <c r="D1014" s="19">
        <v>0</v>
      </c>
      <c r="E1014" s="24">
        <v>0</v>
      </c>
      <c r="F1014" s="20">
        <v>0</v>
      </c>
      <c r="G1014" s="25">
        <f>'Bike Data'!$C$4*$F1014</f>
        <v>0</v>
      </c>
      <c r="H1014" s="22">
        <f>0.5*'Bike Data'!$C$12*'Bike Data'!$C$7*'Bike Data'!$C$6*'WLTP Calcs'!E1014^2</f>
        <v>0</v>
      </c>
      <c r="I1014" s="26">
        <f>0.02 *'Bike Data'!C$4*9.81</f>
        <v>55.524600000000007</v>
      </c>
      <c r="J1014" s="22">
        <f t="shared" si="106"/>
        <v>55.524600000000007</v>
      </c>
      <c r="K1014" s="25">
        <f t="shared" si="107"/>
        <v>55.524600000000007</v>
      </c>
      <c r="L1014" s="20">
        <f t="shared" si="108"/>
        <v>0</v>
      </c>
      <c r="M1014" s="30">
        <f>(E1014/1000)*(I1014+H1014+('Bike Data'!C$4*'Bike Data'!C$10*F1014))</f>
        <v>0</v>
      </c>
      <c r="N1014" s="25">
        <f t="shared" si="109"/>
        <v>0</v>
      </c>
      <c r="O1014" s="30">
        <f t="shared" si="110"/>
        <v>0</v>
      </c>
      <c r="P1014" s="26"/>
      <c r="Q1014" s="22">
        <f>((M1014+M1015)/2) * (B1015 - B1014)</f>
        <v>0</v>
      </c>
      <c r="R1014" s="25">
        <f t="shared" si="111"/>
        <v>0</v>
      </c>
      <c r="S1014" s="22">
        <f>SUM($R$3:R1014)</f>
        <v>1048.0039967882769</v>
      </c>
      <c r="T1014" s="25">
        <f t="shared" si="105"/>
        <v>0</v>
      </c>
      <c r="U1014" s="22">
        <f>SUM($T$3:T1014)</f>
        <v>339.52753636516809</v>
      </c>
      <c r="V1014" s="25"/>
      <c r="W1014" s="20">
        <f>U1014*'KERS Calcs'!$F$4</f>
        <v>298.7842320013479</v>
      </c>
      <c r="X1014" s="25">
        <f>O1014*'KERS Calcs'!$F$30</f>
        <v>0</v>
      </c>
      <c r="Y1014" s="73">
        <f>T1014*'KERS Calcs'!$F$30</f>
        <v>0</v>
      </c>
      <c r="Z1014" s="26">
        <f>SUM($Y$3:Y1014)</f>
        <v>182.59806931418484</v>
      </c>
    </row>
    <row r="1015" spans="1:26" x14ac:dyDescent="0.2">
      <c r="A1015" s="23" t="s">
        <v>19</v>
      </c>
      <c r="B1015" s="19">
        <v>1012</v>
      </c>
      <c r="C1015" s="23">
        <v>423</v>
      </c>
      <c r="D1015" s="19">
        <v>0</v>
      </c>
      <c r="E1015" s="24">
        <v>0</v>
      </c>
      <c r="F1015" s="20">
        <v>0</v>
      </c>
      <c r="G1015" s="25">
        <f>'Bike Data'!$C$4*$F1015</f>
        <v>0</v>
      </c>
      <c r="H1015" s="22">
        <f>0.5*'Bike Data'!$C$12*'Bike Data'!$C$7*'Bike Data'!$C$6*'WLTP Calcs'!E1015^2</f>
        <v>0</v>
      </c>
      <c r="I1015" s="26">
        <f>0.02 *'Bike Data'!C$4*9.81</f>
        <v>55.524600000000007</v>
      </c>
      <c r="J1015" s="22">
        <f t="shared" si="106"/>
        <v>55.524600000000007</v>
      </c>
      <c r="K1015" s="25">
        <f t="shared" si="107"/>
        <v>55.524600000000007</v>
      </c>
      <c r="L1015" s="20">
        <f t="shared" si="108"/>
        <v>0</v>
      </c>
      <c r="M1015" s="30">
        <f>(E1015/1000)*(I1015+H1015+('Bike Data'!C$4*'Bike Data'!C$10*F1015))</f>
        <v>0</v>
      </c>
      <c r="N1015" s="25">
        <f t="shared" si="109"/>
        <v>0</v>
      </c>
      <c r="O1015" s="30">
        <f t="shared" si="110"/>
        <v>0</v>
      </c>
      <c r="P1015" s="26"/>
      <c r="Q1015" s="22">
        <f>((M1015+M1016)/2) * (B1016 - B1015)</f>
        <v>0</v>
      </c>
      <c r="R1015" s="25">
        <f t="shared" si="111"/>
        <v>0</v>
      </c>
      <c r="S1015" s="22">
        <f>SUM($R$3:R1015)</f>
        <v>1048.0039967882769</v>
      </c>
      <c r="T1015" s="25">
        <f t="shared" si="105"/>
        <v>0</v>
      </c>
      <c r="U1015" s="22">
        <f>SUM($T$3:T1015)</f>
        <v>339.52753636516809</v>
      </c>
      <c r="V1015" s="25"/>
      <c r="W1015" s="20">
        <f>U1015*'KERS Calcs'!$F$4</f>
        <v>298.7842320013479</v>
      </c>
      <c r="X1015" s="25">
        <f>O1015*'KERS Calcs'!$F$30</f>
        <v>0</v>
      </c>
      <c r="Y1015" s="73">
        <f>T1015*'KERS Calcs'!$F$30</f>
        <v>0</v>
      </c>
      <c r="Z1015" s="26">
        <f>SUM($Y$3:Y1015)</f>
        <v>182.59806931418484</v>
      </c>
    </row>
    <row r="1016" spans="1:26" x14ac:dyDescent="0.2">
      <c r="A1016" s="23" t="s">
        <v>19</v>
      </c>
      <c r="B1016" s="19">
        <v>1013</v>
      </c>
      <c r="C1016" s="23">
        <v>424</v>
      </c>
      <c r="D1016" s="19">
        <v>0</v>
      </c>
      <c r="E1016" s="24">
        <v>0</v>
      </c>
      <c r="F1016" s="20">
        <v>0</v>
      </c>
      <c r="G1016" s="25">
        <f>'Bike Data'!$C$4*$F1016</f>
        <v>0</v>
      </c>
      <c r="H1016" s="22">
        <f>0.5*'Bike Data'!$C$12*'Bike Data'!$C$7*'Bike Data'!$C$6*'WLTP Calcs'!E1016^2</f>
        <v>0</v>
      </c>
      <c r="I1016" s="26">
        <f>0.02 *'Bike Data'!C$4*9.81</f>
        <v>55.524600000000007</v>
      </c>
      <c r="J1016" s="22">
        <f t="shared" si="106"/>
        <v>55.524600000000007</v>
      </c>
      <c r="K1016" s="25">
        <f t="shared" si="107"/>
        <v>55.524600000000007</v>
      </c>
      <c r="L1016" s="20">
        <f t="shared" si="108"/>
        <v>0</v>
      </c>
      <c r="M1016" s="30">
        <f>(E1016/1000)*(I1016+H1016+('Bike Data'!C$4*'Bike Data'!C$10*F1016))</f>
        <v>0</v>
      </c>
      <c r="N1016" s="25">
        <f t="shared" si="109"/>
        <v>0</v>
      </c>
      <c r="O1016" s="30">
        <f t="shared" si="110"/>
        <v>0</v>
      </c>
      <c r="P1016" s="26"/>
      <c r="Q1016" s="22">
        <f>((M1016+M1017)/2) * (B1017 - B1016)</f>
        <v>0</v>
      </c>
      <c r="R1016" s="25">
        <f t="shared" si="111"/>
        <v>0</v>
      </c>
      <c r="S1016" s="22">
        <f>SUM($R$3:R1016)</f>
        <v>1048.0039967882769</v>
      </c>
      <c r="T1016" s="25">
        <f t="shared" si="105"/>
        <v>0</v>
      </c>
      <c r="U1016" s="22">
        <f>SUM($T$3:T1016)</f>
        <v>339.52753636516809</v>
      </c>
      <c r="V1016" s="25"/>
      <c r="W1016" s="20">
        <f>U1016*'KERS Calcs'!$F$4</f>
        <v>298.7842320013479</v>
      </c>
      <c r="X1016" s="25">
        <f>O1016*'KERS Calcs'!$F$30</f>
        <v>0</v>
      </c>
      <c r="Y1016" s="73">
        <f>T1016*'KERS Calcs'!$F$30</f>
        <v>0</v>
      </c>
      <c r="Z1016" s="26">
        <f>SUM($Y$3:Y1016)</f>
        <v>182.59806931418484</v>
      </c>
    </row>
    <row r="1017" spans="1:26" x14ac:dyDescent="0.2">
      <c r="A1017" s="23" t="s">
        <v>19</v>
      </c>
      <c r="B1017" s="19">
        <v>1014</v>
      </c>
      <c r="C1017" s="23">
        <v>425</v>
      </c>
      <c r="D1017" s="19">
        <v>0</v>
      </c>
      <c r="E1017" s="24">
        <v>0</v>
      </c>
      <c r="F1017" s="20">
        <v>0</v>
      </c>
      <c r="G1017" s="25">
        <f>'Bike Data'!$C$4*$F1017</f>
        <v>0</v>
      </c>
      <c r="H1017" s="22">
        <f>0.5*'Bike Data'!$C$12*'Bike Data'!$C$7*'Bike Data'!$C$6*'WLTP Calcs'!E1017^2</f>
        <v>0</v>
      </c>
      <c r="I1017" s="26">
        <f>0.02 *'Bike Data'!C$4*9.81</f>
        <v>55.524600000000007</v>
      </c>
      <c r="J1017" s="22">
        <f t="shared" si="106"/>
        <v>55.524600000000007</v>
      </c>
      <c r="K1017" s="25">
        <f t="shared" si="107"/>
        <v>55.524600000000007</v>
      </c>
      <c r="L1017" s="20">
        <f t="shared" si="108"/>
        <v>0</v>
      </c>
      <c r="M1017" s="30">
        <f>(E1017/1000)*(I1017+H1017+('Bike Data'!C$4*'Bike Data'!C$10*F1017))</f>
        <v>0</v>
      </c>
      <c r="N1017" s="25">
        <f t="shared" si="109"/>
        <v>0</v>
      </c>
      <c r="O1017" s="30">
        <f t="shared" si="110"/>
        <v>0</v>
      </c>
      <c r="P1017" s="26"/>
      <c r="Q1017" s="22">
        <f>((M1017+M1018)/2) * (B1018 - B1017)</f>
        <v>0</v>
      </c>
      <c r="R1017" s="25">
        <f t="shared" si="111"/>
        <v>0</v>
      </c>
      <c r="S1017" s="22">
        <f>SUM($R$3:R1017)</f>
        <v>1048.0039967882769</v>
      </c>
      <c r="T1017" s="25">
        <f t="shared" si="105"/>
        <v>0</v>
      </c>
      <c r="U1017" s="22">
        <f>SUM($T$3:T1017)</f>
        <v>339.52753636516809</v>
      </c>
      <c r="V1017" s="25"/>
      <c r="W1017" s="20">
        <f>U1017*'KERS Calcs'!$F$4</f>
        <v>298.7842320013479</v>
      </c>
      <c r="X1017" s="25">
        <f>O1017*'KERS Calcs'!$F$30</f>
        <v>0</v>
      </c>
      <c r="Y1017" s="73">
        <f>T1017*'KERS Calcs'!$F$30</f>
        <v>0</v>
      </c>
      <c r="Z1017" s="26">
        <f>SUM($Y$3:Y1017)</f>
        <v>182.59806931418484</v>
      </c>
    </row>
    <row r="1018" spans="1:26" x14ac:dyDescent="0.2">
      <c r="A1018" s="23" t="s">
        <v>19</v>
      </c>
      <c r="B1018" s="19">
        <v>1015</v>
      </c>
      <c r="C1018" s="23">
        <v>426</v>
      </c>
      <c r="D1018" s="19">
        <v>0</v>
      </c>
      <c r="E1018" s="24">
        <v>0</v>
      </c>
      <c r="F1018" s="20">
        <v>0</v>
      </c>
      <c r="G1018" s="25">
        <f>'Bike Data'!$C$4*$F1018</f>
        <v>0</v>
      </c>
      <c r="H1018" s="22">
        <f>0.5*'Bike Data'!$C$12*'Bike Data'!$C$7*'Bike Data'!$C$6*'WLTP Calcs'!E1018^2</f>
        <v>0</v>
      </c>
      <c r="I1018" s="26">
        <f>0.02 *'Bike Data'!C$4*9.81</f>
        <v>55.524600000000007</v>
      </c>
      <c r="J1018" s="22">
        <f t="shared" si="106"/>
        <v>55.524600000000007</v>
      </c>
      <c r="K1018" s="25">
        <f t="shared" si="107"/>
        <v>55.524600000000007</v>
      </c>
      <c r="L1018" s="20">
        <f t="shared" si="108"/>
        <v>0</v>
      </c>
      <c r="M1018" s="30">
        <f>(E1018/1000)*(I1018+H1018+('Bike Data'!C$4*'Bike Data'!C$10*F1018))</f>
        <v>0</v>
      </c>
      <c r="N1018" s="25">
        <f t="shared" si="109"/>
        <v>0</v>
      </c>
      <c r="O1018" s="30">
        <f t="shared" si="110"/>
        <v>0</v>
      </c>
      <c r="P1018" s="26"/>
      <c r="Q1018" s="22">
        <f>((M1018+M1019)/2) * (B1019 - B1018)</f>
        <v>0</v>
      </c>
      <c r="R1018" s="25">
        <f t="shared" si="111"/>
        <v>0</v>
      </c>
      <c r="S1018" s="22">
        <f>SUM($R$3:R1018)</f>
        <v>1048.0039967882769</v>
      </c>
      <c r="T1018" s="25">
        <f t="shared" si="105"/>
        <v>0</v>
      </c>
      <c r="U1018" s="22">
        <f>SUM($T$3:T1018)</f>
        <v>339.52753636516809</v>
      </c>
      <c r="V1018" s="25"/>
      <c r="W1018" s="20">
        <f>U1018*'KERS Calcs'!$F$4</f>
        <v>298.7842320013479</v>
      </c>
      <c r="X1018" s="25">
        <f>O1018*'KERS Calcs'!$F$30</f>
        <v>0</v>
      </c>
      <c r="Y1018" s="73">
        <f>T1018*'KERS Calcs'!$F$30</f>
        <v>0</v>
      </c>
      <c r="Z1018" s="26">
        <f>SUM($Y$3:Y1018)</f>
        <v>182.59806931418484</v>
      </c>
    </row>
    <row r="1019" spans="1:26" x14ac:dyDescent="0.2">
      <c r="A1019" s="23" t="s">
        <v>19</v>
      </c>
      <c r="B1019" s="19">
        <v>1016</v>
      </c>
      <c r="C1019" s="23">
        <v>427</v>
      </c>
      <c r="D1019" s="19">
        <v>0</v>
      </c>
      <c r="E1019" s="24">
        <v>0</v>
      </c>
      <c r="F1019" s="20">
        <v>0</v>
      </c>
      <c r="G1019" s="25">
        <f>'Bike Data'!$C$4*$F1019</f>
        <v>0</v>
      </c>
      <c r="H1019" s="22">
        <f>0.5*'Bike Data'!$C$12*'Bike Data'!$C$7*'Bike Data'!$C$6*'WLTP Calcs'!E1019^2</f>
        <v>0</v>
      </c>
      <c r="I1019" s="26">
        <f>0.02 *'Bike Data'!C$4*9.81</f>
        <v>55.524600000000007</v>
      </c>
      <c r="J1019" s="22">
        <f t="shared" si="106"/>
        <v>55.524600000000007</v>
      </c>
      <c r="K1019" s="25">
        <f t="shared" si="107"/>
        <v>55.524600000000007</v>
      </c>
      <c r="L1019" s="20">
        <f t="shared" si="108"/>
        <v>0</v>
      </c>
      <c r="M1019" s="30">
        <f>(E1019/1000)*(I1019+H1019+('Bike Data'!C$4*'Bike Data'!C$10*F1019))</f>
        <v>0</v>
      </c>
      <c r="N1019" s="25">
        <f t="shared" si="109"/>
        <v>0</v>
      </c>
      <c r="O1019" s="30">
        <f t="shared" si="110"/>
        <v>0</v>
      </c>
      <c r="P1019" s="26"/>
      <c r="Q1019" s="22">
        <f>((M1019+M1020)/2) * (B1020 - B1019)</f>
        <v>0</v>
      </c>
      <c r="R1019" s="25">
        <f t="shared" si="111"/>
        <v>0</v>
      </c>
      <c r="S1019" s="22">
        <f>SUM($R$3:R1019)</f>
        <v>1048.0039967882769</v>
      </c>
      <c r="T1019" s="25">
        <f t="shared" si="105"/>
        <v>0</v>
      </c>
      <c r="U1019" s="22">
        <f>SUM($T$3:T1019)</f>
        <v>339.52753636516809</v>
      </c>
      <c r="V1019" s="25"/>
      <c r="W1019" s="20">
        <f>U1019*'KERS Calcs'!$F$4</f>
        <v>298.7842320013479</v>
      </c>
      <c r="X1019" s="25">
        <f>O1019*'KERS Calcs'!$F$30</f>
        <v>0</v>
      </c>
      <c r="Y1019" s="73">
        <f>T1019*'KERS Calcs'!$F$30</f>
        <v>0</v>
      </c>
      <c r="Z1019" s="26">
        <f>SUM($Y$3:Y1019)</f>
        <v>182.59806931418484</v>
      </c>
    </row>
    <row r="1020" spans="1:26" x14ac:dyDescent="0.2">
      <c r="A1020" s="23" t="s">
        <v>19</v>
      </c>
      <c r="B1020" s="19">
        <v>1017</v>
      </c>
      <c r="C1020" s="23">
        <v>428</v>
      </c>
      <c r="D1020" s="19">
        <v>0</v>
      </c>
      <c r="E1020" s="24">
        <v>0</v>
      </c>
      <c r="F1020" s="20">
        <v>0</v>
      </c>
      <c r="G1020" s="25">
        <f>'Bike Data'!$C$4*$F1020</f>
        <v>0</v>
      </c>
      <c r="H1020" s="22">
        <f>0.5*'Bike Data'!$C$12*'Bike Data'!$C$7*'Bike Data'!$C$6*'WLTP Calcs'!E1020^2</f>
        <v>0</v>
      </c>
      <c r="I1020" s="26">
        <f>0.02 *'Bike Data'!C$4*9.81</f>
        <v>55.524600000000007</v>
      </c>
      <c r="J1020" s="22">
        <f t="shared" si="106"/>
        <v>55.524600000000007</v>
      </c>
      <c r="K1020" s="25">
        <f t="shared" si="107"/>
        <v>55.524600000000007</v>
      </c>
      <c r="L1020" s="20">
        <f t="shared" si="108"/>
        <v>0</v>
      </c>
      <c r="M1020" s="30">
        <f>(E1020/1000)*(I1020+H1020+('Bike Data'!C$4*'Bike Data'!C$10*F1020))</f>
        <v>0</v>
      </c>
      <c r="N1020" s="25">
        <f t="shared" si="109"/>
        <v>0</v>
      </c>
      <c r="O1020" s="30">
        <f t="shared" si="110"/>
        <v>0</v>
      </c>
      <c r="P1020" s="26"/>
      <c r="Q1020" s="22">
        <f>((M1020+M1021)/2) * (B1021 - B1020)</f>
        <v>0</v>
      </c>
      <c r="R1020" s="25">
        <f t="shared" si="111"/>
        <v>0</v>
      </c>
      <c r="S1020" s="22">
        <f>SUM($R$3:R1020)</f>
        <v>1048.0039967882769</v>
      </c>
      <c r="T1020" s="25">
        <f t="shared" si="105"/>
        <v>0</v>
      </c>
      <c r="U1020" s="22">
        <f>SUM($T$3:T1020)</f>
        <v>339.52753636516809</v>
      </c>
      <c r="V1020" s="25"/>
      <c r="W1020" s="20">
        <f>U1020*'KERS Calcs'!$F$4</f>
        <v>298.7842320013479</v>
      </c>
      <c r="X1020" s="25">
        <f>O1020*'KERS Calcs'!$F$30</f>
        <v>0</v>
      </c>
      <c r="Y1020" s="73">
        <f>T1020*'KERS Calcs'!$F$30</f>
        <v>0</v>
      </c>
      <c r="Z1020" s="26">
        <f>SUM($Y$3:Y1020)</f>
        <v>182.59806931418484</v>
      </c>
    </row>
    <row r="1021" spans="1:26" x14ac:dyDescent="0.2">
      <c r="A1021" s="23" t="s">
        <v>19</v>
      </c>
      <c r="B1021" s="19">
        <v>1018</v>
      </c>
      <c r="C1021" s="23">
        <v>429</v>
      </c>
      <c r="D1021" s="19">
        <v>0</v>
      </c>
      <c r="E1021" s="24">
        <v>0</v>
      </c>
      <c r="F1021" s="20">
        <v>0</v>
      </c>
      <c r="G1021" s="25">
        <f>'Bike Data'!$C$4*$F1021</f>
        <v>0</v>
      </c>
      <c r="H1021" s="22">
        <f>0.5*'Bike Data'!$C$12*'Bike Data'!$C$7*'Bike Data'!$C$6*'WLTP Calcs'!E1021^2</f>
        <v>0</v>
      </c>
      <c r="I1021" s="26">
        <f>0.02 *'Bike Data'!C$4*9.81</f>
        <v>55.524600000000007</v>
      </c>
      <c r="J1021" s="22">
        <f t="shared" si="106"/>
        <v>55.524600000000007</v>
      </c>
      <c r="K1021" s="25">
        <f t="shared" si="107"/>
        <v>55.524600000000007</v>
      </c>
      <c r="L1021" s="20">
        <f t="shared" si="108"/>
        <v>0</v>
      </c>
      <c r="M1021" s="30">
        <f>(E1021/1000)*(I1021+H1021+('Bike Data'!C$4*'Bike Data'!C$10*F1021))</f>
        <v>0</v>
      </c>
      <c r="N1021" s="25">
        <f t="shared" si="109"/>
        <v>0</v>
      </c>
      <c r="O1021" s="30">
        <f t="shared" si="110"/>
        <v>0</v>
      </c>
      <c r="P1021" s="26"/>
      <c r="Q1021" s="22">
        <f>((M1021+M1022)/2) * (B1022 - B1021)</f>
        <v>0</v>
      </c>
      <c r="R1021" s="25">
        <f t="shared" si="111"/>
        <v>0</v>
      </c>
      <c r="S1021" s="22">
        <f>SUM($R$3:R1021)</f>
        <v>1048.0039967882769</v>
      </c>
      <c r="T1021" s="25">
        <f t="shared" si="105"/>
        <v>0</v>
      </c>
      <c r="U1021" s="22">
        <f>SUM($T$3:T1021)</f>
        <v>339.52753636516809</v>
      </c>
      <c r="V1021" s="25"/>
      <c r="W1021" s="20">
        <f>U1021*'KERS Calcs'!$F$4</f>
        <v>298.7842320013479</v>
      </c>
      <c r="X1021" s="25">
        <f>O1021*'KERS Calcs'!$F$30</f>
        <v>0</v>
      </c>
      <c r="Y1021" s="73">
        <f>T1021*'KERS Calcs'!$F$30</f>
        <v>0</v>
      </c>
      <c r="Z1021" s="26">
        <f>SUM($Y$3:Y1021)</f>
        <v>182.59806931418484</v>
      </c>
    </row>
    <row r="1022" spans="1:26" x14ac:dyDescent="0.2">
      <c r="A1022" s="23" t="s">
        <v>19</v>
      </c>
      <c r="B1022" s="19">
        <v>1019</v>
      </c>
      <c r="C1022" s="23">
        <v>430</v>
      </c>
      <c r="D1022" s="19">
        <v>0</v>
      </c>
      <c r="E1022" s="24">
        <v>0</v>
      </c>
      <c r="F1022" s="20">
        <v>0</v>
      </c>
      <c r="G1022" s="25">
        <f>'Bike Data'!$C$4*$F1022</f>
        <v>0</v>
      </c>
      <c r="H1022" s="22">
        <f>0.5*'Bike Data'!$C$12*'Bike Data'!$C$7*'Bike Data'!$C$6*'WLTP Calcs'!E1022^2</f>
        <v>0</v>
      </c>
      <c r="I1022" s="26">
        <f>0.02 *'Bike Data'!C$4*9.81</f>
        <v>55.524600000000007</v>
      </c>
      <c r="J1022" s="22">
        <f t="shared" si="106"/>
        <v>55.524600000000007</v>
      </c>
      <c r="K1022" s="25">
        <f t="shared" si="107"/>
        <v>55.524600000000007</v>
      </c>
      <c r="L1022" s="20">
        <f t="shared" si="108"/>
        <v>0</v>
      </c>
      <c r="M1022" s="30">
        <f>(E1022/1000)*(I1022+H1022+('Bike Data'!C$4*'Bike Data'!C$10*F1022))</f>
        <v>0</v>
      </c>
      <c r="N1022" s="25">
        <f t="shared" si="109"/>
        <v>0</v>
      </c>
      <c r="O1022" s="30">
        <f t="shared" si="110"/>
        <v>0</v>
      </c>
      <c r="P1022" s="26"/>
      <c r="Q1022" s="22">
        <f>((M1022+M1023)/2) * (B1023 - B1022)</f>
        <v>0</v>
      </c>
      <c r="R1022" s="25">
        <f t="shared" si="111"/>
        <v>0</v>
      </c>
      <c r="S1022" s="22">
        <f>SUM($R$3:R1022)</f>
        <v>1048.0039967882769</v>
      </c>
      <c r="T1022" s="25">
        <f t="shared" si="105"/>
        <v>0</v>
      </c>
      <c r="U1022" s="22">
        <f>SUM($T$3:T1022)</f>
        <v>339.52753636516809</v>
      </c>
      <c r="V1022" s="25"/>
      <c r="W1022" s="20">
        <f>U1022*'KERS Calcs'!$F$4</f>
        <v>298.7842320013479</v>
      </c>
      <c r="X1022" s="25">
        <f>O1022*'KERS Calcs'!$F$30</f>
        <v>0</v>
      </c>
      <c r="Y1022" s="73">
        <f>T1022*'KERS Calcs'!$F$30</f>
        <v>0</v>
      </c>
      <c r="Z1022" s="26">
        <f>SUM($Y$3:Y1022)</f>
        <v>182.59806931418484</v>
      </c>
    </row>
    <row r="1023" spans="1:26" x14ac:dyDescent="0.2">
      <c r="A1023" s="23" t="s">
        <v>19</v>
      </c>
      <c r="B1023" s="19">
        <v>1020</v>
      </c>
      <c r="C1023" s="23">
        <v>431</v>
      </c>
      <c r="D1023" s="19">
        <v>0</v>
      </c>
      <c r="E1023" s="24">
        <v>0</v>
      </c>
      <c r="F1023" s="20">
        <v>0</v>
      </c>
      <c r="G1023" s="25">
        <f>'Bike Data'!$C$4*$F1023</f>
        <v>0</v>
      </c>
      <c r="H1023" s="22">
        <f>0.5*'Bike Data'!$C$12*'Bike Data'!$C$7*'Bike Data'!$C$6*'WLTP Calcs'!E1023^2</f>
        <v>0</v>
      </c>
      <c r="I1023" s="26">
        <f>0.02 *'Bike Data'!C$4*9.81</f>
        <v>55.524600000000007</v>
      </c>
      <c r="J1023" s="22">
        <f t="shared" si="106"/>
        <v>55.524600000000007</v>
      </c>
      <c r="K1023" s="25">
        <f t="shared" si="107"/>
        <v>55.524600000000007</v>
      </c>
      <c r="L1023" s="20">
        <f t="shared" si="108"/>
        <v>0</v>
      </c>
      <c r="M1023" s="30">
        <f>(E1023/1000)*(I1023+H1023+('Bike Data'!C$4*'Bike Data'!C$10*F1023))</f>
        <v>0</v>
      </c>
      <c r="N1023" s="25">
        <f t="shared" si="109"/>
        <v>0</v>
      </c>
      <c r="O1023" s="30">
        <f t="shared" si="110"/>
        <v>0</v>
      </c>
      <c r="P1023" s="26"/>
      <c r="Q1023" s="22">
        <f>((M1023+M1024)/2) * (B1024 - B1023)</f>
        <v>0</v>
      </c>
      <c r="R1023" s="25">
        <f t="shared" si="111"/>
        <v>0</v>
      </c>
      <c r="S1023" s="22">
        <f>SUM($R$3:R1023)</f>
        <v>1048.0039967882769</v>
      </c>
      <c r="T1023" s="25">
        <f t="shared" si="105"/>
        <v>0</v>
      </c>
      <c r="U1023" s="22">
        <f>SUM($T$3:T1023)</f>
        <v>339.52753636516809</v>
      </c>
      <c r="V1023" s="25"/>
      <c r="W1023" s="20">
        <f>U1023*'KERS Calcs'!$F$4</f>
        <v>298.7842320013479</v>
      </c>
      <c r="X1023" s="25">
        <f>O1023*'KERS Calcs'!$F$30</f>
        <v>0</v>
      </c>
      <c r="Y1023" s="73">
        <f>T1023*'KERS Calcs'!$F$30</f>
        <v>0</v>
      </c>
      <c r="Z1023" s="26">
        <f>SUM($Y$3:Y1023)</f>
        <v>182.59806931418484</v>
      </c>
    </row>
    <row r="1024" spans="1:26" x14ac:dyDescent="0.2">
      <c r="A1024" s="23" t="s">
        <v>19</v>
      </c>
      <c r="B1024" s="19">
        <v>1021</v>
      </c>
      <c r="C1024" s="23">
        <v>432</v>
      </c>
      <c r="D1024" s="19">
        <v>0</v>
      </c>
      <c r="E1024" s="24">
        <v>0</v>
      </c>
      <c r="F1024" s="20">
        <v>0</v>
      </c>
      <c r="G1024" s="25">
        <f>'Bike Data'!$C$4*$F1024</f>
        <v>0</v>
      </c>
      <c r="H1024" s="22">
        <f>0.5*'Bike Data'!$C$12*'Bike Data'!$C$7*'Bike Data'!$C$6*'WLTP Calcs'!E1024^2</f>
        <v>0</v>
      </c>
      <c r="I1024" s="26">
        <f>0.02 *'Bike Data'!C$4*9.81</f>
        <v>55.524600000000007</v>
      </c>
      <c r="J1024" s="22">
        <f t="shared" si="106"/>
        <v>55.524600000000007</v>
      </c>
      <c r="K1024" s="25">
        <f t="shared" si="107"/>
        <v>55.524600000000007</v>
      </c>
      <c r="L1024" s="20">
        <f t="shared" si="108"/>
        <v>0</v>
      </c>
      <c r="M1024" s="30">
        <f>(E1024/1000)*(I1024+H1024+('Bike Data'!C$4*'Bike Data'!C$10*F1024))</f>
        <v>0</v>
      </c>
      <c r="N1024" s="25">
        <f t="shared" si="109"/>
        <v>0</v>
      </c>
      <c r="O1024" s="30">
        <f t="shared" si="110"/>
        <v>0</v>
      </c>
      <c r="P1024" s="26"/>
      <c r="Q1024" s="22">
        <f>((M1024+M1025)/2) * (B1025 - B1024)</f>
        <v>0</v>
      </c>
      <c r="R1024" s="25">
        <f t="shared" si="111"/>
        <v>0</v>
      </c>
      <c r="S1024" s="22">
        <f>SUM($R$3:R1024)</f>
        <v>1048.0039967882769</v>
      </c>
      <c r="T1024" s="25">
        <f t="shared" si="105"/>
        <v>0</v>
      </c>
      <c r="U1024" s="22">
        <f>SUM($T$3:T1024)</f>
        <v>339.52753636516809</v>
      </c>
      <c r="V1024" s="25"/>
      <c r="W1024" s="20">
        <f>U1024*'KERS Calcs'!$F$4</f>
        <v>298.7842320013479</v>
      </c>
      <c r="X1024" s="25">
        <f>O1024*'KERS Calcs'!$F$30</f>
        <v>0</v>
      </c>
      <c r="Y1024" s="73">
        <f>T1024*'KERS Calcs'!$F$30</f>
        <v>0</v>
      </c>
      <c r="Z1024" s="26">
        <f>SUM($Y$3:Y1024)</f>
        <v>182.59806931418484</v>
      </c>
    </row>
    <row r="1025" spans="1:26" x14ac:dyDescent="0.2">
      <c r="A1025" s="23" t="s">
        <v>19</v>
      </c>
      <c r="B1025" s="19">
        <v>1022</v>
      </c>
      <c r="C1025" s="23">
        <v>433</v>
      </c>
      <c r="D1025" s="19">
        <v>0</v>
      </c>
      <c r="E1025" s="24">
        <v>0</v>
      </c>
      <c r="F1025" s="20">
        <v>0</v>
      </c>
      <c r="G1025" s="25">
        <f>'Bike Data'!$C$4*$F1025</f>
        <v>0</v>
      </c>
      <c r="H1025" s="22">
        <f>0.5*'Bike Data'!$C$12*'Bike Data'!$C$7*'Bike Data'!$C$6*'WLTP Calcs'!E1025^2</f>
        <v>0</v>
      </c>
      <c r="I1025" s="26">
        <f>0.02 *'Bike Data'!C$4*9.81</f>
        <v>55.524600000000007</v>
      </c>
      <c r="J1025" s="22">
        <f t="shared" si="106"/>
        <v>55.524600000000007</v>
      </c>
      <c r="K1025" s="25">
        <f t="shared" si="107"/>
        <v>55.524600000000007</v>
      </c>
      <c r="L1025" s="20">
        <f t="shared" si="108"/>
        <v>0</v>
      </c>
      <c r="M1025" s="30">
        <f>(E1025/1000)*(I1025+H1025+('Bike Data'!C$4*'Bike Data'!C$10*F1025))</f>
        <v>0</v>
      </c>
      <c r="N1025" s="25">
        <f t="shared" si="109"/>
        <v>0</v>
      </c>
      <c r="O1025" s="30">
        <f t="shared" si="110"/>
        <v>0</v>
      </c>
      <c r="P1025" s="26"/>
      <c r="Q1025" s="22">
        <f>((M1025+M1026)/2) * (B1026 - B1025)</f>
        <v>0</v>
      </c>
      <c r="R1025" s="25">
        <f t="shared" si="111"/>
        <v>0</v>
      </c>
      <c r="S1025" s="22">
        <f>SUM($R$3:R1025)</f>
        <v>1048.0039967882769</v>
      </c>
      <c r="T1025" s="25">
        <f t="shared" si="105"/>
        <v>0</v>
      </c>
      <c r="U1025" s="22">
        <f>SUM($T$3:T1025)</f>
        <v>339.52753636516809</v>
      </c>
      <c r="V1025" s="25"/>
      <c r="W1025" s="20">
        <f>U1025*'KERS Calcs'!$F$4</f>
        <v>298.7842320013479</v>
      </c>
      <c r="X1025" s="25">
        <f>O1025*'KERS Calcs'!$F$30</f>
        <v>0</v>
      </c>
      <c r="Y1025" s="73">
        <f>T1025*'KERS Calcs'!$F$30</f>
        <v>0</v>
      </c>
      <c r="Z1025" s="26">
        <f>SUM($Y$3:Y1025)</f>
        <v>182.59806931418484</v>
      </c>
    </row>
    <row r="1026" spans="1:26" x14ac:dyDescent="0.2">
      <c r="A1026" s="23" t="s">
        <v>20</v>
      </c>
      <c r="B1026" s="19">
        <v>1023</v>
      </c>
      <c r="C1026" s="23">
        <v>1</v>
      </c>
      <c r="D1026" s="19">
        <v>0</v>
      </c>
      <c r="E1026" s="24">
        <v>0</v>
      </c>
      <c r="F1026" s="20">
        <v>0</v>
      </c>
      <c r="G1026" s="25">
        <f>'Bike Data'!$C$4*$F1026</f>
        <v>0</v>
      </c>
      <c r="H1026" s="22">
        <f>0.5*'Bike Data'!$C$12*'Bike Data'!$C$7*'Bike Data'!$C$6*'WLTP Calcs'!E1026^2</f>
        <v>0</v>
      </c>
      <c r="I1026" s="26">
        <f>0.02 *'Bike Data'!C$4*9.81</f>
        <v>55.524600000000007</v>
      </c>
      <c r="J1026" s="22">
        <f t="shared" si="106"/>
        <v>55.524600000000007</v>
      </c>
      <c r="K1026" s="25">
        <f t="shared" si="107"/>
        <v>55.524600000000007</v>
      </c>
      <c r="L1026" s="20">
        <f t="shared" si="108"/>
        <v>0</v>
      </c>
      <c r="M1026" s="30">
        <f>(E1026/1000)*(I1026+H1026+('Bike Data'!C$4*'Bike Data'!C$10*F1026))</f>
        <v>0</v>
      </c>
      <c r="N1026" s="25">
        <f t="shared" si="109"/>
        <v>0</v>
      </c>
      <c r="O1026" s="30">
        <f t="shared" si="110"/>
        <v>0</v>
      </c>
      <c r="P1026" s="26"/>
      <c r="Q1026" s="22">
        <f>((M1026+M1027)/2) * (B1027 - B1026)</f>
        <v>0</v>
      </c>
      <c r="R1026" s="25">
        <f t="shared" si="111"/>
        <v>0</v>
      </c>
      <c r="S1026" s="22">
        <f>SUM($R$3:R1026)</f>
        <v>1048.0039967882769</v>
      </c>
      <c r="T1026" s="25">
        <f t="shared" si="105"/>
        <v>0</v>
      </c>
      <c r="U1026" s="22">
        <f>SUM($T$3:T1026)</f>
        <v>339.52753636516809</v>
      </c>
      <c r="V1026" s="25"/>
      <c r="W1026" s="20">
        <f>U1026*'KERS Calcs'!$F$4</f>
        <v>298.7842320013479</v>
      </c>
      <c r="X1026" s="25">
        <f>O1026*'KERS Calcs'!$F$30</f>
        <v>0</v>
      </c>
      <c r="Y1026" s="73">
        <f>T1026*'KERS Calcs'!$F$30</f>
        <v>0</v>
      </c>
      <c r="Z1026" s="26">
        <f>SUM($Y$3:Y1026)</f>
        <v>182.59806931418484</v>
      </c>
    </row>
    <row r="1027" spans="1:26" x14ac:dyDescent="0.2">
      <c r="A1027" s="23" t="s">
        <v>20</v>
      </c>
      <c r="B1027" s="19">
        <v>1024</v>
      </c>
      <c r="C1027" s="23">
        <v>2</v>
      </c>
      <c r="D1027" s="19">
        <v>0</v>
      </c>
      <c r="E1027" s="24">
        <v>0</v>
      </c>
      <c r="F1027" s="20">
        <v>0</v>
      </c>
      <c r="G1027" s="25">
        <f>'Bike Data'!$C$4*$F1027</f>
        <v>0</v>
      </c>
      <c r="H1027" s="22">
        <f>0.5*'Bike Data'!$C$12*'Bike Data'!$C$7*'Bike Data'!$C$6*'WLTP Calcs'!E1027^2</f>
        <v>0</v>
      </c>
      <c r="I1027" s="26">
        <f>0.02 *'Bike Data'!C$4*9.81</f>
        <v>55.524600000000007</v>
      </c>
      <c r="J1027" s="22">
        <f t="shared" si="106"/>
        <v>55.524600000000007</v>
      </c>
      <c r="K1027" s="25">
        <f t="shared" si="107"/>
        <v>55.524600000000007</v>
      </c>
      <c r="L1027" s="20">
        <f t="shared" si="108"/>
        <v>0</v>
      </c>
      <c r="M1027" s="30">
        <f>(E1027/1000)*(I1027+H1027+('Bike Data'!C$4*'Bike Data'!C$10*F1027))</f>
        <v>0</v>
      </c>
      <c r="N1027" s="25">
        <f t="shared" si="109"/>
        <v>0</v>
      </c>
      <c r="O1027" s="30">
        <f t="shared" si="110"/>
        <v>0</v>
      </c>
      <c r="P1027" s="26"/>
      <c r="Q1027" s="22">
        <f>((M1027+M1028)/2) * (B1028 - B1027)</f>
        <v>0</v>
      </c>
      <c r="R1027" s="25">
        <f t="shared" si="111"/>
        <v>0</v>
      </c>
      <c r="S1027" s="22">
        <f>SUM($R$3:R1027)</f>
        <v>1048.0039967882769</v>
      </c>
      <c r="T1027" s="25">
        <f t="shared" ref="T1027:T1090" si="112">ABS(IF(Q1027&lt;0,Q1027,))</f>
        <v>0</v>
      </c>
      <c r="U1027" s="22">
        <f>SUM($T$3:T1027)</f>
        <v>339.52753636516809</v>
      </c>
      <c r="V1027" s="25"/>
      <c r="W1027" s="20">
        <f>U1027*'KERS Calcs'!$F$4</f>
        <v>298.7842320013479</v>
      </c>
      <c r="X1027" s="25">
        <f>O1027*'KERS Calcs'!$F$30</f>
        <v>0</v>
      </c>
      <c r="Y1027" s="73">
        <f>T1027*'KERS Calcs'!$F$30</f>
        <v>0</v>
      </c>
      <c r="Z1027" s="26">
        <f>SUM($Y$3:Y1027)</f>
        <v>182.59806931418484</v>
      </c>
    </row>
    <row r="1028" spans="1:26" x14ac:dyDescent="0.2">
      <c r="A1028" s="23" t="s">
        <v>20</v>
      </c>
      <c r="B1028" s="19">
        <v>1025</v>
      </c>
      <c r="C1028" s="23">
        <v>3</v>
      </c>
      <c r="D1028" s="19">
        <v>0</v>
      </c>
      <c r="E1028" s="24">
        <v>0</v>
      </c>
      <c r="F1028" s="20">
        <v>0</v>
      </c>
      <c r="G1028" s="25">
        <f>'Bike Data'!$C$4*$F1028</f>
        <v>0</v>
      </c>
      <c r="H1028" s="22">
        <f>0.5*'Bike Data'!$C$12*'Bike Data'!$C$7*'Bike Data'!$C$6*'WLTP Calcs'!E1028^2</f>
        <v>0</v>
      </c>
      <c r="I1028" s="26">
        <f>0.02 *'Bike Data'!C$4*9.81</f>
        <v>55.524600000000007</v>
      </c>
      <c r="J1028" s="22">
        <f t="shared" ref="J1028:J1091" si="113">SUM(G1028:I1028)</f>
        <v>55.524600000000007</v>
      </c>
      <c r="K1028" s="25">
        <f t="shared" ref="K1028:K1091" si="114">IF(J1028&gt;0,J1028,)</f>
        <v>55.524600000000007</v>
      </c>
      <c r="L1028" s="20">
        <f t="shared" ref="L1028:L1091" si="115">IF(J1028&lt;0,J1028,)*-1</f>
        <v>0</v>
      </c>
      <c r="M1028" s="30">
        <f>(E1028/1000)*(I1028+H1028+('Bike Data'!C$4*'Bike Data'!C$10*F1028))</f>
        <v>0</v>
      </c>
      <c r="N1028" s="25">
        <f t="shared" ref="N1028:N1091" si="116">IF(M1028&gt;0,M1028,)</f>
        <v>0</v>
      </c>
      <c r="O1028" s="30">
        <f t="shared" ref="O1028:O1091" si="117">ABS(IF(M1028&lt;0,M1028,))</f>
        <v>0</v>
      </c>
      <c r="P1028" s="26"/>
      <c r="Q1028" s="22">
        <f>((M1028+M1029)/2) * (B1029 - B1028)</f>
        <v>0</v>
      </c>
      <c r="R1028" s="25">
        <f t="shared" ref="R1028:R1091" si="118">IF(Q1028&gt;0,Q1028,)</f>
        <v>0</v>
      </c>
      <c r="S1028" s="22">
        <f>SUM($R$3:R1028)</f>
        <v>1048.0039967882769</v>
      </c>
      <c r="T1028" s="25">
        <f t="shared" si="112"/>
        <v>0</v>
      </c>
      <c r="U1028" s="22">
        <f>SUM($T$3:T1028)</f>
        <v>339.52753636516809</v>
      </c>
      <c r="V1028" s="25"/>
      <c r="W1028" s="20">
        <f>U1028*'KERS Calcs'!$F$4</f>
        <v>298.7842320013479</v>
      </c>
      <c r="X1028" s="25">
        <f>O1028*'KERS Calcs'!$F$30</f>
        <v>0</v>
      </c>
      <c r="Y1028" s="73">
        <f>T1028*'KERS Calcs'!$F$30</f>
        <v>0</v>
      </c>
      <c r="Z1028" s="26">
        <f>SUM($Y$3:Y1028)</f>
        <v>182.59806931418484</v>
      </c>
    </row>
    <row r="1029" spans="1:26" x14ac:dyDescent="0.2">
      <c r="A1029" s="23" t="s">
        <v>20</v>
      </c>
      <c r="B1029" s="19">
        <v>1026</v>
      </c>
      <c r="C1029" s="23">
        <v>4</v>
      </c>
      <c r="D1029" s="19">
        <v>0</v>
      </c>
      <c r="E1029" s="24">
        <v>0</v>
      </c>
      <c r="F1029" s="20">
        <v>0.11111111111111112</v>
      </c>
      <c r="G1029" s="25">
        <f>'Bike Data'!$C$4*$F1029</f>
        <v>31.444444444444446</v>
      </c>
      <c r="H1029" s="22">
        <f>0.5*'Bike Data'!$C$12*'Bike Data'!$C$7*'Bike Data'!$C$6*'WLTP Calcs'!E1029^2</f>
        <v>0</v>
      </c>
      <c r="I1029" s="26">
        <f>0.02 *'Bike Data'!C$4*9.81</f>
        <v>55.524600000000007</v>
      </c>
      <c r="J1029" s="22">
        <f t="shared" si="113"/>
        <v>86.969044444444449</v>
      </c>
      <c r="K1029" s="25">
        <f t="shared" si="114"/>
        <v>86.969044444444449</v>
      </c>
      <c r="L1029" s="20">
        <f t="shared" si="115"/>
        <v>0</v>
      </c>
      <c r="M1029" s="30">
        <f>(E1029/1000)*(I1029+H1029+('Bike Data'!C$4*'Bike Data'!C$10*F1029))</f>
        <v>0</v>
      </c>
      <c r="N1029" s="25">
        <f t="shared" si="116"/>
        <v>0</v>
      </c>
      <c r="O1029" s="30">
        <f t="shared" si="117"/>
        <v>0</v>
      </c>
      <c r="P1029" s="26"/>
      <c r="Q1029" s="22">
        <f>((M1029+M1030)/2) * (B1030 - B1029)</f>
        <v>2.6646365329218106E-2</v>
      </c>
      <c r="R1029" s="25">
        <f t="shared" si="118"/>
        <v>2.6646365329218106E-2</v>
      </c>
      <c r="S1029" s="22">
        <f>SUM($R$3:R1029)</f>
        <v>1048.0306431536062</v>
      </c>
      <c r="T1029" s="25">
        <f t="shared" si="112"/>
        <v>0</v>
      </c>
      <c r="U1029" s="22">
        <f>SUM($T$3:T1029)</f>
        <v>339.52753636516809</v>
      </c>
      <c r="V1029" s="25"/>
      <c r="W1029" s="20">
        <f>U1029*'KERS Calcs'!$F$4</f>
        <v>298.7842320013479</v>
      </c>
      <c r="X1029" s="25">
        <f>O1029*'KERS Calcs'!$F$30</f>
        <v>0</v>
      </c>
      <c r="Y1029" s="73">
        <f>T1029*'KERS Calcs'!$F$30</f>
        <v>0</v>
      </c>
      <c r="Z1029" s="26">
        <f>SUM($Y$3:Y1029)</f>
        <v>182.59806931418484</v>
      </c>
    </row>
    <row r="1030" spans="1:26" x14ac:dyDescent="0.2">
      <c r="A1030" s="23" t="s">
        <v>20</v>
      </c>
      <c r="B1030" s="19">
        <v>1027</v>
      </c>
      <c r="C1030" s="23">
        <v>5</v>
      </c>
      <c r="D1030" s="19">
        <v>0.8</v>
      </c>
      <c r="E1030" s="24">
        <v>0.22222222222222224</v>
      </c>
      <c r="F1030" s="20">
        <v>0.5</v>
      </c>
      <c r="G1030" s="25">
        <f>'Bike Data'!$C$4*$F1030</f>
        <v>141.5</v>
      </c>
      <c r="H1030" s="22">
        <f>0.5*'Bike Data'!$C$12*'Bike Data'!$C$7*'Bike Data'!$C$6*'WLTP Calcs'!E1030^2</f>
        <v>1.0162962962962964E-2</v>
      </c>
      <c r="I1030" s="26">
        <f>0.02 *'Bike Data'!C$4*9.81</f>
        <v>55.524600000000007</v>
      </c>
      <c r="J1030" s="22">
        <f t="shared" si="113"/>
        <v>197.03476296296299</v>
      </c>
      <c r="K1030" s="25">
        <f t="shared" si="114"/>
        <v>197.03476296296299</v>
      </c>
      <c r="L1030" s="20">
        <f t="shared" si="115"/>
        <v>0</v>
      </c>
      <c r="M1030" s="30">
        <f>(E1030/1000)*(I1030+H1030+('Bike Data'!C$4*'Bike Data'!C$10*F1030))</f>
        <v>5.3292730658436212E-2</v>
      </c>
      <c r="N1030" s="25">
        <f t="shared" si="116"/>
        <v>5.3292730658436212E-2</v>
      </c>
      <c r="O1030" s="30">
        <f t="shared" si="117"/>
        <v>0</v>
      </c>
      <c r="P1030" s="26"/>
      <c r="Q1030" s="22">
        <f>((M1030+M1031)/2) * (B1031 - B1030)</f>
        <v>0.25415096741255144</v>
      </c>
      <c r="R1030" s="25">
        <f t="shared" si="118"/>
        <v>0.25415096741255144</v>
      </c>
      <c r="S1030" s="22">
        <f>SUM($R$3:R1030)</f>
        <v>1048.2847941210186</v>
      </c>
      <c r="T1030" s="25">
        <f t="shared" si="112"/>
        <v>0</v>
      </c>
      <c r="U1030" s="22">
        <f>SUM($T$3:T1030)</f>
        <v>339.52753636516809</v>
      </c>
      <c r="V1030" s="25"/>
      <c r="W1030" s="20">
        <f>U1030*'KERS Calcs'!$F$4</f>
        <v>298.7842320013479</v>
      </c>
      <c r="X1030" s="25">
        <f>O1030*'KERS Calcs'!$F$30</f>
        <v>0</v>
      </c>
      <c r="Y1030" s="73">
        <f>T1030*'KERS Calcs'!$F$30</f>
        <v>0</v>
      </c>
      <c r="Z1030" s="26">
        <f>SUM($Y$3:Y1030)</f>
        <v>182.59806931418484</v>
      </c>
    </row>
    <row r="1031" spans="1:26" x14ac:dyDescent="0.2">
      <c r="A1031" s="23" t="s">
        <v>20</v>
      </c>
      <c r="B1031" s="19">
        <v>1028</v>
      </c>
      <c r="C1031" s="23">
        <v>6</v>
      </c>
      <c r="D1031" s="19">
        <v>3.6</v>
      </c>
      <c r="E1031" s="24">
        <v>1</v>
      </c>
      <c r="F1031" s="20">
        <v>1.0833333333333333</v>
      </c>
      <c r="G1031" s="25">
        <f>'Bike Data'!$C$4*$F1031</f>
        <v>306.58333333333331</v>
      </c>
      <c r="H1031" s="22">
        <f>0.5*'Bike Data'!$C$12*'Bike Data'!$C$7*'Bike Data'!$C$6*'WLTP Calcs'!E1031^2</f>
        <v>0.20580000000000001</v>
      </c>
      <c r="I1031" s="26">
        <f>0.02 *'Bike Data'!C$4*9.81</f>
        <v>55.524600000000007</v>
      </c>
      <c r="J1031" s="22">
        <f t="shared" si="113"/>
        <v>362.31373333333335</v>
      </c>
      <c r="K1031" s="25">
        <f t="shared" si="114"/>
        <v>362.31373333333335</v>
      </c>
      <c r="L1031" s="20">
        <f t="shared" si="115"/>
        <v>0</v>
      </c>
      <c r="M1031" s="30">
        <f>(E1031/1000)*(I1031+H1031+('Bike Data'!C$4*'Bike Data'!C$10*F1031))</f>
        <v>0.45500920416666668</v>
      </c>
      <c r="N1031" s="25">
        <f t="shared" si="116"/>
        <v>0.45500920416666668</v>
      </c>
      <c r="O1031" s="30">
        <f t="shared" si="117"/>
        <v>0</v>
      </c>
      <c r="P1031" s="26"/>
      <c r="Q1031" s="22">
        <f>((M1031+M1032)/2) * (B1032 - B1031)</f>
        <v>0.96780281513631672</v>
      </c>
      <c r="R1031" s="25">
        <f t="shared" si="118"/>
        <v>0.96780281513631672</v>
      </c>
      <c r="S1031" s="22">
        <f>SUM($R$3:R1031)</f>
        <v>1049.252596936155</v>
      </c>
      <c r="T1031" s="25">
        <f t="shared" si="112"/>
        <v>0</v>
      </c>
      <c r="U1031" s="22">
        <f>SUM($T$3:T1031)</f>
        <v>339.52753636516809</v>
      </c>
      <c r="V1031" s="25"/>
      <c r="W1031" s="20">
        <f>U1031*'KERS Calcs'!$F$4</f>
        <v>298.7842320013479</v>
      </c>
      <c r="X1031" s="25">
        <f>O1031*'KERS Calcs'!$F$30</f>
        <v>0</v>
      </c>
      <c r="Y1031" s="73">
        <f>T1031*'KERS Calcs'!$F$30</f>
        <v>0</v>
      </c>
      <c r="Z1031" s="26">
        <f>SUM($Y$3:Y1031)</f>
        <v>182.59806931418484</v>
      </c>
    </row>
    <row r="1032" spans="1:26" x14ac:dyDescent="0.2">
      <c r="A1032" s="23" t="s">
        <v>20</v>
      </c>
      <c r="B1032" s="19">
        <v>1029</v>
      </c>
      <c r="C1032" s="23">
        <v>7</v>
      </c>
      <c r="D1032" s="19">
        <v>8.6</v>
      </c>
      <c r="E1032" s="24">
        <v>2.3888888888888888</v>
      </c>
      <c r="F1032" s="20">
        <v>1.5277777777777777</v>
      </c>
      <c r="G1032" s="25">
        <f>'Bike Data'!$C$4*$F1032</f>
        <v>432.36111111111109</v>
      </c>
      <c r="H1032" s="22">
        <f>0.5*'Bike Data'!$C$12*'Bike Data'!$C$7*'Bike Data'!$C$6*'WLTP Calcs'!E1032^2</f>
        <v>1.1744574074074072</v>
      </c>
      <c r="I1032" s="26">
        <f>0.02 *'Bike Data'!C$4*9.81</f>
        <v>55.524600000000007</v>
      </c>
      <c r="J1032" s="22">
        <f t="shared" si="113"/>
        <v>489.06016851851854</v>
      </c>
      <c r="K1032" s="25">
        <f t="shared" si="114"/>
        <v>489.06016851851854</v>
      </c>
      <c r="L1032" s="20">
        <f t="shared" si="115"/>
        <v>0</v>
      </c>
      <c r="M1032" s="30">
        <f>(E1032/1000)*(I1032+H1032+('Bike Data'!C$4*'Bike Data'!C$10*F1032))</f>
        <v>1.4805964261059668</v>
      </c>
      <c r="N1032" s="25">
        <f t="shared" si="116"/>
        <v>1.4805964261059668</v>
      </c>
      <c r="O1032" s="30">
        <f t="shared" si="117"/>
        <v>0</v>
      </c>
      <c r="P1032" s="26"/>
      <c r="Q1032" s="22">
        <f>((M1032+M1033)/2) * (B1033 - B1032)</f>
        <v>2.0430862870627569</v>
      </c>
      <c r="R1032" s="25">
        <f t="shared" si="118"/>
        <v>2.0430862870627569</v>
      </c>
      <c r="S1032" s="22">
        <f>SUM($R$3:R1032)</f>
        <v>1051.2956832232178</v>
      </c>
      <c r="T1032" s="25">
        <f t="shared" si="112"/>
        <v>0</v>
      </c>
      <c r="U1032" s="22">
        <f>SUM($T$3:T1032)</f>
        <v>339.52753636516809</v>
      </c>
      <c r="V1032" s="25"/>
      <c r="W1032" s="20">
        <f>U1032*'KERS Calcs'!$F$4</f>
        <v>298.7842320013479</v>
      </c>
      <c r="X1032" s="25">
        <f>O1032*'KERS Calcs'!$F$30</f>
        <v>0</v>
      </c>
      <c r="Y1032" s="73">
        <f>T1032*'KERS Calcs'!$F$30</f>
        <v>0</v>
      </c>
      <c r="Z1032" s="26">
        <f>SUM($Y$3:Y1032)</f>
        <v>182.59806931418484</v>
      </c>
    </row>
    <row r="1033" spans="1:26" x14ac:dyDescent="0.2">
      <c r="A1033" s="23" t="s">
        <v>20</v>
      </c>
      <c r="B1033" s="19">
        <v>1030</v>
      </c>
      <c r="C1033" s="23">
        <v>8</v>
      </c>
      <c r="D1033" s="19">
        <v>14.6</v>
      </c>
      <c r="E1033" s="24">
        <v>4.0555555555555554</v>
      </c>
      <c r="F1033" s="20">
        <v>1.5833333333333333</v>
      </c>
      <c r="G1033" s="25">
        <f>'Bike Data'!$C$4*$F1033</f>
        <v>448.08333333333331</v>
      </c>
      <c r="H1033" s="22">
        <f>0.5*'Bike Data'!$C$12*'Bike Data'!$C$7*'Bike Data'!$C$6*'WLTP Calcs'!E1033^2</f>
        <v>3.3849018518518514</v>
      </c>
      <c r="I1033" s="26">
        <f>0.02 *'Bike Data'!C$4*9.81</f>
        <v>55.524600000000007</v>
      </c>
      <c r="J1033" s="22">
        <f t="shared" si="113"/>
        <v>506.99283518518519</v>
      </c>
      <c r="K1033" s="25">
        <f t="shared" si="114"/>
        <v>506.99283518518519</v>
      </c>
      <c r="L1033" s="20">
        <f t="shared" si="115"/>
        <v>0</v>
      </c>
      <c r="M1033" s="30">
        <f>(E1033/1000)*(I1033+H1033+('Bike Data'!C$4*'Bike Data'!C$10*F1033))</f>
        <v>2.605576148019547</v>
      </c>
      <c r="N1033" s="25">
        <f t="shared" si="116"/>
        <v>2.605576148019547</v>
      </c>
      <c r="O1033" s="30">
        <f t="shared" si="117"/>
        <v>0</v>
      </c>
      <c r="P1033" s="26"/>
      <c r="Q1033" s="22">
        <f>((M1033+M1034)/2) * (B1034 - B1033)</f>
        <v>2.8681615089377566</v>
      </c>
      <c r="R1033" s="25">
        <f t="shared" si="118"/>
        <v>2.8681615089377566</v>
      </c>
      <c r="S1033" s="22">
        <f>SUM($R$3:R1033)</f>
        <v>1054.1638447321554</v>
      </c>
      <c r="T1033" s="25">
        <f t="shared" si="112"/>
        <v>0</v>
      </c>
      <c r="U1033" s="22">
        <f>SUM($T$3:T1033)</f>
        <v>339.52753636516809</v>
      </c>
      <c r="V1033" s="25"/>
      <c r="W1033" s="20">
        <f>U1033*'KERS Calcs'!$F$4</f>
        <v>298.7842320013479</v>
      </c>
      <c r="X1033" s="25">
        <f>O1033*'KERS Calcs'!$F$30</f>
        <v>0</v>
      </c>
      <c r="Y1033" s="73">
        <f>T1033*'KERS Calcs'!$F$30</f>
        <v>0</v>
      </c>
      <c r="Z1033" s="26">
        <f>SUM($Y$3:Y1033)</f>
        <v>182.59806931418484</v>
      </c>
    </row>
    <row r="1034" spans="1:26" x14ac:dyDescent="0.2">
      <c r="A1034" s="23" t="s">
        <v>20</v>
      </c>
      <c r="B1034" s="19">
        <v>1031</v>
      </c>
      <c r="C1034" s="23">
        <v>9</v>
      </c>
      <c r="D1034" s="19">
        <v>20</v>
      </c>
      <c r="E1034" s="24">
        <v>5.5555555555555554</v>
      </c>
      <c r="F1034" s="20">
        <v>1.3611111111111109</v>
      </c>
      <c r="G1034" s="25">
        <f>'Bike Data'!$C$4*$F1034</f>
        <v>385.1944444444444</v>
      </c>
      <c r="H1034" s="22">
        <f>0.5*'Bike Data'!$C$12*'Bike Data'!$C$7*'Bike Data'!$C$6*'WLTP Calcs'!E1034^2</f>
        <v>6.3518518518518521</v>
      </c>
      <c r="I1034" s="26">
        <f>0.02 *'Bike Data'!C$4*9.81</f>
        <v>55.524600000000007</v>
      </c>
      <c r="J1034" s="22">
        <f t="shared" si="113"/>
        <v>447.07089629629627</v>
      </c>
      <c r="K1034" s="25">
        <f t="shared" si="114"/>
        <v>447.07089629629627</v>
      </c>
      <c r="L1034" s="20">
        <f t="shared" si="115"/>
        <v>0</v>
      </c>
      <c r="M1034" s="30">
        <f>(E1034/1000)*(I1034+H1034+('Bike Data'!C$4*'Bike Data'!C$10*F1034))</f>
        <v>3.1307468698559666</v>
      </c>
      <c r="N1034" s="25">
        <f t="shared" si="116"/>
        <v>3.1307468698559666</v>
      </c>
      <c r="O1034" s="30">
        <f t="shared" si="117"/>
        <v>0</v>
      </c>
      <c r="P1034" s="26"/>
      <c r="Q1034" s="22">
        <f>((M1034+M1035)/2) * (B1035 - B1034)</f>
        <v>3.208080853317901</v>
      </c>
      <c r="R1034" s="25">
        <f t="shared" si="118"/>
        <v>3.208080853317901</v>
      </c>
      <c r="S1034" s="22">
        <f>SUM($R$3:R1034)</f>
        <v>1057.3719255854733</v>
      </c>
      <c r="T1034" s="25">
        <f t="shared" si="112"/>
        <v>0</v>
      </c>
      <c r="U1034" s="22">
        <f>SUM($T$3:T1034)</f>
        <v>339.52753636516809</v>
      </c>
      <c r="V1034" s="25"/>
      <c r="W1034" s="20">
        <f>U1034*'KERS Calcs'!$F$4</f>
        <v>298.7842320013479</v>
      </c>
      <c r="X1034" s="25">
        <f>O1034*'KERS Calcs'!$F$30</f>
        <v>0</v>
      </c>
      <c r="Y1034" s="73">
        <f>T1034*'KERS Calcs'!$F$30</f>
        <v>0</v>
      </c>
      <c r="Z1034" s="26">
        <f>SUM($Y$3:Y1034)</f>
        <v>182.59806931418484</v>
      </c>
    </row>
    <row r="1035" spans="1:26" x14ac:dyDescent="0.2">
      <c r="A1035" s="23" t="s">
        <v>20</v>
      </c>
      <c r="B1035" s="19">
        <v>1032</v>
      </c>
      <c r="C1035" s="23">
        <v>10</v>
      </c>
      <c r="D1035" s="19">
        <v>24.4</v>
      </c>
      <c r="E1035" s="24">
        <v>6.7777777777777777</v>
      </c>
      <c r="F1035" s="20">
        <v>1.1388888888888888</v>
      </c>
      <c r="G1035" s="25">
        <f>'Bike Data'!$C$4*$F1035</f>
        <v>322.30555555555554</v>
      </c>
      <c r="H1035" s="22">
        <f>0.5*'Bike Data'!$C$12*'Bike Data'!$C$7*'Bike Data'!$C$6*'WLTP Calcs'!E1035^2</f>
        <v>9.4540962962962976</v>
      </c>
      <c r="I1035" s="26">
        <f>0.02 *'Bike Data'!C$4*9.81</f>
        <v>55.524600000000007</v>
      </c>
      <c r="J1035" s="22">
        <f t="shared" si="113"/>
        <v>387.28425185185188</v>
      </c>
      <c r="K1035" s="25">
        <f t="shared" si="114"/>
        <v>387.28425185185188</v>
      </c>
      <c r="L1035" s="20">
        <f t="shared" si="115"/>
        <v>0</v>
      </c>
      <c r="M1035" s="30">
        <f>(E1035/1000)*(I1035+H1035+('Bike Data'!C$4*'Bike Data'!C$10*F1035))</f>
        <v>3.2854148367798355</v>
      </c>
      <c r="N1035" s="25">
        <f t="shared" si="116"/>
        <v>3.2854148367798355</v>
      </c>
      <c r="O1035" s="30">
        <f t="shared" si="117"/>
        <v>0</v>
      </c>
      <c r="P1035" s="26"/>
      <c r="Q1035" s="22">
        <f>((M1035+M1036)/2) * (B1036 - B1035)</f>
        <v>3.3732345940264921</v>
      </c>
      <c r="R1035" s="25">
        <f t="shared" si="118"/>
        <v>3.3732345940264921</v>
      </c>
      <c r="S1035" s="22">
        <f>SUM($R$3:R1035)</f>
        <v>1060.7451601794999</v>
      </c>
      <c r="T1035" s="25">
        <f t="shared" si="112"/>
        <v>0</v>
      </c>
      <c r="U1035" s="22">
        <f>SUM($T$3:T1035)</f>
        <v>339.52753636516809</v>
      </c>
      <c r="V1035" s="25"/>
      <c r="W1035" s="20">
        <f>U1035*'KERS Calcs'!$F$4</f>
        <v>298.7842320013479</v>
      </c>
      <c r="X1035" s="25">
        <f>O1035*'KERS Calcs'!$F$30</f>
        <v>0</v>
      </c>
      <c r="Y1035" s="73">
        <f>T1035*'KERS Calcs'!$F$30</f>
        <v>0</v>
      </c>
      <c r="Z1035" s="26">
        <f>SUM($Y$3:Y1035)</f>
        <v>182.59806931418484</v>
      </c>
    </row>
    <row r="1036" spans="1:26" x14ac:dyDescent="0.2">
      <c r="A1036" s="23" t="s">
        <v>20</v>
      </c>
      <c r="B1036" s="19">
        <v>1033</v>
      </c>
      <c r="C1036" s="23">
        <v>11</v>
      </c>
      <c r="D1036" s="19">
        <v>28.2</v>
      </c>
      <c r="E1036" s="24">
        <v>7.8333333333333339</v>
      </c>
      <c r="F1036" s="20">
        <v>1.0138888888888891</v>
      </c>
      <c r="G1036" s="25">
        <f>'Bike Data'!$C$4*$F1036</f>
        <v>286.9305555555556</v>
      </c>
      <c r="H1036" s="22">
        <f>0.5*'Bike Data'!$C$12*'Bike Data'!$C$7*'Bike Data'!$C$6*'WLTP Calcs'!E1036^2</f>
        <v>12.628116666666669</v>
      </c>
      <c r="I1036" s="26">
        <f>0.02 *'Bike Data'!C$4*9.81</f>
        <v>55.524600000000007</v>
      </c>
      <c r="J1036" s="22">
        <f t="shared" si="113"/>
        <v>355.08327222222226</v>
      </c>
      <c r="K1036" s="25">
        <f t="shared" si="114"/>
        <v>355.08327222222226</v>
      </c>
      <c r="L1036" s="20">
        <f t="shared" si="115"/>
        <v>0</v>
      </c>
      <c r="M1036" s="30">
        <f>(E1036/1000)*(I1036+H1036+('Bike Data'!C$4*'Bike Data'!C$10*F1036))</f>
        <v>3.4610543512731491</v>
      </c>
      <c r="N1036" s="25">
        <f t="shared" si="116"/>
        <v>3.4610543512731491</v>
      </c>
      <c r="O1036" s="30">
        <f t="shared" si="117"/>
        <v>0</v>
      </c>
      <c r="P1036" s="26"/>
      <c r="Q1036" s="22">
        <f>((M1036+M1037)/2) * (B1037 - B1036)</f>
        <v>3.5778054684927989</v>
      </c>
      <c r="R1036" s="25">
        <f t="shared" si="118"/>
        <v>3.5778054684927989</v>
      </c>
      <c r="S1036" s="22">
        <f>SUM($R$3:R1036)</f>
        <v>1064.3229656479928</v>
      </c>
      <c r="T1036" s="25">
        <f t="shared" si="112"/>
        <v>0</v>
      </c>
      <c r="U1036" s="22">
        <f>SUM($T$3:T1036)</f>
        <v>339.52753636516809</v>
      </c>
      <c r="V1036" s="25"/>
      <c r="W1036" s="20">
        <f>U1036*'KERS Calcs'!$F$4</f>
        <v>298.7842320013479</v>
      </c>
      <c r="X1036" s="25">
        <f>O1036*'KERS Calcs'!$F$30</f>
        <v>0</v>
      </c>
      <c r="Y1036" s="73">
        <f>T1036*'KERS Calcs'!$F$30</f>
        <v>0</v>
      </c>
      <c r="Z1036" s="26">
        <f>SUM($Y$3:Y1036)</f>
        <v>182.59806931418484</v>
      </c>
    </row>
    <row r="1037" spans="1:26" x14ac:dyDescent="0.2">
      <c r="A1037" s="23" t="s">
        <v>20</v>
      </c>
      <c r="B1037" s="19">
        <v>1034</v>
      </c>
      <c r="C1037" s="23">
        <v>12</v>
      </c>
      <c r="D1037" s="19">
        <v>31.7</v>
      </c>
      <c r="E1037" s="24">
        <v>8.8055555555555554</v>
      </c>
      <c r="F1037" s="20">
        <v>0.94444444444444453</v>
      </c>
      <c r="G1037" s="25">
        <f>'Bike Data'!$C$4*$F1037</f>
        <v>267.27777777777783</v>
      </c>
      <c r="H1037" s="22">
        <f>0.5*'Bike Data'!$C$12*'Bike Data'!$C$7*'Bike Data'!$C$6*'WLTP Calcs'!E1037^2</f>
        <v>15.957281018518518</v>
      </c>
      <c r="I1037" s="26">
        <f>0.02 *'Bike Data'!C$4*9.81</f>
        <v>55.524600000000007</v>
      </c>
      <c r="J1037" s="22">
        <f t="shared" si="113"/>
        <v>338.75965879629638</v>
      </c>
      <c r="K1037" s="25">
        <f t="shared" si="114"/>
        <v>338.75965879629638</v>
      </c>
      <c r="L1037" s="20">
        <f t="shared" si="115"/>
        <v>0</v>
      </c>
      <c r="M1037" s="30">
        <f>(E1037/1000)*(I1037+H1037+('Bike Data'!C$4*'Bike Data'!C$10*F1037))</f>
        <v>3.6945565857124492</v>
      </c>
      <c r="N1037" s="25">
        <f t="shared" si="116"/>
        <v>3.6945565857124492</v>
      </c>
      <c r="O1037" s="30">
        <f t="shared" si="117"/>
        <v>0</v>
      </c>
      <c r="P1037" s="26"/>
      <c r="Q1037" s="22">
        <f>((M1037+M1038)/2) * (B1038 - B1037)</f>
        <v>3.6798964196244865</v>
      </c>
      <c r="R1037" s="25">
        <f t="shared" si="118"/>
        <v>3.6798964196244865</v>
      </c>
      <c r="S1037" s="22">
        <f>SUM($R$3:R1037)</f>
        <v>1068.0028620676173</v>
      </c>
      <c r="T1037" s="25">
        <f t="shared" si="112"/>
        <v>0</v>
      </c>
      <c r="U1037" s="22">
        <f>SUM($T$3:T1037)</f>
        <v>339.52753636516809</v>
      </c>
      <c r="V1037" s="25"/>
      <c r="W1037" s="20">
        <f>U1037*'KERS Calcs'!$F$4</f>
        <v>298.7842320013479</v>
      </c>
      <c r="X1037" s="25">
        <f>O1037*'KERS Calcs'!$F$30</f>
        <v>0</v>
      </c>
      <c r="Y1037" s="73">
        <f>T1037*'KERS Calcs'!$F$30</f>
        <v>0</v>
      </c>
      <c r="Z1037" s="26">
        <f>SUM($Y$3:Y1037)</f>
        <v>182.59806931418484</v>
      </c>
    </row>
    <row r="1038" spans="1:26" x14ac:dyDescent="0.2">
      <c r="A1038" s="23" t="s">
        <v>20</v>
      </c>
      <c r="B1038" s="19">
        <v>1035</v>
      </c>
      <c r="C1038" s="23">
        <v>13</v>
      </c>
      <c r="D1038" s="19">
        <v>35</v>
      </c>
      <c r="E1038" s="24">
        <v>9.7222222222222232</v>
      </c>
      <c r="F1038" s="20">
        <v>0.81944444444444475</v>
      </c>
      <c r="G1038" s="25">
        <f>'Bike Data'!$C$4*$F1038</f>
        <v>231.90277777777786</v>
      </c>
      <c r="H1038" s="22">
        <f>0.5*'Bike Data'!$C$12*'Bike Data'!$C$7*'Bike Data'!$C$6*'WLTP Calcs'!E1038^2</f>
        <v>19.452546296296301</v>
      </c>
      <c r="I1038" s="26">
        <f>0.02 *'Bike Data'!C$4*9.81</f>
        <v>55.524600000000007</v>
      </c>
      <c r="J1038" s="22">
        <f t="shared" si="113"/>
        <v>306.87992407407415</v>
      </c>
      <c r="K1038" s="25">
        <f t="shared" si="114"/>
        <v>306.87992407407415</v>
      </c>
      <c r="L1038" s="20">
        <f t="shared" si="115"/>
        <v>0</v>
      </c>
      <c r="M1038" s="30">
        <f>(E1038/1000)*(I1038+H1038+('Bike Data'!C$4*'Bike Data'!C$10*F1038))</f>
        <v>3.6652362535365239</v>
      </c>
      <c r="N1038" s="25">
        <f t="shared" si="116"/>
        <v>3.6652362535365239</v>
      </c>
      <c r="O1038" s="30">
        <f t="shared" si="117"/>
        <v>0</v>
      </c>
      <c r="P1038" s="26"/>
      <c r="Q1038" s="22">
        <f>((M1038+M1039)/2) * (B1039 - B1038)</f>
        <v>3.4962387929976866</v>
      </c>
      <c r="R1038" s="25">
        <f t="shared" si="118"/>
        <v>3.4962387929976866</v>
      </c>
      <c r="S1038" s="22">
        <f>SUM($R$3:R1038)</f>
        <v>1071.499100860615</v>
      </c>
      <c r="T1038" s="25">
        <f t="shared" si="112"/>
        <v>0</v>
      </c>
      <c r="U1038" s="22">
        <f>SUM($T$3:T1038)</f>
        <v>339.52753636516809</v>
      </c>
      <c r="V1038" s="25"/>
      <c r="W1038" s="20">
        <f>U1038*'KERS Calcs'!$F$4</f>
        <v>298.7842320013479</v>
      </c>
      <c r="X1038" s="25">
        <f>O1038*'KERS Calcs'!$F$30</f>
        <v>0</v>
      </c>
      <c r="Y1038" s="73">
        <f>T1038*'KERS Calcs'!$F$30</f>
        <v>0</v>
      </c>
      <c r="Z1038" s="26">
        <f>SUM($Y$3:Y1038)</f>
        <v>182.59806931418484</v>
      </c>
    </row>
    <row r="1039" spans="1:26" x14ac:dyDescent="0.2">
      <c r="A1039" s="23" t="s">
        <v>20</v>
      </c>
      <c r="B1039" s="19">
        <v>1036</v>
      </c>
      <c r="C1039" s="23">
        <v>14</v>
      </c>
      <c r="D1039" s="19">
        <v>37.6</v>
      </c>
      <c r="E1039" s="24">
        <v>10.444444444444445</v>
      </c>
      <c r="F1039" s="20">
        <v>0.65277777777777812</v>
      </c>
      <c r="G1039" s="25">
        <f>'Bike Data'!$C$4*$F1039</f>
        <v>184.7361111111112</v>
      </c>
      <c r="H1039" s="22">
        <f>0.5*'Bike Data'!$C$12*'Bike Data'!$C$7*'Bike Data'!$C$6*'WLTP Calcs'!E1039^2</f>
        <v>22.449985185185184</v>
      </c>
      <c r="I1039" s="26">
        <f>0.02 *'Bike Data'!C$4*9.81</f>
        <v>55.524600000000007</v>
      </c>
      <c r="J1039" s="22">
        <f t="shared" si="113"/>
        <v>262.71069629629642</v>
      </c>
      <c r="K1039" s="25">
        <f t="shared" si="114"/>
        <v>262.71069629629642</v>
      </c>
      <c r="L1039" s="20">
        <f t="shared" si="115"/>
        <v>0</v>
      </c>
      <c r="M1039" s="30">
        <f>(E1039/1000)*(I1039+H1039+('Bike Data'!C$4*'Bike Data'!C$10*F1039))</f>
        <v>3.3272413324588492</v>
      </c>
      <c r="N1039" s="25">
        <f t="shared" si="116"/>
        <v>3.3272413324588492</v>
      </c>
      <c r="O1039" s="30">
        <f t="shared" si="117"/>
        <v>0</v>
      </c>
      <c r="P1039" s="26"/>
      <c r="Q1039" s="22">
        <f>((M1039+M1040)/2) * (B1040 - B1039)</f>
        <v>3.2085667195055301</v>
      </c>
      <c r="R1039" s="25">
        <f t="shared" si="118"/>
        <v>3.2085667195055301</v>
      </c>
      <c r="S1039" s="22">
        <f>SUM($R$3:R1039)</f>
        <v>1074.7076675801206</v>
      </c>
      <c r="T1039" s="25">
        <f t="shared" si="112"/>
        <v>0</v>
      </c>
      <c r="U1039" s="22">
        <f>SUM($T$3:T1039)</f>
        <v>339.52753636516809</v>
      </c>
      <c r="V1039" s="25"/>
      <c r="W1039" s="20">
        <f>U1039*'KERS Calcs'!$F$4</f>
        <v>298.7842320013479</v>
      </c>
      <c r="X1039" s="25">
        <f>O1039*'KERS Calcs'!$F$30</f>
        <v>0</v>
      </c>
      <c r="Y1039" s="73">
        <f>T1039*'KERS Calcs'!$F$30</f>
        <v>0</v>
      </c>
      <c r="Z1039" s="26">
        <f>SUM($Y$3:Y1039)</f>
        <v>182.59806931418484</v>
      </c>
    </row>
    <row r="1040" spans="1:26" x14ac:dyDescent="0.2">
      <c r="A1040" s="23" t="s">
        <v>20</v>
      </c>
      <c r="B1040" s="19">
        <v>1037</v>
      </c>
      <c r="C1040" s="23">
        <v>15</v>
      </c>
      <c r="D1040" s="19">
        <v>39.700000000000003</v>
      </c>
      <c r="E1040" s="24">
        <v>11.027777777777779</v>
      </c>
      <c r="F1040" s="20">
        <v>0.54166666666666641</v>
      </c>
      <c r="G1040" s="25">
        <f>'Bike Data'!$C$4*$F1040</f>
        <v>153.2916666666666</v>
      </c>
      <c r="H1040" s="22">
        <f>0.5*'Bike Data'!$C$12*'Bike Data'!$C$7*'Bike Data'!$C$6*'WLTP Calcs'!E1040^2</f>
        <v>25.027725462962966</v>
      </c>
      <c r="I1040" s="26">
        <f>0.02 *'Bike Data'!C$4*9.81</f>
        <v>55.524600000000007</v>
      </c>
      <c r="J1040" s="22">
        <f t="shared" si="113"/>
        <v>233.84399212962956</v>
      </c>
      <c r="K1040" s="25">
        <f t="shared" si="114"/>
        <v>233.84399212962956</v>
      </c>
      <c r="L1040" s="20">
        <f t="shared" si="115"/>
        <v>0</v>
      </c>
      <c r="M1040" s="30">
        <f>(E1040/1000)*(I1040+H1040+('Bike Data'!C$4*'Bike Data'!C$10*F1040))</f>
        <v>3.0898921065522109</v>
      </c>
      <c r="N1040" s="25">
        <f t="shared" si="116"/>
        <v>3.0898921065522109</v>
      </c>
      <c r="O1040" s="30">
        <f t="shared" si="117"/>
        <v>0</v>
      </c>
      <c r="P1040" s="26"/>
      <c r="Q1040" s="22">
        <f>((M1040+M1041)/2) * (B1041 - B1040)</f>
        <v>3.1733178324202669</v>
      </c>
      <c r="R1040" s="25">
        <f t="shared" si="118"/>
        <v>3.1733178324202669</v>
      </c>
      <c r="S1040" s="22">
        <f>SUM($R$3:R1040)</f>
        <v>1077.8809854125409</v>
      </c>
      <c r="T1040" s="25">
        <f t="shared" si="112"/>
        <v>0</v>
      </c>
      <c r="U1040" s="22">
        <f>SUM($T$3:T1040)</f>
        <v>339.52753636516809</v>
      </c>
      <c r="V1040" s="25"/>
      <c r="W1040" s="20">
        <f>U1040*'KERS Calcs'!$F$4</f>
        <v>298.7842320013479</v>
      </c>
      <c r="X1040" s="25">
        <f>O1040*'KERS Calcs'!$F$30</f>
        <v>0</v>
      </c>
      <c r="Y1040" s="73">
        <f>T1040*'KERS Calcs'!$F$30</f>
        <v>0</v>
      </c>
      <c r="Z1040" s="26">
        <f>SUM($Y$3:Y1040)</f>
        <v>182.59806931418484</v>
      </c>
    </row>
    <row r="1041" spans="1:26" x14ac:dyDescent="0.2">
      <c r="A1041" s="23" t="s">
        <v>20</v>
      </c>
      <c r="B1041" s="19">
        <v>1038</v>
      </c>
      <c r="C1041" s="23">
        <v>16</v>
      </c>
      <c r="D1041" s="19">
        <v>41.5</v>
      </c>
      <c r="E1041" s="24">
        <v>11.527777777777779</v>
      </c>
      <c r="F1041" s="20">
        <v>0.54166666666666641</v>
      </c>
      <c r="G1041" s="25">
        <f>'Bike Data'!$C$4*$F1041</f>
        <v>153.2916666666666</v>
      </c>
      <c r="H1041" s="22">
        <f>0.5*'Bike Data'!$C$12*'Bike Data'!$C$7*'Bike Data'!$C$6*'WLTP Calcs'!E1041^2</f>
        <v>27.348692129629633</v>
      </c>
      <c r="I1041" s="26">
        <f>0.02 *'Bike Data'!C$4*9.81</f>
        <v>55.524600000000007</v>
      </c>
      <c r="J1041" s="22">
        <f t="shared" si="113"/>
        <v>236.16495879629622</v>
      </c>
      <c r="K1041" s="25">
        <f t="shared" si="114"/>
        <v>236.16495879629622</v>
      </c>
      <c r="L1041" s="20">
        <f t="shared" si="115"/>
        <v>0</v>
      </c>
      <c r="M1041" s="30">
        <f>(E1041/1000)*(I1041+H1041+('Bike Data'!C$4*'Bike Data'!C$10*F1041))</f>
        <v>3.2567435582883224</v>
      </c>
      <c r="N1041" s="25">
        <f t="shared" si="116"/>
        <v>3.2567435582883224</v>
      </c>
      <c r="O1041" s="30">
        <f t="shared" si="117"/>
        <v>0</v>
      </c>
      <c r="P1041" s="26"/>
      <c r="Q1041" s="22">
        <f>((M1041+M1042)/2) * (B1042 - B1041)</f>
        <v>3.5423166886992026</v>
      </c>
      <c r="R1041" s="25">
        <f t="shared" si="118"/>
        <v>3.5423166886992026</v>
      </c>
      <c r="S1041" s="22">
        <f>SUM($R$3:R1041)</f>
        <v>1081.4233021012401</v>
      </c>
      <c r="T1041" s="25">
        <f t="shared" si="112"/>
        <v>0</v>
      </c>
      <c r="U1041" s="22">
        <f>SUM($T$3:T1041)</f>
        <v>339.52753636516809</v>
      </c>
      <c r="V1041" s="25"/>
      <c r="W1041" s="20">
        <f>U1041*'KERS Calcs'!$F$4</f>
        <v>298.7842320013479</v>
      </c>
      <c r="X1041" s="25">
        <f>O1041*'KERS Calcs'!$F$30</f>
        <v>0</v>
      </c>
      <c r="Y1041" s="73">
        <f>T1041*'KERS Calcs'!$F$30</f>
        <v>0</v>
      </c>
      <c r="Z1041" s="26">
        <f>SUM($Y$3:Y1041)</f>
        <v>182.59806931418484</v>
      </c>
    </row>
    <row r="1042" spans="1:26" x14ac:dyDescent="0.2">
      <c r="A1042" s="23" t="s">
        <v>20</v>
      </c>
      <c r="B1042" s="19">
        <v>1039</v>
      </c>
      <c r="C1042" s="23">
        <v>17</v>
      </c>
      <c r="D1042" s="19">
        <v>43.6</v>
      </c>
      <c r="E1042" s="24">
        <v>12.111111111111112</v>
      </c>
      <c r="F1042" s="20">
        <v>0.625</v>
      </c>
      <c r="G1042" s="25">
        <f>'Bike Data'!$C$4*$F1042</f>
        <v>176.875</v>
      </c>
      <c r="H1042" s="22">
        <f>0.5*'Bike Data'!$C$12*'Bike Data'!$C$7*'Bike Data'!$C$6*'WLTP Calcs'!E1042^2</f>
        <v>30.18654074074075</v>
      </c>
      <c r="I1042" s="26">
        <f>0.02 *'Bike Data'!C$4*9.81</f>
        <v>55.524600000000007</v>
      </c>
      <c r="J1042" s="22">
        <f t="shared" si="113"/>
        <v>262.58614074074075</v>
      </c>
      <c r="K1042" s="25">
        <f t="shared" si="114"/>
        <v>262.58614074074075</v>
      </c>
      <c r="L1042" s="20">
        <f t="shared" si="115"/>
        <v>0</v>
      </c>
      <c r="M1042" s="30">
        <f>(E1042/1000)*(I1042+H1042+('Bike Data'!C$4*'Bike Data'!C$10*F1042))</f>
        <v>3.8278898191100827</v>
      </c>
      <c r="N1042" s="25">
        <f t="shared" si="116"/>
        <v>3.8278898191100827</v>
      </c>
      <c r="O1042" s="30">
        <f t="shared" si="117"/>
        <v>0</v>
      </c>
      <c r="P1042" s="26"/>
      <c r="Q1042" s="22">
        <f>((M1042+M1043)/2) * (B1043 - B1042)</f>
        <v>4.0531744599665629</v>
      </c>
      <c r="R1042" s="25">
        <f t="shared" si="118"/>
        <v>4.0531744599665629</v>
      </c>
      <c r="S1042" s="22">
        <f>SUM($R$3:R1042)</f>
        <v>1085.4764765612067</v>
      </c>
      <c r="T1042" s="25">
        <f t="shared" si="112"/>
        <v>0</v>
      </c>
      <c r="U1042" s="22">
        <f>SUM($T$3:T1042)</f>
        <v>339.52753636516809</v>
      </c>
      <c r="V1042" s="25"/>
      <c r="W1042" s="20">
        <f>U1042*'KERS Calcs'!$F$4</f>
        <v>298.7842320013479</v>
      </c>
      <c r="X1042" s="25">
        <f>O1042*'KERS Calcs'!$F$30</f>
        <v>0</v>
      </c>
      <c r="Y1042" s="73">
        <f>T1042*'KERS Calcs'!$F$30</f>
        <v>0</v>
      </c>
      <c r="Z1042" s="26">
        <f>SUM($Y$3:Y1042)</f>
        <v>182.59806931418484</v>
      </c>
    </row>
    <row r="1043" spans="1:26" x14ac:dyDescent="0.2">
      <c r="A1043" s="23" t="s">
        <v>20</v>
      </c>
      <c r="B1043" s="19">
        <v>1040</v>
      </c>
      <c r="C1043" s="23">
        <v>18</v>
      </c>
      <c r="D1043" s="19">
        <v>46</v>
      </c>
      <c r="E1043" s="24">
        <v>12.777777777777779</v>
      </c>
      <c r="F1043" s="20">
        <v>0.6666666666666663</v>
      </c>
      <c r="G1043" s="25">
        <f>'Bike Data'!$C$4*$F1043</f>
        <v>188.66666666666657</v>
      </c>
      <c r="H1043" s="22">
        <f>0.5*'Bike Data'!$C$12*'Bike Data'!$C$7*'Bike Data'!$C$6*'WLTP Calcs'!E1043^2</f>
        <v>33.601296296296304</v>
      </c>
      <c r="I1043" s="26">
        <f>0.02 *'Bike Data'!C$4*9.81</f>
        <v>55.524600000000007</v>
      </c>
      <c r="J1043" s="22">
        <f t="shared" si="113"/>
        <v>277.7925629629629</v>
      </c>
      <c r="K1043" s="25">
        <f t="shared" si="114"/>
        <v>277.7925629629629</v>
      </c>
      <c r="L1043" s="20">
        <f t="shared" si="115"/>
        <v>0</v>
      </c>
      <c r="M1043" s="30">
        <f>(E1043/1000)*(I1043+H1043+('Bike Data'!C$4*'Bike Data'!C$10*F1043))</f>
        <v>4.2784591008230439</v>
      </c>
      <c r="N1043" s="25">
        <f t="shared" si="116"/>
        <v>4.2784591008230439</v>
      </c>
      <c r="O1043" s="30">
        <f t="shared" si="117"/>
        <v>0</v>
      </c>
      <c r="P1043" s="26"/>
      <c r="Q1043" s="22">
        <f>((M1043+M1044)/2) * (B1044 - B1043)</f>
        <v>4.3110232011702667</v>
      </c>
      <c r="R1043" s="25">
        <f t="shared" si="118"/>
        <v>4.3110232011702667</v>
      </c>
      <c r="S1043" s="22">
        <f>SUM($R$3:R1043)</f>
        <v>1089.7874997623769</v>
      </c>
      <c r="T1043" s="25">
        <f t="shared" si="112"/>
        <v>0</v>
      </c>
      <c r="U1043" s="22">
        <f>SUM($T$3:T1043)</f>
        <v>339.52753636516809</v>
      </c>
      <c r="V1043" s="25"/>
      <c r="W1043" s="20">
        <f>U1043*'KERS Calcs'!$F$4</f>
        <v>298.7842320013479</v>
      </c>
      <c r="X1043" s="25">
        <f>O1043*'KERS Calcs'!$F$30</f>
        <v>0</v>
      </c>
      <c r="Y1043" s="73">
        <f>T1043*'KERS Calcs'!$F$30</f>
        <v>0</v>
      </c>
      <c r="Z1043" s="26">
        <f>SUM($Y$3:Y1043)</f>
        <v>182.59806931418484</v>
      </c>
    </row>
    <row r="1044" spans="1:26" x14ac:dyDescent="0.2">
      <c r="A1044" s="23" t="s">
        <v>20</v>
      </c>
      <c r="B1044" s="19">
        <v>1041</v>
      </c>
      <c r="C1044" s="23">
        <v>19</v>
      </c>
      <c r="D1044" s="19">
        <v>48.4</v>
      </c>
      <c r="E1044" s="24">
        <v>13.444444444444445</v>
      </c>
      <c r="F1044" s="20">
        <v>0.625</v>
      </c>
      <c r="G1044" s="25">
        <f>'Bike Data'!$C$4*$F1044</f>
        <v>176.875</v>
      </c>
      <c r="H1044" s="22">
        <f>0.5*'Bike Data'!$C$12*'Bike Data'!$C$7*'Bike Data'!$C$6*'WLTP Calcs'!E1044^2</f>
        <v>37.198985185185187</v>
      </c>
      <c r="I1044" s="26">
        <f>0.02 *'Bike Data'!C$4*9.81</f>
        <v>55.524600000000007</v>
      </c>
      <c r="J1044" s="22">
        <f t="shared" si="113"/>
        <v>269.59858518518519</v>
      </c>
      <c r="K1044" s="25">
        <f t="shared" si="114"/>
        <v>269.59858518518519</v>
      </c>
      <c r="L1044" s="20">
        <f t="shared" si="115"/>
        <v>0</v>
      </c>
      <c r="M1044" s="30">
        <f>(E1044/1000)*(I1044+H1044+('Bike Data'!C$4*'Bike Data'!C$10*F1044))</f>
        <v>4.3435873015174895</v>
      </c>
      <c r="N1044" s="25">
        <f t="shared" si="116"/>
        <v>4.3435873015174895</v>
      </c>
      <c r="O1044" s="30">
        <f t="shared" si="117"/>
        <v>0</v>
      </c>
      <c r="P1044" s="26"/>
      <c r="Q1044" s="22">
        <f>((M1044+M1045)/2) * (B1045 - B1044)</f>
        <v>4.1019120073527517</v>
      </c>
      <c r="R1044" s="25">
        <f t="shared" si="118"/>
        <v>4.1019120073527517</v>
      </c>
      <c r="S1044" s="22">
        <f>SUM($R$3:R1044)</f>
        <v>1093.8894117697296</v>
      </c>
      <c r="T1044" s="25">
        <f t="shared" si="112"/>
        <v>0</v>
      </c>
      <c r="U1044" s="22">
        <f>SUM($T$3:T1044)</f>
        <v>339.52753636516809</v>
      </c>
      <c r="V1044" s="25"/>
      <c r="W1044" s="20">
        <f>U1044*'KERS Calcs'!$F$4</f>
        <v>298.7842320013479</v>
      </c>
      <c r="X1044" s="25">
        <f>O1044*'KERS Calcs'!$F$30</f>
        <v>0</v>
      </c>
      <c r="Y1044" s="73">
        <f>T1044*'KERS Calcs'!$F$30</f>
        <v>0</v>
      </c>
      <c r="Z1044" s="26">
        <f>SUM($Y$3:Y1044)</f>
        <v>182.59806931418484</v>
      </c>
    </row>
    <row r="1045" spans="1:26" x14ac:dyDescent="0.2">
      <c r="A1045" s="23" t="s">
        <v>20</v>
      </c>
      <c r="B1045" s="19">
        <v>1042</v>
      </c>
      <c r="C1045" s="23">
        <v>20</v>
      </c>
      <c r="D1045" s="19">
        <v>50.5</v>
      </c>
      <c r="E1045" s="24">
        <v>14.027777777777779</v>
      </c>
      <c r="F1045" s="20">
        <v>0.4861111111111111</v>
      </c>
      <c r="G1045" s="25">
        <f>'Bike Data'!$C$4*$F1045</f>
        <v>137.56944444444443</v>
      </c>
      <c r="H1045" s="22">
        <f>0.5*'Bike Data'!$C$12*'Bike Data'!$C$7*'Bike Data'!$C$6*'WLTP Calcs'!E1045^2</f>
        <v>40.497025462962974</v>
      </c>
      <c r="I1045" s="26">
        <f>0.02 *'Bike Data'!C$4*9.81</f>
        <v>55.524600000000007</v>
      </c>
      <c r="J1045" s="22">
        <f t="shared" si="113"/>
        <v>233.59106990740742</v>
      </c>
      <c r="K1045" s="25">
        <f t="shared" si="114"/>
        <v>233.59106990740742</v>
      </c>
      <c r="L1045" s="20">
        <f t="shared" si="115"/>
        <v>0</v>
      </c>
      <c r="M1045" s="30">
        <f>(E1045/1000)*(I1045+H1045+('Bike Data'!C$4*'Bike Data'!C$10*F1045))</f>
        <v>3.8602367131880144</v>
      </c>
      <c r="N1045" s="25">
        <f t="shared" si="116"/>
        <v>3.8602367131880144</v>
      </c>
      <c r="O1045" s="30">
        <f t="shared" si="117"/>
        <v>0</v>
      </c>
      <c r="P1045" s="26"/>
      <c r="Q1045" s="22">
        <f>((M1045+M1046)/2) * (B1046 - B1045)</f>
        <v>3.4135664605002578</v>
      </c>
      <c r="R1045" s="25">
        <f t="shared" si="118"/>
        <v>3.4135664605002578</v>
      </c>
      <c r="S1045" s="22">
        <f>SUM($R$3:R1045)</f>
        <v>1097.3029782302299</v>
      </c>
      <c r="T1045" s="25">
        <f t="shared" si="112"/>
        <v>0</v>
      </c>
      <c r="U1045" s="22">
        <f>SUM($T$3:T1045)</f>
        <v>339.52753636516809</v>
      </c>
      <c r="V1045" s="25"/>
      <c r="W1045" s="20">
        <f>U1045*'KERS Calcs'!$F$4</f>
        <v>298.7842320013479</v>
      </c>
      <c r="X1045" s="25">
        <f>O1045*'KERS Calcs'!$F$30</f>
        <v>0</v>
      </c>
      <c r="Y1045" s="73">
        <f>T1045*'KERS Calcs'!$F$30</f>
        <v>0</v>
      </c>
      <c r="Z1045" s="26">
        <f>SUM($Y$3:Y1045)</f>
        <v>182.59806931418484</v>
      </c>
    </row>
    <row r="1046" spans="1:26" x14ac:dyDescent="0.2">
      <c r="A1046" s="23" t="s">
        <v>20</v>
      </c>
      <c r="B1046" s="19">
        <v>1043</v>
      </c>
      <c r="C1046" s="23">
        <v>21</v>
      </c>
      <c r="D1046" s="19">
        <v>51.9</v>
      </c>
      <c r="E1046" s="24">
        <v>14.416666666666666</v>
      </c>
      <c r="F1046" s="20">
        <v>0.29166666666666685</v>
      </c>
      <c r="G1046" s="25">
        <f>'Bike Data'!$C$4*$F1046</f>
        <v>82.541666666666714</v>
      </c>
      <c r="H1046" s="22">
        <f>0.5*'Bike Data'!$C$12*'Bike Data'!$C$7*'Bike Data'!$C$6*'WLTP Calcs'!E1046^2</f>
        <v>42.77352916666667</v>
      </c>
      <c r="I1046" s="26">
        <f>0.02 *'Bike Data'!C$4*9.81</f>
        <v>55.524600000000007</v>
      </c>
      <c r="J1046" s="22">
        <f t="shared" si="113"/>
        <v>180.83979583333337</v>
      </c>
      <c r="K1046" s="25">
        <f t="shared" si="114"/>
        <v>180.83979583333337</v>
      </c>
      <c r="L1046" s="20">
        <f t="shared" si="115"/>
        <v>0</v>
      </c>
      <c r="M1046" s="30">
        <f>(E1046/1000)*(I1046+H1046+('Bike Data'!C$4*'Bike Data'!C$10*F1046))</f>
        <v>2.9668962078125012</v>
      </c>
      <c r="N1046" s="25">
        <f t="shared" si="116"/>
        <v>2.9668962078125012</v>
      </c>
      <c r="O1046" s="30">
        <f t="shared" si="117"/>
        <v>0</v>
      </c>
      <c r="P1046" s="26"/>
      <c r="Q1046" s="22">
        <f>((M1046+M1047)/2) * (B1047 - B1046)</f>
        <v>2.5466281997460136</v>
      </c>
      <c r="R1046" s="25">
        <f t="shared" si="118"/>
        <v>2.5466281997460136</v>
      </c>
      <c r="S1046" s="22">
        <f>SUM($R$3:R1046)</f>
        <v>1099.8496064299759</v>
      </c>
      <c r="T1046" s="25">
        <f t="shared" si="112"/>
        <v>0</v>
      </c>
      <c r="U1046" s="22">
        <f>SUM($T$3:T1046)</f>
        <v>339.52753636516809</v>
      </c>
      <c r="V1046" s="25"/>
      <c r="W1046" s="20">
        <f>U1046*'KERS Calcs'!$F$4</f>
        <v>298.7842320013479</v>
      </c>
      <c r="X1046" s="25">
        <f>O1046*'KERS Calcs'!$F$30</f>
        <v>0</v>
      </c>
      <c r="Y1046" s="73">
        <f>T1046*'KERS Calcs'!$F$30</f>
        <v>0</v>
      </c>
      <c r="Z1046" s="26">
        <f>SUM($Y$3:Y1046)</f>
        <v>182.59806931418484</v>
      </c>
    </row>
    <row r="1047" spans="1:26" x14ac:dyDescent="0.2">
      <c r="A1047" s="23" t="s">
        <v>20</v>
      </c>
      <c r="B1047" s="19">
        <v>1044</v>
      </c>
      <c r="C1047" s="23">
        <v>22</v>
      </c>
      <c r="D1047" s="19">
        <v>52.6</v>
      </c>
      <c r="E1047" s="24">
        <v>14.611111111111112</v>
      </c>
      <c r="F1047" s="20">
        <v>0.12499999999999981</v>
      </c>
      <c r="G1047" s="25">
        <f>'Bike Data'!$C$4*$F1047</f>
        <v>35.374999999999943</v>
      </c>
      <c r="H1047" s="22">
        <f>0.5*'Bike Data'!$C$12*'Bike Data'!$C$7*'Bike Data'!$C$6*'WLTP Calcs'!E1047^2</f>
        <v>43.935124074074082</v>
      </c>
      <c r="I1047" s="26">
        <f>0.02 *'Bike Data'!C$4*9.81</f>
        <v>55.524600000000007</v>
      </c>
      <c r="J1047" s="22">
        <f t="shared" si="113"/>
        <v>134.83472407407402</v>
      </c>
      <c r="K1047" s="25">
        <f t="shared" si="114"/>
        <v>134.83472407407402</v>
      </c>
      <c r="L1047" s="20">
        <f t="shared" si="115"/>
        <v>0</v>
      </c>
      <c r="M1047" s="30">
        <f>(E1047/1000)*(I1047+H1047+('Bike Data'!C$4*'Bike Data'!C$10*F1047))</f>
        <v>2.1263601916795261</v>
      </c>
      <c r="N1047" s="25">
        <f t="shared" si="116"/>
        <v>2.1263601916795261</v>
      </c>
      <c r="O1047" s="30">
        <f t="shared" si="117"/>
        <v>0</v>
      </c>
      <c r="P1047" s="26"/>
      <c r="Q1047" s="22">
        <f>((M1047+M1048)/2) * (B1048 - B1047)</f>
        <v>1.9076232833397619</v>
      </c>
      <c r="R1047" s="25">
        <f t="shared" si="118"/>
        <v>1.9076232833397619</v>
      </c>
      <c r="S1047" s="22">
        <f>SUM($R$3:R1047)</f>
        <v>1101.7572297133156</v>
      </c>
      <c r="T1047" s="25">
        <f t="shared" si="112"/>
        <v>0</v>
      </c>
      <c r="U1047" s="22">
        <f>SUM($T$3:T1047)</f>
        <v>339.52753636516809</v>
      </c>
      <c r="V1047" s="25"/>
      <c r="W1047" s="20">
        <f>U1047*'KERS Calcs'!$F$4</f>
        <v>298.7842320013479</v>
      </c>
      <c r="X1047" s="25">
        <f>O1047*'KERS Calcs'!$F$30</f>
        <v>0</v>
      </c>
      <c r="Y1047" s="73">
        <f>T1047*'KERS Calcs'!$F$30</f>
        <v>0</v>
      </c>
      <c r="Z1047" s="26">
        <f>SUM($Y$3:Y1047)</f>
        <v>182.59806931418484</v>
      </c>
    </row>
    <row r="1048" spans="1:26" x14ac:dyDescent="0.2">
      <c r="A1048" s="23" t="s">
        <v>20</v>
      </c>
      <c r="B1048" s="19">
        <v>1045</v>
      </c>
      <c r="C1048" s="23">
        <v>23</v>
      </c>
      <c r="D1048" s="19">
        <v>52.8</v>
      </c>
      <c r="E1048" s="24">
        <v>14.666666666666666</v>
      </c>
      <c r="F1048" s="20">
        <v>4.1666666666666269E-2</v>
      </c>
      <c r="G1048" s="25">
        <f>'Bike Data'!$C$4*$F1048</f>
        <v>11.791666666666554</v>
      </c>
      <c r="H1048" s="22">
        <f>0.5*'Bike Data'!$C$12*'Bike Data'!$C$7*'Bike Data'!$C$6*'WLTP Calcs'!E1048^2</f>
        <v>44.269866666666665</v>
      </c>
      <c r="I1048" s="26">
        <f>0.02 *'Bike Data'!C$4*9.81</f>
        <v>55.524600000000007</v>
      </c>
      <c r="J1048" s="22">
        <f t="shared" si="113"/>
        <v>111.58613333333322</v>
      </c>
      <c r="K1048" s="25">
        <f t="shared" si="114"/>
        <v>111.58613333333322</v>
      </c>
      <c r="L1048" s="20">
        <f t="shared" si="115"/>
        <v>0</v>
      </c>
      <c r="M1048" s="30">
        <f>(E1048/1000)*(I1048+H1048+('Bike Data'!C$4*'Bike Data'!C$10*F1048))</f>
        <v>1.6888863749999978</v>
      </c>
      <c r="N1048" s="25">
        <f t="shared" si="116"/>
        <v>1.6888863749999978</v>
      </c>
      <c r="O1048" s="30">
        <f t="shared" si="117"/>
        <v>0</v>
      </c>
      <c r="P1048" s="26"/>
      <c r="Q1048" s="22">
        <f>((M1048+M1049)/2) * (B1049 - B1048)</f>
        <v>1.6917189134612918</v>
      </c>
      <c r="R1048" s="25">
        <f t="shared" si="118"/>
        <v>1.6917189134612918</v>
      </c>
      <c r="S1048" s="22">
        <f>SUM($R$3:R1048)</f>
        <v>1103.4489486267769</v>
      </c>
      <c r="T1048" s="25">
        <f t="shared" si="112"/>
        <v>0</v>
      </c>
      <c r="U1048" s="22">
        <f>SUM($T$3:T1048)</f>
        <v>339.52753636516809</v>
      </c>
      <c r="V1048" s="25"/>
      <c r="W1048" s="20">
        <f>U1048*'KERS Calcs'!$F$4</f>
        <v>298.7842320013479</v>
      </c>
      <c r="X1048" s="25">
        <f>O1048*'KERS Calcs'!$F$30</f>
        <v>0</v>
      </c>
      <c r="Y1048" s="73">
        <f>T1048*'KERS Calcs'!$F$30</f>
        <v>0</v>
      </c>
      <c r="Z1048" s="26">
        <f>SUM($Y$3:Y1048)</f>
        <v>182.59806931418484</v>
      </c>
    </row>
    <row r="1049" spans="1:26" x14ac:dyDescent="0.2">
      <c r="A1049" s="23" t="s">
        <v>20</v>
      </c>
      <c r="B1049" s="19">
        <v>1046</v>
      </c>
      <c r="C1049" s="23">
        <v>24</v>
      </c>
      <c r="D1049" s="19">
        <v>52.9</v>
      </c>
      <c r="E1049" s="24">
        <v>14.694444444444445</v>
      </c>
      <c r="F1049" s="20">
        <v>4.1666666666667261E-2</v>
      </c>
      <c r="G1049" s="25">
        <f>'Bike Data'!$C$4*$F1049</f>
        <v>11.791666666666835</v>
      </c>
      <c r="H1049" s="22">
        <f>0.5*'Bike Data'!$C$12*'Bike Data'!$C$7*'Bike Data'!$C$6*'WLTP Calcs'!E1049^2</f>
        <v>44.437714351851852</v>
      </c>
      <c r="I1049" s="26">
        <f>0.02 *'Bike Data'!C$4*9.81</f>
        <v>55.524600000000007</v>
      </c>
      <c r="J1049" s="22">
        <f t="shared" si="113"/>
        <v>111.75398101851869</v>
      </c>
      <c r="K1049" s="25">
        <f t="shared" si="114"/>
        <v>111.75398101851869</v>
      </c>
      <c r="L1049" s="20">
        <f t="shared" si="115"/>
        <v>0</v>
      </c>
      <c r="M1049" s="30">
        <f>(E1049/1000)*(I1049+H1049+('Bike Data'!C$4*'Bike Data'!C$10*F1049))</f>
        <v>1.6945514519225857</v>
      </c>
      <c r="N1049" s="25">
        <f t="shared" si="116"/>
        <v>1.6945514519225857</v>
      </c>
      <c r="O1049" s="30">
        <f t="shared" si="117"/>
        <v>0</v>
      </c>
      <c r="P1049" s="26"/>
      <c r="Q1049" s="22">
        <f>((M1049+M1050)/2) * (B1050 - B1049)</f>
        <v>1.7379898657182369</v>
      </c>
      <c r="R1049" s="25">
        <f t="shared" si="118"/>
        <v>1.7379898657182369</v>
      </c>
      <c r="S1049" s="22">
        <f>SUM($R$3:R1049)</f>
        <v>1105.1869384924951</v>
      </c>
      <c r="T1049" s="25">
        <f t="shared" si="112"/>
        <v>0</v>
      </c>
      <c r="U1049" s="22">
        <f>SUM($T$3:T1049)</f>
        <v>339.52753636516809</v>
      </c>
      <c r="V1049" s="25"/>
      <c r="W1049" s="20">
        <f>U1049*'KERS Calcs'!$F$4</f>
        <v>298.7842320013479</v>
      </c>
      <c r="X1049" s="25">
        <f>O1049*'KERS Calcs'!$F$30</f>
        <v>0</v>
      </c>
      <c r="Y1049" s="73">
        <f>T1049*'KERS Calcs'!$F$30</f>
        <v>0</v>
      </c>
      <c r="Z1049" s="26">
        <f>SUM($Y$3:Y1049)</f>
        <v>182.59806931418484</v>
      </c>
    </row>
    <row r="1050" spans="1:26" x14ac:dyDescent="0.2">
      <c r="A1050" s="23" t="s">
        <v>20</v>
      </c>
      <c r="B1050" s="19">
        <v>1047</v>
      </c>
      <c r="C1050" s="23">
        <v>25</v>
      </c>
      <c r="D1050" s="19">
        <v>53.1</v>
      </c>
      <c r="E1050" s="24">
        <v>14.750000000000002</v>
      </c>
      <c r="F1050" s="20">
        <v>5.5555555555555358E-2</v>
      </c>
      <c r="G1050" s="25">
        <f>'Bike Data'!$C$4*$F1050</f>
        <v>15.722222222222166</v>
      </c>
      <c r="H1050" s="22">
        <f>0.5*'Bike Data'!$C$12*'Bike Data'!$C$7*'Bike Data'!$C$6*'WLTP Calcs'!E1050^2</f>
        <v>44.774362500000016</v>
      </c>
      <c r="I1050" s="26">
        <f>0.02 *'Bike Data'!C$4*9.81</f>
        <v>55.524600000000007</v>
      </c>
      <c r="J1050" s="22">
        <f t="shared" si="113"/>
        <v>116.02118472222219</v>
      </c>
      <c r="K1050" s="25">
        <f t="shared" si="114"/>
        <v>116.02118472222219</v>
      </c>
      <c r="L1050" s="20">
        <f t="shared" si="115"/>
        <v>0</v>
      </c>
      <c r="M1050" s="30">
        <f>(E1050/1000)*(I1050+H1050+('Bike Data'!C$4*'Bike Data'!C$10*F1050))</f>
        <v>1.781428279513888</v>
      </c>
      <c r="N1050" s="25">
        <f t="shared" si="116"/>
        <v>1.781428279513888</v>
      </c>
      <c r="O1050" s="30">
        <f t="shared" si="117"/>
        <v>0</v>
      </c>
      <c r="P1050" s="26"/>
      <c r="Q1050" s="22">
        <f>((M1050+M1051)/2) * (B1051 - B1050)</f>
        <v>1.6357066061856993</v>
      </c>
      <c r="R1050" s="25">
        <f t="shared" si="118"/>
        <v>1.6357066061856993</v>
      </c>
      <c r="S1050" s="22">
        <f>SUM($R$3:R1050)</f>
        <v>1106.8226450986808</v>
      </c>
      <c r="T1050" s="25">
        <f t="shared" si="112"/>
        <v>0</v>
      </c>
      <c r="U1050" s="22">
        <f>SUM($T$3:T1050)</f>
        <v>339.52753636516809</v>
      </c>
      <c r="V1050" s="25"/>
      <c r="W1050" s="20">
        <f>U1050*'KERS Calcs'!$F$4</f>
        <v>298.7842320013479</v>
      </c>
      <c r="X1050" s="25">
        <f>O1050*'KERS Calcs'!$F$30</f>
        <v>0</v>
      </c>
      <c r="Y1050" s="73">
        <f>T1050*'KERS Calcs'!$F$30</f>
        <v>0</v>
      </c>
      <c r="Z1050" s="26">
        <f>SUM($Y$3:Y1050)</f>
        <v>182.59806931418484</v>
      </c>
    </row>
    <row r="1051" spans="1:26" x14ac:dyDescent="0.2">
      <c r="A1051" s="23" t="s">
        <v>20</v>
      </c>
      <c r="B1051" s="19">
        <v>1048</v>
      </c>
      <c r="C1051" s="23">
        <v>26</v>
      </c>
      <c r="D1051" s="19">
        <v>53.3</v>
      </c>
      <c r="E1051" s="24">
        <v>14.805555555555555</v>
      </c>
      <c r="F1051" s="20">
        <v>0</v>
      </c>
      <c r="G1051" s="25">
        <f>'Bike Data'!$C$4*$F1051</f>
        <v>0</v>
      </c>
      <c r="H1051" s="22">
        <f>0.5*'Bike Data'!$C$12*'Bike Data'!$C$7*'Bike Data'!$C$6*'WLTP Calcs'!E1051^2</f>
        <v>45.112281018518523</v>
      </c>
      <c r="I1051" s="26">
        <f>0.02 *'Bike Data'!C$4*9.81</f>
        <v>55.524600000000007</v>
      </c>
      <c r="J1051" s="22">
        <f t="shared" si="113"/>
        <v>100.63688101851852</v>
      </c>
      <c r="K1051" s="25">
        <f t="shared" si="114"/>
        <v>100.63688101851852</v>
      </c>
      <c r="L1051" s="20">
        <f t="shared" si="115"/>
        <v>0</v>
      </c>
      <c r="M1051" s="30">
        <f>(E1051/1000)*(I1051+H1051+('Bike Data'!C$4*'Bike Data'!C$10*F1051))</f>
        <v>1.4899849328575103</v>
      </c>
      <c r="N1051" s="25">
        <f t="shared" si="116"/>
        <v>1.4899849328575103</v>
      </c>
      <c r="O1051" s="30">
        <f t="shared" si="117"/>
        <v>0</v>
      </c>
      <c r="P1051" s="26"/>
      <c r="Q1051" s="22">
        <f>((M1051+M1052)/2) * (B1052 - B1051)</f>
        <v>1.1071740865676443</v>
      </c>
      <c r="R1051" s="25">
        <f t="shared" si="118"/>
        <v>1.1071740865676443</v>
      </c>
      <c r="S1051" s="22">
        <f>SUM($R$3:R1051)</f>
        <v>1107.9298191852486</v>
      </c>
      <c r="T1051" s="25">
        <f t="shared" si="112"/>
        <v>0</v>
      </c>
      <c r="U1051" s="22">
        <f>SUM($T$3:T1051)</f>
        <v>339.52753636516809</v>
      </c>
      <c r="V1051" s="25"/>
      <c r="W1051" s="20">
        <f>U1051*'KERS Calcs'!$F$4</f>
        <v>298.7842320013479</v>
      </c>
      <c r="X1051" s="25">
        <f>O1051*'KERS Calcs'!$F$30</f>
        <v>0</v>
      </c>
      <c r="Y1051" s="73">
        <f>T1051*'KERS Calcs'!$F$30</f>
        <v>0</v>
      </c>
      <c r="Z1051" s="26">
        <f>SUM($Y$3:Y1051)</f>
        <v>182.59806931418484</v>
      </c>
    </row>
    <row r="1052" spans="1:26" x14ac:dyDescent="0.2">
      <c r="A1052" s="23" t="s">
        <v>20</v>
      </c>
      <c r="B1052" s="19">
        <v>1049</v>
      </c>
      <c r="C1052" s="23">
        <v>27</v>
      </c>
      <c r="D1052" s="19">
        <v>53.1</v>
      </c>
      <c r="E1052" s="24">
        <v>14.750000000000002</v>
      </c>
      <c r="F1052" s="20">
        <v>-0.1388888888888889</v>
      </c>
      <c r="G1052" s="25">
        <f>'Bike Data'!$C$4*$F1052</f>
        <v>-39.305555555555557</v>
      </c>
      <c r="H1052" s="22">
        <f>0.5*'Bike Data'!$C$12*'Bike Data'!$C$7*'Bike Data'!$C$6*'WLTP Calcs'!E1052^2</f>
        <v>44.774362500000016</v>
      </c>
      <c r="I1052" s="26">
        <f>0.02 *'Bike Data'!C$4*9.81</f>
        <v>55.524600000000007</v>
      </c>
      <c r="J1052" s="22">
        <f t="shared" si="113"/>
        <v>60.993406944444466</v>
      </c>
      <c r="K1052" s="25">
        <f t="shared" si="114"/>
        <v>60.993406944444466</v>
      </c>
      <c r="L1052" s="20">
        <f t="shared" si="115"/>
        <v>0</v>
      </c>
      <c r="M1052" s="30">
        <f>(E1052/1000)*(I1052+H1052+('Bike Data'!C$4*'Bike Data'!C$10*F1052))</f>
        <v>0.7243632402777781</v>
      </c>
      <c r="N1052" s="25">
        <f t="shared" si="116"/>
        <v>0.7243632402777781</v>
      </c>
      <c r="O1052" s="30">
        <f t="shared" si="117"/>
        <v>0</v>
      </c>
      <c r="P1052" s="26"/>
      <c r="Q1052" s="22">
        <f>((M1052+M1053)/2) * (B1053 - B1052)</f>
        <v>0.18861081690457882</v>
      </c>
      <c r="R1052" s="25">
        <f t="shared" si="118"/>
        <v>0.18861081690457882</v>
      </c>
      <c r="S1052" s="22">
        <f>SUM($R$3:R1052)</f>
        <v>1108.1184300021532</v>
      </c>
      <c r="T1052" s="25">
        <f t="shared" si="112"/>
        <v>0</v>
      </c>
      <c r="U1052" s="22">
        <f>SUM($T$3:T1052)</f>
        <v>339.52753636516809</v>
      </c>
      <c r="V1052" s="25"/>
      <c r="W1052" s="20">
        <f>U1052*'KERS Calcs'!$F$4</f>
        <v>298.7842320013479</v>
      </c>
      <c r="X1052" s="25">
        <f>O1052*'KERS Calcs'!$F$30</f>
        <v>0</v>
      </c>
      <c r="Y1052" s="73">
        <f>T1052*'KERS Calcs'!$F$30</f>
        <v>0</v>
      </c>
      <c r="Z1052" s="26">
        <f>SUM($Y$3:Y1052)</f>
        <v>182.59806931418484</v>
      </c>
    </row>
    <row r="1053" spans="1:26" x14ac:dyDescent="0.2">
      <c r="A1053" s="23" t="s">
        <v>20</v>
      </c>
      <c r="B1053" s="19">
        <v>1050</v>
      </c>
      <c r="C1053" s="23">
        <v>28</v>
      </c>
      <c r="D1053" s="19">
        <v>52.3</v>
      </c>
      <c r="E1053" s="24">
        <v>14.527777777777777</v>
      </c>
      <c r="F1053" s="20">
        <v>-0.33333333333333315</v>
      </c>
      <c r="G1053" s="25">
        <f>'Bike Data'!$C$4*$F1053</f>
        <v>-94.333333333333286</v>
      </c>
      <c r="H1053" s="22">
        <f>0.5*'Bike Data'!$C$12*'Bike Data'!$C$7*'Bike Data'!$C$6*'WLTP Calcs'!E1053^2</f>
        <v>43.435392129629626</v>
      </c>
      <c r="I1053" s="26">
        <f>0.02 *'Bike Data'!C$4*9.81</f>
        <v>55.524600000000007</v>
      </c>
      <c r="J1053" s="22">
        <f t="shared" si="113"/>
        <v>4.626658796296347</v>
      </c>
      <c r="K1053" s="25">
        <f t="shared" si="114"/>
        <v>4.626658796296347</v>
      </c>
      <c r="L1053" s="20">
        <f t="shared" si="115"/>
        <v>0</v>
      </c>
      <c r="M1053" s="30">
        <f>(E1053/1000)*(I1053+H1053+('Bike Data'!C$4*'Bike Data'!C$10*F1053))</f>
        <v>-0.34714160646862047</v>
      </c>
      <c r="N1053" s="25">
        <f t="shared" si="116"/>
        <v>0</v>
      </c>
      <c r="O1053" s="30">
        <f t="shared" si="117"/>
        <v>0.34714160646862047</v>
      </c>
      <c r="P1053" s="26">
        <f>SUM(O1053:O1064)</f>
        <v>27.339142937802205</v>
      </c>
      <c r="Q1053" s="22">
        <f>((M1053+M1054)/2) * (B1054 - B1053)</f>
        <v>-0.75676541657343055</v>
      </c>
      <c r="R1053" s="25">
        <f t="shared" si="118"/>
        <v>0</v>
      </c>
      <c r="S1053" s="22">
        <f>SUM($R$3:R1053)</f>
        <v>1108.1184300021532</v>
      </c>
      <c r="T1053" s="25">
        <f t="shared" si="112"/>
        <v>0.75676541657343055</v>
      </c>
      <c r="U1053" s="22">
        <f>SUM($T$3:T1053)</f>
        <v>340.28430178174153</v>
      </c>
      <c r="V1053" s="25">
        <f>SUM(T1053:T1064)</f>
        <v>27.180130802391972</v>
      </c>
      <c r="W1053" s="20">
        <f>U1053*'KERS Calcs'!$F$4</f>
        <v>299.45018556793258</v>
      </c>
      <c r="X1053" s="25">
        <f>O1053*'KERS Calcs'!$F$30</f>
        <v>0.18669291980966232</v>
      </c>
      <c r="Y1053" s="73">
        <f>T1053*'KERS Calcs'!$F$30</f>
        <v>0.4069887982264675</v>
      </c>
      <c r="Z1053" s="26">
        <f>SUM($Y$3:Y1053)</f>
        <v>183.00505811241132</v>
      </c>
    </row>
    <row r="1054" spans="1:26" x14ac:dyDescent="0.2">
      <c r="A1054" s="23" t="s">
        <v>20</v>
      </c>
      <c r="B1054" s="19">
        <v>1051</v>
      </c>
      <c r="C1054" s="23">
        <v>29</v>
      </c>
      <c r="D1054" s="19">
        <v>50.7</v>
      </c>
      <c r="E1054" s="24">
        <v>14.083333333333334</v>
      </c>
      <c r="F1054" s="20">
        <v>-0.4861111111111111</v>
      </c>
      <c r="G1054" s="25">
        <f>'Bike Data'!$C$4*$F1054</f>
        <v>-137.56944444444443</v>
      </c>
      <c r="H1054" s="22">
        <f>0.5*'Bike Data'!$C$12*'Bike Data'!$C$7*'Bike Data'!$C$6*'WLTP Calcs'!E1054^2</f>
        <v>40.818429166666675</v>
      </c>
      <c r="I1054" s="26">
        <f>0.02 *'Bike Data'!C$4*9.81</f>
        <v>55.524600000000007</v>
      </c>
      <c r="J1054" s="22">
        <f t="shared" si="113"/>
        <v>-41.226415277777747</v>
      </c>
      <c r="K1054" s="25">
        <f t="shared" si="114"/>
        <v>0</v>
      </c>
      <c r="L1054" s="20">
        <f t="shared" si="115"/>
        <v>41.226415277777747</v>
      </c>
      <c r="M1054" s="30">
        <f>(E1054/1000)*(I1054+H1054+('Bike Data'!C$4*'Bike Data'!C$10*F1054))</f>
        <v>-1.1663892266782405</v>
      </c>
      <c r="N1054" s="25">
        <f t="shared" si="116"/>
        <v>0</v>
      </c>
      <c r="O1054" s="30">
        <f t="shared" si="117"/>
        <v>1.1663892266782405</v>
      </c>
      <c r="P1054" s="26"/>
      <c r="Q1054" s="22">
        <f>((M1054+M1055)/2) * (B1055 - B1054)</f>
        <v>-1.4077471614358288</v>
      </c>
      <c r="R1054" s="25">
        <f t="shared" si="118"/>
        <v>0</v>
      </c>
      <c r="S1054" s="22">
        <f>SUM($R$3:R1054)</f>
        <v>1108.1184300021532</v>
      </c>
      <c r="T1054" s="25">
        <f t="shared" si="112"/>
        <v>1.4077471614358288</v>
      </c>
      <c r="U1054" s="22">
        <f>SUM($T$3:T1054)</f>
        <v>341.69204894317738</v>
      </c>
      <c r="V1054" s="25"/>
      <c r="W1054" s="20">
        <f>U1054*'KERS Calcs'!$F$4</f>
        <v>300.68900306999609</v>
      </c>
      <c r="X1054" s="25">
        <f>O1054*'KERS Calcs'!$F$30</f>
        <v>0.6272846766432727</v>
      </c>
      <c r="Y1054" s="73">
        <f>T1054*'KERS Calcs'!$F$30</f>
        <v>0.75708708787684875</v>
      </c>
      <c r="Z1054" s="26">
        <f>SUM($Y$3:Y1054)</f>
        <v>183.76214520028816</v>
      </c>
    </row>
    <row r="1055" spans="1:26" x14ac:dyDescent="0.2">
      <c r="A1055" s="23" t="s">
        <v>20</v>
      </c>
      <c r="B1055" s="19">
        <v>1052</v>
      </c>
      <c r="C1055" s="23">
        <v>30</v>
      </c>
      <c r="D1055" s="19">
        <v>48.8</v>
      </c>
      <c r="E1055" s="24">
        <v>13.555555555555555</v>
      </c>
      <c r="F1055" s="20">
        <v>-0.5833333333333337</v>
      </c>
      <c r="G1055" s="25">
        <f>'Bike Data'!$C$4*$F1055</f>
        <v>-165.08333333333343</v>
      </c>
      <c r="H1055" s="22">
        <f>0.5*'Bike Data'!$C$12*'Bike Data'!$C$7*'Bike Data'!$C$6*'WLTP Calcs'!E1055^2</f>
        <v>37.81638518518519</v>
      </c>
      <c r="I1055" s="26">
        <f>0.02 *'Bike Data'!C$4*9.81</f>
        <v>55.524600000000007</v>
      </c>
      <c r="J1055" s="22">
        <f t="shared" si="113"/>
        <v>-71.742348148148224</v>
      </c>
      <c r="K1055" s="25">
        <f t="shared" si="114"/>
        <v>0</v>
      </c>
      <c r="L1055" s="20">
        <f t="shared" si="115"/>
        <v>71.742348148148224</v>
      </c>
      <c r="M1055" s="30">
        <f>(E1055/1000)*(I1055+H1055+('Bike Data'!C$4*'Bike Data'!C$10*F1055))</f>
        <v>-1.6491050961934173</v>
      </c>
      <c r="N1055" s="25">
        <f t="shared" si="116"/>
        <v>0</v>
      </c>
      <c r="O1055" s="30">
        <f t="shared" si="117"/>
        <v>1.6491050961934173</v>
      </c>
      <c r="P1055" s="26"/>
      <c r="Q1055" s="22">
        <f>((M1055+M1056)/2) * (B1056 - B1055)</f>
        <v>-1.8972017749485603</v>
      </c>
      <c r="R1055" s="25">
        <f t="shared" si="118"/>
        <v>0</v>
      </c>
      <c r="S1055" s="22">
        <f>SUM($R$3:R1055)</f>
        <v>1108.1184300021532</v>
      </c>
      <c r="T1055" s="25">
        <f t="shared" si="112"/>
        <v>1.8972017749485603</v>
      </c>
      <c r="U1055" s="22">
        <f>SUM($T$3:T1055)</f>
        <v>343.58925071812592</v>
      </c>
      <c r="V1055" s="25"/>
      <c r="W1055" s="20">
        <f>U1055*'KERS Calcs'!$F$4</f>
        <v>302.3585406319508</v>
      </c>
      <c r="X1055" s="25">
        <f>O1055*'KERS Calcs'!$F$30</f>
        <v>0.88688949911042503</v>
      </c>
      <c r="Y1055" s="73">
        <f>T1055*'KERS Calcs'!$F$30</f>
        <v>1.0203160100465734</v>
      </c>
      <c r="Z1055" s="26">
        <f>SUM($Y$3:Y1055)</f>
        <v>184.78246121033473</v>
      </c>
    </row>
    <row r="1056" spans="1:26" x14ac:dyDescent="0.2">
      <c r="A1056" s="23" t="s">
        <v>20</v>
      </c>
      <c r="B1056" s="19">
        <v>1053</v>
      </c>
      <c r="C1056" s="23">
        <v>31</v>
      </c>
      <c r="D1056" s="19">
        <v>46.5</v>
      </c>
      <c r="E1056" s="24">
        <v>12.916666666666668</v>
      </c>
      <c r="F1056" s="20">
        <v>-0.69444444444444442</v>
      </c>
      <c r="G1056" s="25">
        <f>'Bike Data'!$C$4*$F1056</f>
        <v>-196.52777777777777</v>
      </c>
      <c r="H1056" s="22">
        <f>0.5*'Bike Data'!$C$12*'Bike Data'!$C$7*'Bike Data'!$C$6*'WLTP Calcs'!E1056^2</f>
        <v>34.335729166666674</v>
      </c>
      <c r="I1056" s="26">
        <f>0.02 *'Bike Data'!C$4*9.81</f>
        <v>55.524600000000007</v>
      </c>
      <c r="J1056" s="22">
        <f t="shared" si="113"/>
        <v>-106.66744861111108</v>
      </c>
      <c r="K1056" s="25">
        <f t="shared" si="114"/>
        <v>0</v>
      </c>
      <c r="L1056" s="20">
        <f t="shared" si="115"/>
        <v>106.66744861111108</v>
      </c>
      <c r="M1056" s="30">
        <f>(E1056/1000)*(I1056+H1056+('Bike Data'!C$4*'Bike Data'!C$10*F1056))</f>
        <v>-2.1452984537037034</v>
      </c>
      <c r="N1056" s="25">
        <f t="shared" si="116"/>
        <v>0</v>
      </c>
      <c r="O1056" s="30">
        <f t="shared" si="117"/>
        <v>2.1452984537037034</v>
      </c>
      <c r="P1056" s="26"/>
      <c r="Q1056" s="22">
        <f>((M1056+M1057)/2) * (B1057 - B1056)</f>
        <v>-2.4802519137731487</v>
      </c>
      <c r="R1056" s="25">
        <f t="shared" si="118"/>
        <v>0</v>
      </c>
      <c r="S1056" s="22">
        <f>SUM($R$3:R1056)</f>
        <v>1108.1184300021532</v>
      </c>
      <c r="T1056" s="25">
        <f t="shared" si="112"/>
        <v>2.4802519137731487</v>
      </c>
      <c r="U1056" s="22">
        <f>SUM($T$3:T1056)</f>
        <v>346.06950263189907</v>
      </c>
      <c r="V1056" s="25"/>
      <c r="W1056" s="20">
        <f>U1056*'KERS Calcs'!$F$4</f>
        <v>304.54116231607117</v>
      </c>
      <c r="X1056" s="25">
        <f>O1056*'KERS Calcs'!$F$30</f>
        <v>1.1537425209827217</v>
      </c>
      <c r="Y1056" s="73">
        <f>T1056*'KERS Calcs'!$F$30</f>
        <v>1.3338806499061024</v>
      </c>
      <c r="Z1056" s="26">
        <f>SUM($Y$3:Y1056)</f>
        <v>186.11634186024082</v>
      </c>
    </row>
    <row r="1057" spans="1:26" x14ac:dyDescent="0.2">
      <c r="A1057" s="23" t="s">
        <v>20</v>
      </c>
      <c r="B1057" s="19">
        <v>1054</v>
      </c>
      <c r="C1057" s="23">
        <v>32</v>
      </c>
      <c r="D1057" s="19">
        <v>43.8</v>
      </c>
      <c r="E1057" s="24">
        <v>12.166666666666666</v>
      </c>
      <c r="F1057" s="20">
        <v>-0.86111111111111149</v>
      </c>
      <c r="G1057" s="25">
        <f>'Bike Data'!$C$4*$F1057</f>
        <v>-243.69444444444454</v>
      </c>
      <c r="H1057" s="22">
        <f>0.5*'Bike Data'!$C$12*'Bike Data'!$C$7*'Bike Data'!$C$6*'WLTP Calcs'!E1057^2</f>
        <v>30.464116666666666</v>
      </c>
      <c r="I1057" s="26">
        <f>0.02 *'Bike Data'!C$4*9.81</f>
        <v>55.524600000000007</v>
      </c>
      <c r="J1057" s="22">
        <f t="shared" si="113"/>
        <v>-157.70572777777789</v>
      </c>
      <c r="K1057" s="25">
        <f t="shared" si="114"/>
        <v>0</v>
      </c>
      <c r="L1057" s="20">
        <f t="shared" si="115"/>
        <v>157.70572777777789</v>
      </c>
      <c r="M1057" s="30">
        <f>(E1057/1000)*(I1057+H1057+('Bike Data'!C$4*'Bike Data'!C$10*F1057))</f>
        <v>-2.8152053738425935</v>
      </c>
      <c r="N1057" s="25">
        <f t="shared" si="116"/>
        <v>0</v>
      </c>
      <c r="O1057" s="30">
        <f t="shared" si="117"/>
        <v>2.8152053738425935</v>
      </c>
      <c r="P1057" s="26"/>
      <c r="Q1057" s="22">
        <f>((M1057+M1058)/2) * (B1058 - B1057)</f>
        <v>-3.1873192891718101</v>
      </c>
      <c r="R1057" s="25">
        <f t="shared" si="118"/>
        <v>0</v>
      </c>
      <c r="S1057" s="22">
        <f>SUM($R$3:R1057)</f>
        <v>1108.1184300021532</v>
      </c>
      <c r="T1057" s="25">
        <f t="shared" si="112"/>
        <v>3.1873192891718101</v>
      </c>
      <c r="U1057" s="22">
        <f>SUM($T$3:T1057)</f>
        <v>349.25682192107087</v>
      </c>
      <c r="V1057" s="25"/>
      <c r="W1057" s="20">
        <f>U1057*'KERS Calcs'!$F$4</f>
        <v>307.34600329054234</v>
      </c>
      <c r="X1057" s="25">
        <f>O1057*'KERS Calcs'!$F$30</f>
        <v>1.514018778829483</v>
      </c>
      <c r="Y1057" s="73">
        <f>T1057*'KERS Calcs'!$F$30</f>
        <v>1.7141418181313037</v>
      </c>
      <c r="Z1057" s="26">
        <f>SUM($Y$3:Y1057)</f>
        <v>187.83048367837213</v>
      </c>
    </row>
    <row r="1058" spans="1:26" x14ac:dyDescent="0.2">
      <c r="A1058" s="23" t="s">
        <v>20</v>
      </c>
      <c r="B1058" s="19">
        <v>1055</v>
      </c>
      <c r="C1058" s="23">
        <v>33</v>
      </c>
      <c r="D1058" s="19">
        <v>40.299999999999997</v>
      </c>
      <c r="E1058" s="24">
        <v>11.194444444444445</v>
      </c>
      <c r="F1058" s="20">
        <v>-1.0833333333333328</v>
      </c>
      <c r="G1058" s="25">
        <f>'Bike Data'!$C$4*$F1058</f>
        <v>-306.5833333333332</v>
      </c>
      <c r="H1058" s="22">
        <f>0.5*'Bike Data'!$C$12*'Bike Data'!$C$7*'Bike Data'!$C$6*'WLTP Calcs'!E1058^2</f>
        <v>25.789947685185187</v>
      </c>
      <c r="I1058" s="26">
        <f>0.02 *'Bike Data'!C$4*9.81</f>
        <v>55.524600000000007</v>
      </c>
      <c r="J1058" s="22">
        <f t="shared" si="113"/>
        <v>-225.26878564814797</v>
      </c>
      <c r="K1058" s="25">
        <f t="shared" si="114"/>
        <v>0</v>
      </c>
      <c r="L1058" s="20">
        <f t="shared" si="115"/>
        <v>225.26878564814797</v>
      </c>
      <c r="M1058" s="30">
        <f>(E1058/1000)*(I1058+H1058+('Bike Data'!C$4*'Bike Data'!C$10*F1058))</f>
        <v>-3.5594332045010266</v>
      </c>
      <c r="N1058" s="25">
        <f t="shared" si="116"/>
        <v>0</v>
      </c>
      <c r="O1058" s="30">
        <f t="shared" si="117"/>
        <v>3.5594332045010266</v>
      </c>
      <c r="P1058" s="26"/>
      <c r="Q1058" s="22">
        <f>((M1058+M1059)/2) * (B1059 - B1058)</f>
        <v>-3.8562939355838459</v>
      </c>
      <c r="R1058" s="25">
        <f t="shared" si="118"/>
        <v>0</v>
      </c>
      <c r="S1058" s="22">
        <f>SUM($R$3:R1058)</f>
        <v>1108.1184300021532</v>
      </c>
      <c r="T1058" s="25">
        <f t="shared" si="112"/>
        <v>3.8562939355838459</v>
      </c>
      <c r="U1058" s="22">
        <f>SUM($T$3:T1058)</f>
        <v>353.1131158566547</v>
      </c>
      <c r="V1058" s="25"/>
      <c r="W1058" s="20">
        <f>U1058*'KERS Calcs'!$F$4</f>
        <v>310.73954195385613</v>
      </c>
      <c r="X1058" s="25">
        <f>O1058*'KERS Calcs'!$F$30</f>
        <v>1.9142648574331242</v>
      </c>
      <c r="Y1058" s="73">
        <f>T1058*'KERS Calcs'!$F$30</f>
        <v>2.0739166987277295</v>
      </c>
      <c r="Z1058" s="26">
        <f>SUM($Y$3:Y1058)</f>
        <v>189.90440037709988</v>
      </c>
    </row>
    <row r="1059" spans="1:26" x14ac:dyDescent="0.2">
      <c r="A1059" s="23" t="s">
        <v>20</v>
      </c>
      <c r="B1059" s="19">
        <v>1056</v>
      </c>
      <c r="C1059" s="23">
        <v>34</v>
      </c>
      <c r="D1059" s="19">
        <v>36</v>
      </c>
      <c r="E1059" s="24">
        <v>10</v>
      </c>
      <c r="F1059" s="20">
        <v>-1.333333333333333</v>
      </c>
      <c r="G1059" s="25">
        <f>'Bike Data'!$C$4*$F1059</f>
        <v>-377.33333333333326</v>
      </c>
      <c r="H1059" s="22">
        <f>0.5*'Bike Data'!$C$12*'Bike Data'!$C$7*'Bike Data'!$C$6*'WLTP Calcs'!E1059^2</f>
        <v>20.580000000000002</v>
      </c>
      <c r="I1059" s="26">
        <f>0.02 *'Bike Data'!C$4*9.81</f>
        <v>55.524600000000007</v>
      </c>
      <c r="J1059" s="22">
        <f t="shared" si="113"/>
        <v>-301.22873333333325</v>
      </c>
      <c r="K1059" s="25">
        <f t="shared" si="114"/>
        <v>0</v>
      </c>
      <c r="L1059" s="20">
        <f t="shared" si="115"/>
        <v>301.22873333333325</v>
      </c>
      <c r="M1059" s="30">
        <f>(E1059/1000)*(I1059+H1059+('Bike Data'!C$4*'Bike Data'!C$10*F1059))</f>
        <v>-4.1531546666666648</v>
      </c>
      <c r="N1059" s="25">
        <f t="shared" si="116"/>
        <v>0</v>
      </c>
      <c r="O1059" s="30">
        <f t="shared" si="117"/>
        <v>4.1531546666666648</v>
      </c>
      <c r="P1059" s="26"/>
      <c r="Q1059" s="22">
        <f>((M1059+M1060)/2) * (B1060 - B1059)</f>
        <v>-4.0896388624742794</v>
      </c>
      <c r="R1059" s="25">
        <f t="shared" si="118"/>
        <v>0</v>
      </c>
      <c r="S1059" s="22">
        <f>SUM($R$3:R1059)</f>
        <v>1108.1184300021532</v>
      </c>
      <c r="T1059" s="25">
        <f t="shared" si="112"/>
        <v>4.0896388624742794</v>
      </c>
      <c r="U1059" s="22">
        <f>SUM($T$3:T1059)</f>
        <v>357.20275471912896</v>
      </c>
      <c r="V1059" s="25"/>
      <c r="W1059" s="20">
        <f>U1059*'KERS Calcs'!$F$4</f>
        <v>314.33842415283351</v>
      </c>
      <c r="X1059" s="25">
        <f>O1059*'KERS Calcs'!$F$30</f>
        <v>2.2335685400223348</v>
      </c>
      <c r="Y1059" s="73">
        <f>T1059*'KERS Calcs'!$F$30</f>
        <v>2.1994097105482102</v>
      </c>
      <c r="Z1059" s="26">
        <f>SUM($Y$3:Y1059)</f>
        <v>192.1038100876481</v>
      </c>
    </row>
    <row r="1060" spans="1:26" x14ac:dyDescent="0.2">
      <c r="A1060" s="23" t="s">
        <v>20</v>
      </c>
      <c r="B1060" s="19">
        <v>1057</v>
      </c>
      <c r="C1060" s="23">
        <v>35</v>
      </c>
      <c r="D1060" s="19">
        <v>30.7</v>
      </c>
      <c r="E1060" s="24">
        <v>8.5277777777777786</v>
      </c>
      <c r="F1060" s="20">
        <v>-1.4722222222222223</v>
      </c>
      <c r="G1060" s="25">
        <f>'Bike Data'!$C$4*$F1060</f>
        <v>-416.63888888888891</v>
      </c>
      <c r="H1060" s="22">
        <f>0.5*'Bike Data'!$C$12*'Bike Data'!$C$7*'Bike Data'!$C$6*'WLTP Calcs'!E1060^2</f>
        <v>14.966392129629634</v>
      </c>
      <c r="I1060" s="26">
        <f>0.02 *'Bike Data'!C$4*9.81</f>
        <v>55.524600000000007</v>
      </c>
      <c r="J1060" s="22">
        <f t="shared" si="113"/>
        <v>-346.14789675925925</v>
      </c>
      <c r="K1060" s="25">
        <f t="shared" si="114"/>
        <v>0</v>
      </c>
      <c r="L1060" s="20">
        <f t="shared" si="115"/>
        <v>346.14789675925925</v>
      </c>
      <c r="M1060" s="30">
        <f>(E1060/1000)*(I1060+H1060+('Bike Data'!C$4*'Bike Data'!C$10*F1060))</f>
        <v>-4.0261230582818932</v>
      </c>
      <c r="N1060" s="25">
        <f t="shared" si="116"/>
        <v>0</v>
      </c>
      <c r="O1060" s="30">
        <f t="shared" si="117"/>
        <v>4.0261230582818932</v>
      </c>
      <c r="P1060" s="26"/>
      <c r="Q1060" s="22">
        <f>((M1060+M1061)/2) * (B1061 - B1060)</f>
        <v>-3.532720682696759</v>
      </c>
      <c r="R1060" s="25">
        <f t="shared" si="118"/>
        <v>0</v>
      </c>
      <c r="S1060" s="22">
        <f>SUM($R$3:R1060)</f>
        <v>1108.1184300021532</v>
      </c>
      <c r="T1060" s="25">
        <f t="shared" si="112"/>
        <v>3.532720682696759</v>
      </c>
      <c r="U1060" s="22">
        <f>SUM($T$3:T1060)</f>
        <v>360.73547540182574</v>
      </c>
      <c r="V1060" s="25"/>
      <c r="W1060" s="20">
        <f>U1060*'KERS Calcs'!$F$4</f>
        <v>317.44721835360667</v>
      </c>
      <c r="X1060" s="25">
        <f>O1060*'KERS Calcs'!$F$30</f>
        <v>2.1652508810740851</v>
      </c>
      <c r="Y1060" s="73">
        <f>T1060*'KERS Calcs'!$F$30</f>
        <v>1.8998988505984788</v>
      </c>
      <c r="Z1060" s="26">
        <f>SUM($Y$3:Y1060)</f>
        <v>194.00370893824658</v>
      </c>
    </row>
    <row r="1061" spans="1:26" x14ac:dyDescent="0.2">
      <c r="A1061" s="23" t="s">
        <v>20</v>
      </c>
      <c r="B1061" s="19">
        <v>1058</v>
      </c>
      <c r="C1061" s="23">
        <v>36</v>
      </c>
      <c r="D1061" s="19">
        <v>25.4</v>
      </c>
      <c r="E1061" s="24">
        <v>7.0555555555555554</v>
      </c>
      <c r="F1061" s="20">
        <v>-1.3472222222222221</v>
      </c>
      <c r="G1061" s="25">
        <f>'Bike Data'!$C$4*$F1061</f>
        <v>-381.26388888888886</v>
      </c>
      <c r="H1061" s="22">
        <f>0.5*'Bike Data'!$C$12*'Bike Data'!$C$7*'Bike Data'!$C$6*'WLTP Calcs'!E1061^2</f>
        <v>10.244901851851852</v>
      </c>
      <c r="I1061" s="26">
        <f>0.02 *'Bike Data'!C$4*9.81</f>
        <v>55.524600000000007</v>
      </c>
      <c r="J1061" s="22">
        <f t="shared" si="113"/>
        <v>-315.49438703703697</v>
      </c>
      <c r="K1061" s="25">
        <f t="shared" si="114"/>
        <v>0</v>
      </c>
      <c r="L1061" s="20">
        <f t="shared" si="115"/>
        <v>315.49438703703697</v>
      </c>
      <c r="M1061" s="30">
        <f>(E1061/1000)*(I1061+H1061+('Bike Data'!C$4*'Bike Data'!C$10*F1061))</f>
        <v>-3.0393183071116252</v>
      </c>
      <c r="N1061" s="25">
        <f t="shared" si="116"/>
        <v>0</v>
      </c>
      <c r="O1061" s="30">
        <f t="shared" si="117"/>
        <v>3.0393183071116252</v>
      </c>
      <c r="P1061" s="26"/>
      <c r="Q1061" s="22">
        <f>((M1061+M1062)/2) * (B1062 - B1061)</f>
        <v>-2.6362230832433124</v>
      </c>
      <c r="R1061" s="25">
        <f t="shared" si="118"/>
        <v>0</v>
      </c>
      <c r="S1061" s="22">
        <f>SUM($R$3:R1061)</f>
        <v>1108.1184300021532</v>
      </c>
      <c r="T1061" s="25">
        <f t="shared" si="112"/>
        <v>2.6362230832433124</v>
      </c>
      <c r="U1061" s="22">
        <f>SUM($T$3:T1061)</f>
        <v>363.37169848506903</v>
      </c>
      <c r="V1061" s="25"/>
      <c r="W1061" s="20">
        <f>U1061*'KERS Calcs'!$F$4</f>
        <v>319.76709466686077</v>
      </c>
      <c r="X1061" s="25">
        <f>O1061*'KERS Calcs'!$F$30</f>
        <v>1.6345468201228728</v>
      </c>
      <c r="Y1061" s="73">
        <f>T1061*'KERS Calcs'!$F$30</f>
        <v>1.4177620184655486</v>
      </c>
      <c r="Z1061" s="26">
        <f>SUM($Y$3:Y1061)</f>
        <v>195.42147095671211</v>
      </c>
    </row>
    <row r="1062" spans="1:26" x14ac:dyDescent="0.2">
      <c r="A1062" s="23" t="s">
        <v>20</v>
      </c>
      <c r="B1062" s="19">
        <v>1059</v>
      </c>
      <c r="C1062" s="23">
        <v>37</v>
      </c>
      <c r="D1062" s="19">
        <v>21</v>
      </c>
      <c r="E1062" s="24">
        <v>5.8333333333333339</v>
      </c>
      <c r="F1062" s="20">
        <v>-1.2083333333333333</v>
      </c>
      <c r="G1062" s="25">
        <f>'Bike Data'!$C$4*$F1062</f>
        <v>-341.95833333333331</v>
      </c>
      <c r="H1062" s="22">
        <f>0.5*'Bike Data'!$C$12*'Bike Data'!$C$7*'Bike Data'!$C$6*'WLTP Calcs'!E1062^2</f>
        <v>7.0029166666666685</v>
      </c>
      <c r="I1062" s="26">
        <f>0.02 *'Bike Data'!C$4*9.81</f>
        <v>55.524600000000007</v>
      </c>
      <c r="J1062" s="22">
        <f t="shared" si="113"/>
        <v>-279.4308166666666</v>
      </c>
      <c r="K1062" s="25">
        <f t="shared" si="114"/>
        <v>0</v>
      </c>
      <c r="L1062" s="20">
        <f t="shared" si="115"/>
        <v>279.4308166666666</v>
      </c>
      <c r="M1062" s="30">
        <f>(E1062/1000)*(I1062+H1062+('Bike Data'!C$4*'Bike Data'!C$10*F1062))</f>
        <v>-2.2331278593749997</v>
      </c>
      <c r="N1062" s="25">
        <f t="shared" si="116"/>
        <v>0</v>
      </c>
      <c r="O1062" s="30">
        <f t="shared" si="117"/>
        <v>2.2331278593749997</v>
      </c>
      <c r="P1062" s="26"/>
      <c r="Q1062" s="22">
        <f>((M1062+M1063)/2) * (B1063 - B1062)</f>
        <v>-1.879864372826646</v>
      </c>
      <c r="R1062" s="25">
        <f t="shared" si="118"/>
        <v>0</v>
      </c>
      <c r="S1062" s="22">
        <f>SUM($R$3:R1062)</f>
        <v>1108.1184300021532</v>
      </c>
      <c r="T1062" s="25">
        <f t="shared" si="112"/>
        <v>1.879864372826646</v>
      </c>
      <c r="U1062" s="22">
        <f>SUM($T$3:T1062)</f>
        <v>365.25156285789569</v>
      </c>
      <c r="V1062" s="25"/>
      <c r="W1062" s="20">
        <f>U1062*'KERS Calcs'!$F$4</f>
        <v>321.42137531494819</v>
      </c>
      <c r="X1062" s="25">
        <f>O1062*'KERS Calcs'!$F$30</f>
        <v>1.2009772168082242</v>
      </c>
      <c r="Y1062" s="73">
        <f>T1062*'KERS Calcs'!$F$30</f>
        <v>1.010991947002154</v>
      </c>
      <c r="Z1062" s="26">
        <f>SUM($Y$3:Y1062)</f>
        <v>196.43246290371428</v>
      </c>
    </row>
    <row r="1063" spans="1:26" x14ac:dyDescent="0.2">
      <c r="A1063" s="23" t="s">
        <v>20</v>
      </c>
      <c r="B1063" s="19">
        <v>1060</v>
      </c>
      <c r="C1063" s="23">
        <v>38</v>
      </c>
      <c r="D1063" s="19">
        <v>16.7</v>
      </c>
      <c r="E1063" s="24">
        <v>4.6388888888888893</v>
      </c>
      <c r="F1063" s="20">
        <v>-1.0555555555555556</v>
      </c>
      <c r="G1063" s="25">
        <f>'Bike Data'!$C$4*$F1063</f>
        <v>-298.72222222222223</v>
      </c>
      <c r="H1063" s="22">
        <f>0.5*'Bike Data'!$C$12*'Bike Data'!$C$7*'Bike Data'!$C$6*'WLTP Calcs'!E1063^2</f>
        <v>4.428669907407409</v>
      </c>
      <c r="I1063" s="26">
        <f>0.02 *'Bike Data'!C$4*9.81</f>
        <v>55.524600000000007</v>
      </c>
      <c r="J1063" s="22">
        <f t="shared" si="113"/>
        <v>-238.76895231481478</v>
      </c>
      <c r="K1063" s="25">
        <f t="shared" si="114"/>
        <v>0</v>
      </c>
      <c r="L1063" s="20">
        <f t="shared" si="115"/>
        <v>238.76895231481478</v>
      </c>
      <c r="M1063" s="30">
        <f>(E1063/1000)*(I1063+H1063+('Bike Data'!C$4*'Bike Data'!C$10*F1063))</f>
        <v>-1.526600886278292</v>
      </c>
      <c r="N1063" s="25">
        <f t="shared" si="116"/>
        <v>0</v>
      </c>
      <c r="O1063" s="30">
        <f t="shared" si="117"/>
        <v>1.526600886278292</v>
      </c>
      <c r="P1063" s="26"/>
      <c r="Q1063" s="22">
        <f>((M1063+M1064)/2) * (B1064 - B1063)</f>
        <v>-1.1024230424897117</v>
      </c>
      <c r="R1063" s="25">
        <f t="shared" si="118"/>
        <v>0</v>
      </c>
      <c r="S1063" s="22">
        <f>SUM($R$3:R1063)</f>
        <v>1108.1184300021532</v>
      </c>
      <c r="T1063" s="25">
        <f t="shared" si="112"/>
        <v>1.1024230424897117</v>
      </c>
      <c r="U1063" s="22">
        <f>SUM($T$3:T1063)</f>
        <v>366.3539859003854</v>
      </c>
      <c r="V1063" s="25"/>
      <c r="W1063" s="20">
        <f>U1063*'KERS Calcs'!$F$4</f>
        <v>322.39150759233917</v>
      </c>
      <c r="X1063" s="25">
        <f>O1063*'KERS Calcs'!$F$30</f>
        <v>0.82100667719608367</v>
      </c>
      <c r="Y1063" s="73">
        <f>T1063*'KERS Calcs'!$F$30</f>
        <v>0.59288363259464294</v>
      </c>
      <c r="Z1063" s="26">
        <f>SUM($Y$3:Y1063)</f>
        <v>197.02534653630892</v>
      </c>
    </row>
    <row r="1064" spans="1:26" x14ac:dyDescent="0.2">
      <c r="A1064" s="23" t="s">
        <v>20</v>
      </c>
      <c r="B1064" s="19">
        <v>1061</v>
      </c>
      <c r="C1064" s="23">
        <v>39</v>
      </c>
      <c r="D1064" s="19">
        <v>13.4</v>
      </c>
      <c r="E1064" s="24">
        <v>3.7222222222222223</v>
      </c>
      <c r="F1064" s="20">
        <v>-0.65277777777777768</v>
      </c>
      <c r="G1064" s="25">
        <f>'Bike Data'!$C$4*$F1064</f>
        <v>-184.73611111111109</v>
      </c>
      <c r="H1064" s="22">
        <f>0.5*'Bike Data'!$C$12*'Bike Data'!$C$7*'Bike Data'!$C$6*'WLTP Calcs'!E1064^2</f>
        <v>2.8513462962962963</v>
      </c>
      <c r="I1064" s="26">
        <f>0.02 *'Bike Data'!C$4*9.81</f>
        <v>55.524600000000007</v>
      </c>
      <c r="J1064" s="22">
        <f t="shared" si="113"/>
        <v>-126.36016481481478</v>
      </c>
      <c r="K1064" s="25">
        <f t="shared" si="114"/>
        <v>0</v>
      </c>
      <c r="L1064" s="20">
        <f t="shared" si="115"/>
        <v>126.36016481481478</v>
      </c>
      <c r="M1064" s="30">
        <f>(E1064/1000)*(I1064+H1064+('Bike Data'!C$4*'Bike Data'!C$10*F1064))</f>
        <v>-0.67824519870113154</v>
      </c>
      <c r="N1064" s="25">
        <f t="shared" si="116"/>
        <v>0</v>
      </c>
      <c r="O1064" s="30">
        <f t="shared" si="117"/>
        <v>0.67824519870113154</v>
      </c>
      <c r="P1064" s="26"/>
      <c r="Q1064" s="22">
        <f>((M1064+M1065)/2) * (B1065 - B1064)</f>
        <v>-0.35368126717463988</v>
      </c>
      <c r="R1064" s="25">
        <f t="shared" si="118"/>
        <v>0</v>
      </c>
      <c r="S1064" s="22">
        <f>SUM($R$3:R1064)</f>
        <v>1108.1184300021532</v>
      </c>
      <c r="T1064" s="25">
        <f t="shared" si="112"/>
        <v>0.35368126717463988</v>
      </c>
      <c r="U1064" s="22">
        <f>SUM($T$3:T1064)</f>
        <v>366.70766716756003</v>
      </c>
      <c r="V1064" s="25"/>
      <c r="W1064" s="20">
        <f>U1064*'KERS Calcs'!$F$4</f>
        <v>322.70274710745281</v>
      </c>
      <c r="X1064" s="25">
        <f>O1064*'KERS Calcs'!$F$30</f>
        <v>0.36476058799320227</v>
      </c>
      <c r="Y1064" s="73">
        <f>T1064*'KERS Calcs'!$F$30</f>
        <v>0.1902099524240794</v>
      </c>
      <c r="Z1064" s="26">
        <f>SUM($Y$3:Y1064)</f>
        <v>197.215556488733</v>
      </c>
    </row>
    <row r="1065" spans="1:26" x14ac:dyDescent="0.2">
      <c r="A1065" s="23" t="s">
        <v>20</v>
      </c>
      <c r="B1065" s="19">
        <v>1062</v>
      </c>
      <c r="C1065" s="23">
        <v>40</v>
      </c>
      <c r="D1065" s="19">
        <v>12</v>
      </c>
      <c r="E1065" s="24">
        <v>3.3333333333333335</v>
      </c>
      <c r="F1065" s="20">
        <v>-0.18055555555555566</v>
      </c>
      <c r="G1065" s="25">
        <f>'Bike Data'!$C$4*$F1065</f>
        <v>-51.09722222222225</v>
      </c>
      <c r="H1065" s="22">
        <f>0.5*'Bike Data'!$C$12*'Bike Data'!$C$7*'Bike Data'!$C$6*'WLTP Calcs'!E1065^2</f>
        <v>2.2866666666666671</v>
      </c>
      <c r="I1065" s="26">
        <f>0.02 *'Bike Data'!C$4*9.81</f>
        <v>55.524600000000007</v>
      </c>
      <c r="J1065" s="22">
        <f t="shared" si="113"/>
        <v>6.7140444444444256</v>
      </c>
      <c r="K1065" s="25">
        <f t="shared" si="114"/>
        <v>6.7140444444444256</v>
      </c>
      <c r="L1065" s="20">
        <f t="shared" si="115"/>
        <v>0</v>
      </c>
      <c r="M1065" s="30">
        <f>(E1065/1000)*(I1065+H1065+('Bike Data'!C$4*'Bike Data'!C$10*F1065))</f>
        <v>-2.9117335648148265E-2</v>
      </c>
      <c r="N1065" s="25">
        <f t="shared" si="116"/>
        <v>0</v>
      </c>
      <c r="O1065" s="30">
        <f t="shared" si="117"/>
        <v>2.9117335648148265E-2</v>
      </c>
      <c r="P1065" s="26"/>
      <c r="Q1065" s="22">
        <f>((M1065+M1066)/2) * (B1066 - B1065)</f>
        <v>0.1514822525141461</v>
      </c>
      <c r="R1065" s="25">
        <f t="shared" si="118"/>
        <v>0.1514822525141461</v>
      </c>
      <c r="S1065" s="22">
        <f>SUM($R$3:R1065)</f>
        <v>1108.2699122546674</v>
      </c>
      <c r="T1065" s="25">
        <f t="shared" si="112"/>
        <v>0</v>
      </c>
      <c r="U1065" s="22">
        <f>SUM($T$3:T1065)</f>
        <v>366.70766716756003</v>
      </c>
      <c r="V1065" s="25"/>
      <c r="W1065" s="20">
        <f>U1065*'KERS Calcs'!$F$4</f>
        <v>322.70274710745281</v>
      </c>
      <c r="X1065" s="25">
        <f>O1065*'KERS Calcs'!$F$30</f>
        <v>1.565931685495656E-2</v>
      </c>
      <c r="Y1065" s="73">
        <f>T1065*'KERS Calcs'!$F$30</f>
        <v>0</v>
      </c>
      <c r="Z1065" s="26">
        <f>SUM($Y$3:Y1065)</f>
        <v>197.215556488733</v>
      </c>
    </row>
    <row r="1066" spans="1:26" x14ac:dyDescent="0.2">
      <c r="A1066" s="23" t="s">
        <v>20</v>
      </c>
      <c r="B1066" s="19">
        <v>1063</v>
      </c>
      <c r="C1066" s="23">
        <v>41</v>
      </c>
      <c r="D1066" s="19">
        <v>12.1</v>
      </c>
      <c r="E1066" s="24">
        <v>3.3611111111111112</v>
      </c>
      <c r="F1066" s="20">
        <v>0.1111111111111112</v>
      </c>
      <c r="G1066" s="25">
        <f>'Bike Data'!$C$4*$F1066</f>
        <v>31.444444444444471</v>
      </c>
      <c r="H1066" s="22">
        <f>0.5*'Bike Data'!$C$12*'Bike Data'!$C$7*'Bike Data'!$C$6*'WLTP Calcs'!E1066^2</f>
        <v>2.3249365740740742</v>
      </c>
      <c r="I1066" s="26">
        <f>0.02 *'Bike Data'!C$4*9.81</f>
        <v>55.524600000000007</v>
      </c>
      <c r="J1066" s="22">
        <f t="shared" si="113"/>
        <v>89.293981018518551</v>
      </c>
      <c r="K1066" s="25">
        <f t="shared" si="114"/>
        <v>89.293981018518551</v>
      </c>
      <c r="L1066" s="20">
        <f t="shared" si="115"/>
        <v>0</v>
      </c>
      <c r="M1066" s="30">
        <f>(E1066/1000)*(I1066+H1066+('Bike Data'!C$4*'Bike Data'!C$10*F1066))</f>
        <v>0.33208184067644048</v>
      </c>
      <c r="N1066" s="25">
        <f t="shared" si="116"/>
        <v>0.33208184067644048</v>
      </c>
      <c r="O1066" s="30">
        <f t="shared" si="117"/>
        <v>0</v>
      </c>
      <c r="P1066" s="26"/>
      <c r="Q1066" s="22">
        <f>((M1066+M1067)/2) * (B1067 - B1066)</f>
        <v>0.58788960387731493</v>
      </c>
      <c r="R1066" s="25">
        <f t="shared" si="118"/>
        <v>0.58788960387731493</v>
      </c>
      <c r="S1066" s="22">
        <f>SUM($R$3:R1066)</f>
        <v>1108.8578018585447</v>
      </c>
      <c r="T1066" s="25">
        <f t="shared" si="112"/>
        <v>0</v>
      </c>
      <c r="U1066" s="22">
        <f>SUM($T$3:T1066)</f>
        <v>366.70766716756003</v>
      </c>
      <c r="V1066" s="25"/>
      <c r="W1066" s="20">
        <f>U1066*'KERS Calcs'!$F$4</f>
        <v>322.70274710745281</v>
      </c>
      <c r="X1066" s="25">
        <f>O1066*'KERS Calcs'!$F$30</f>
        <v>0</v>
      </c>
      <c r="Y1066" s="73">
        <f>T1066*'KERS Calcs'!$F$30</f>
        <v>0</v>
      </c>
      <c r="Z1066" s="26">
        <f>SUM($Y$3:Y1066)</f>
        <v>197.215556488733</v>
      </c>
    </row>
    <row r="1067" spans="1:26" x14ac:dyDescent="0.2">
      <c r="A1067" s="23" t="s">
        <v>20</v>
      </c>
      <c r="B1067" s="19">
        <v>1064</v>
      </c>
      <c r="C1067" s="23">
        <v>42</v>
      </c>
      <c r="D1067" s="19">
        <v>12.8</v>
      </c>
      <c r="E1067" s="24">
        <v>3.5555555555555558</v>
      </c>
      <c r="F1067" s="20">
        <v>0.4861111111111111</v>
      </c>
      <c r="G1067" s="25">
        <f>'Bike Data'!$C$4*$F1067</f>
        <v>137.56944444444443</v>
      </c>
      <c r="H1067" s="22">
        <f>0.5*'Bike Data'!$C$12*'Bike Data'!$C$7*'Bike Data'!$C$6*'WLTP Calcs'!E1067^2</f>
        <v>2.6017185185185188</v>
      </c>
      <c r="I1067" s="26">
        <f>0.02 *'Bike Data'!C$4*9.81</f>
        <v>55.524600000000007</v>
      </c>
      <c r="J1067" s="22">
        <f t="shared" si="113"/>
        <v>195.69576296296293</v>
      </c>
      <c r="K1067" s="25">
        <f t="shared" si="114"/>
        <v>195.69576296296293</v>
      </c>
      <c r="L1067" s="20">
        <f t="shared" si="115"/>
        <v>0</v>
      </c>
      <c r="M1067" s="30">
        <f>(E1067/1000)*(I1067+H1067+('Bike Data'!C$4*'Bike Data'!C$10*F1067))</f>
        <v>0.84369736707818932</v>
      </c>
      <c r="N1067" s="25">
        <f t="shared" si="116"/>
        <v>0.84369736707818932</v>
      </c>
      <c r="O1067" s="30">
        <f t="shared" si="117"/>
        <v>0</v>
      </c>
      <c r="P1067" s="26"/>
      <c r="Q1067" s="22">
        <f>((M1067+M1068)/2) * (B1068 - B1067)</f>
        <v>1.3379915250900205</v>
      </c>
      <c r="R1067" s="25">
        <f t="shared" si="118"/>
        <v>1.3379915250900205</v>
      </c>
      <c r="S1067" s="22">
        <f>SUM($R$3:R1067)</f>
        <v>1110.1957933836347</v>
      </c>
      <c r="T1067" s="25">
        <f t="shared" si="112"/>
        <v>0</v>
      </c>
      <c r="U1067" s="22">
        <f>SUM($T$3:T1067)</f>
        <v>366.70766716756003</v>
      </c>
      <c r="V1067" s="25"/>
      <c r="W1067" s="20">
        <f>U1067*'KERS Calcs'!$F$4</f>
        <v>322.70274710745281</v>
      </c>
      <c r="X1067" s="25">
        <f>O1067*'KERS Calcs'!$F$30</f>
        <v>0</v>
      </c>
      <c r="Y1067" s="73">
        <f>T1067*'KERS Calcs'!$F$30</f>
        <v>0</v>
      </c>
      <c r="Z1067" s="26">
        <f>SUM($Y$3:Y1067)</f>
        <v>197.215556488733</v>
      </c>
    </row>
    <row r="1068" spans="1:26" x14ac:dyDescent="0.2">
      <c r="A1068" s="23" t="s">
        <v>20</v>
      </c>
      <c r="B1068" s="19">
        <v>1065</v>
      </c>
      <c r="C1068" s="23">
        <v>43</v>
      </c>
      <c r="D1068" s="19">
        <v>15.6</v>
      </c>
      <c r="E1068" s="24">
        <v>4.333333333333333</v>
      </c>
      <c r="F1068" s="20">
        <v>0.98611111111111083</v>
      </c>
      <c r="G1068" s="25">
        <f>'Bike Data'!$C$4*$F1068</f>
        <v>279.06944444444434</v>
      </c>
      <c r="H1068" s="22">
        <f>0.5*'Bike Data'!$C$12*'Bike Data'!$C$7*'Bike Data'!$C$6*'WLTP Calcs'!E1068^2</f>
        <v>3.8644666666666665</v>
      </c>
      <c r="I1068" s="26">
        <f>0.02 *'Bike Data'!C$4*9.81</f>
        <v>55.524600000000007</v>
      </c>
      <c r="J1068" s="22">
        <f t="shared" si="113"/>
        <v>338.45851111111102</v>
      </c>
      <c r="K1068" s="25">
        <f t="shared" si="114"/>
        <v>338.45851111111102</v>
      </c>
      <c r="L1068" s="20">
        <f t="shared" si="115"/>
        <v>0</v>
      </c>
      <c r="M1068" s="30">
        <f>(E1068/1000)*(I1068+H1068+('Bike Data'!C$4*'Bike Data'!C$10*F1068))</f>
        <v>1.8322856831018515</v>
      </c>
      <c r="N1068" s="25">
        <f t="shared" si="116"/>
        <v>1.8322856831018515</v>
      </c>
      <c r="O1068" s="30">
        <f t="shared" si="117"/>
        <v>0</v>
      </c>
      <c r="P1068" s="26"/>
      <c r="Q1068" s="22">
        <f>((M1068+M1069)/2) * (B1069 - B1068)</f>
        <v>2.1905496104809665</v>
      </c>
      <c r="R1068" s="25">
        <f t="shared" si="118"/>
        <v>2.1905496104809665</v>
      </c>
      <c r="S1068" s="22">
        <f>SUM($R$3:R1068)</f>
        <v>1112.3863429941157</v>
      </c>
      <c r="T1068" s="25">
        <f t="shared" si="112"/>
        <v>0</v>
      </c>
      <c r="U1068" s="22">
        <f>SUM($T$3:T1068)</f>
        <v>366.70766716756003</v>
      </c>
      <c r="V1068" s="25"/>
      <c r="W1068" s="20">
        <f>U1068*'KERS Calcs'!$F$4</f>
        <v>322.70274710745281</v>
      </c>
      <c r="X1068" s="25">
        <f>O1068*'KERS Calcs'!$F$30</f>
        <v>0</v>
      </c>
      <c r="Y1068" s="73">
        <f>T1068*'KERS Calcs'!$F$30</f>
        <v>0</v>
      </c>
      <c r="Z1068" s="26">
        <f>SUM($Y$3:Y1068)</f>
        <v>197.215556488733</v>
      </c>
    </row>
    <row r="1069" spans="1:26" x14ac:dyDescent="0.2">
      <c r="A1069" s="23" t="s">
        <v>20</v>
      </c>
      <c r="B1069" s="19">
        <v>1066</v>
      </c>
      <c r="C1069" s="23">
        <v>44</v>
      </c>
      <c r="D1069" s="19">
        <v>19.899999999999999</v>
      </c>
      <c r="E1069" s="24">
        <v>5.5277777777777777</v>
      </c>
      <c r="F1069" s="20">
        <v>1.0833333333333333</v>
      </c>
      <c r="G1069" s="25">
        <f>'Bike Data'!$C$4*$F1069</f>
        <v>306.58333333333331</v>
      </c>
      <c r="H1069" s="22">
        <f>0.5*'Bike Data'!$C$12*'Bike Data'!$C$7*'Bike Data'!$C$6*'WLTP Calcs'!E1069^2</f>
        <v>6.2884921296296294</v>
      </c>
      <c r="I1069" s="26">
        <f>0.02 *'Bike Data'!C$4*9.81</f>
        <v>55.524600000000007</v>
      </c>
      <c r="J1069" s="22">
        <f t="shared" si="113"/>
        <v>368.39642546296295</v>
      </c>
      <c r="K1069" s="25">
        <f t="shared" si="114"/>
        <v>368.39642546296295</v>
      </c>
      <c r="L1069" s="20">
        <f t="shared" si="115"/>
        <v>0</v>
      </c>
      <c r="M1069" s="30">
        <f>(E1069/1000)*(I1069+H1069+('Bike Data'!C$4*'Bike Data'!C$10*F1069))</f>
        <v>2.5488135378600818</v>
      </c>
      <c r="N1069" s="25">
        <f t="shared" si="116"/>
        <v>2.5488135378600818</v>
      </c>
      <c r="O1069" s="30">
        <f t="shared" si="117"/>
        <v>0</v>
      </c>
      <c r="P1069" s="26"/>
      <c r="Q1069" s="22">
        <f>((M1069+M1070)/2) * (B1070 - B1069)</f>
        <v>2.2650416229230972</v>
      </c>
      <c r="R1069" s="25">
        <f t="shared" si="118"/>
        <v>2.2650416229230972</v>
      </c>
      <c r="S1069" s="22">
        <f>SUM($R$3:R1069)</f>
        <v>1114.6513846170387</v>
      </c>
      <c r="T1069" s="25">
        <f t="shared" si="112"/>
        <v>0</v>
      </c>
      <c r="U1069" s="22">
        <f>SUM($T$3:T1069)</f>
        <v>366.70766716756003</v>
      </c>
      <c r="V1069" s="25"/>
      <c r="W1069" s="20">
        <f>U1069*'KERS Calcs'!$F$4</f>
        <v>322.70274710745281</v>
      </c>
      <c r="X1069" s="25">
        <f>O1069*'KERS Calcs'!$F$30</f>
        <v>0</v>
      </c>
      <c r="Y1069" s="73">
        <f>T1069*'KERS Calcs'!$F$30</f>
        <v>0</v>
      </c>
      <c r="Z1069" s="26">
        <f>SUM($Y$3:Y1069)</f>
        <v>197.215556488733</v>
      </c>
    </row>
    <row r="1070" spans="1:26" x14ac:dyDescent="0.2">
      <c r="A1070" s="23" t="s">
        <v>20</v>
      </c>
      <c r="B1070" s="19">
        <v>1067</v>
      </c>
      <c r="C1070" s="23">
        <v>45</v>
      </c>
      <c r="D1070" s="19">
        <v>23.4</v>
      </c>
      <c r="E1070" s="24">
        <v>6.5</v>
      </c>
      <c r="F1070" s="20">
        <v>0.65277777777777812</v>
      </c>
      <c r="G1070" s="25">
        <f>'Bike Data'!$C$4*$F1070</f>
        <v>184.7361111111112</v>
      </c>
      <c r="H1070" s="22">
        <f>0.5*'Bike Data'!$C$12*'Bike Data'!$C$7*'Bike Data'!$C$6*'WLTP Calcs'!E1070^2</f>
        <v>8.6950500000000002</v>
      </c>
      <c r="I1070" s="26">
        <f>0.02 *'Bike Data'!C$4*9.81</f>
        <v>55.524600000000007</v>
      </c>
      <c r="J1070" s="22">
        <f t="shared" si="113"/>
        <v>248.9557611111112</v>
      </c>
      <c r="K1070" s="25">
        <f t="shared" si="114"/>
        <v>248.9557611111112</v>
      </c>
      <c r="L1070" s="20">
        <f t="shared" si="115"/>
        <v>0</v>
      </c>
      <c r="M1070" s="30">
        <f>(E1070/1000)*(I1070+H1070+('Bike Data'!C$4*'Bike Data'!C$10*F1070))</f>
        <v>1.9812697079861121</v>
      </c>
      <c r="N1070" s="25">
        <f t="shared" si="116"/>
        <v>1.9812697079861121</v>
      </c>
      <c r="O1070" s="30">
        <f t="shared" si="117"/>
        <v>0</v>
      </c>
      <c r="P1070" s="26"/>
      <c r="Q1070" s="22">
        <f>((M1070+M1071)/2) * (B1071 - B1070)</f>
        <v>1.5279930828125008</v>
      </c>
      <c r="R1070" s="25">
        <f t="shared" si="118"/>
        <v>1.5279930828125008</v>
      </c>
      <c r="S1070" s="22">
        <f>SUM($R$3:R1070)</f>
        <v>1116.1793776998513</v>
      </c>
      <c r="T1070" s="25">
        <f t="shared" si="112"/>
        <v>0</v>
      </c>
      <c r="U1070" s="22">
        <f>SUM($T$3:T1070)</f>
        <v>366.70766716756003</v>
      </c>
      <c r="V1070" s="25"/>
      <c r="W1070" s="20">
        <f>U1070*'KERS Calcs'!$F$4</f>
        <v>322.70274710745281</v>
      </c>
      <c r="X1070" s="25">
        <f>O1070*'KERS Calcs'!$F$30</f>
        <v>0</v>
      </c>
      <c r="Y1070" s="73">
        <f>T1070*'KERS Calcs'!$F$30</f>
        <v>0</v>
      </c>
      <c r="Z1070" s="26">
        <f>SUM($Y$3:Y1070)</f>
        <v>197.215556488733</v>
      </c>
    </row>
    <row r="1071" spans="1:26" x14ac:dyDescent="0.2">
      <c r="A1071" s="23" t="s">
        <v>20</v>
      </c>
      <c r="B1071" s="19">
        <v>1068</v>
      </c>
      <c r="C1071" s="23">
        <v>46</v>
      </c>
      <c r="D1071" s="19">
        <v>24.6</v>
      </c>
      <c r="E1071" s="24">
        <v>6.8333333333333339</v>
      </c>
      <c r="F1071" s="20">
        <v>0.25000000000000011</v>
      </c>
      <c r="G1071" s="25">
        <f>'Bike Data'!$C$4*$F1071</f>
        <v>70.750000000000028</v>
      </c>
      <c r="H1071" s="22">
        <f>0.5*'Bike Data'!$C$12*'Bike Data'!$C$7*'Bike Data'!$C$6*'WLTP Calcs'!E1071^2</f>
        <v>9.6097166666666691</v>
      </c>
      <c r="I1071" s="26">
        <f>0.02 *'Bike Data'!C$4*9.81</f>
        <v>55.524600000000007</v>
      </c>
      <c r="J1071" s="22">
        <f t="shared" si="113"/>
        <v>135.88431666666671</v>
      </c>
      <c r="K1071" s="25">
        <f t="shared" si="114"/>
        <v>135.88431666666671</v>
      </c>
      <c r="L1071" s="20">
        <f t="shared" si="115"/>
        <v>0</v>
      </c>
      <c r="M1071" s="30">
        <f>(E1071/1000)*(I1071+H1071+('Bike Data'!C$4*'Bike Data'!C$10*F1071))</f>
        <v>1.0747164576388892</v>
      </c>
      <c r="N1071" s="25">
        <f t="shared" si="116"/>
        <v>1.0747164576388892</v>
      </c>
      <c r="O1071" s="30">
        <f t="shared" si="117"/>
        <v>0</v>
      </c>
      <c r="P1071" s="26"/>
      <c r="Q1071" s="22">
        <f>((M1071+M1072)/2) * (B1072 - B1071)</f>
        <v>1.0894834475694442</v>
      </c>
      <c r="R1071" s="25">
        <f t="shared" si="118"/>
        <v>1.0894834475694442</v>
      </c>
      <c r="S1071" s="22">
        <f>SUM($R$3:R1071)</f>
        <v>1117.2688611474207</v>
      </c>
      <c r="T1071" s="25">
        <f t="shared" si="112"/>
        <v>0</v>
      </c>
      <c r="U1071" s="22">
        <f>SUM($T$3:T1071)</f>
        <v>366.70766716756003</v>
      </c>
      <c r="V1071" s="25"/>
      <c r="W1071" s="20">
        <f>U1071*'KERS Calcs'!$F$4</f>
        <v>322.70274710745281</v>
      </c>
      <c r="X1071" s="25">
        <f>O1071*'KERS Calcs'!$F$30</f>
        <v>0</v>
      </c>
      <c r="Y1071" s="73">
        <f>T1071*'KERS Calcs'!$F$30</f>
        <v>0</v>
      </c>
      <c r="Z1071" s="26">
        <f>SUM($Y$3:Y1071)</f>
        <v>197.215556488733</v>
      </c>
    </row>
    <row r="1072" spans="1:26" x14ac:dyDescent="0.2">
      <c r="A1072" s="23" t="s">
        <v>20</v>
      </c>
      <c r="B1072" s="19">
        <v>1069</v>
      </c>
      <c r="C1072" s="23">
        <v>47</v>
      </c>
      <c r="D1072" s="19">
        <v>25.2</v>
      </c>
      <c r="E1072" s="24">
        <v>7</v>
      </c>
      <c r="F1072" s="20">
        <v>0.24999999999999961</v>
      </c>
      <c r="G1072" s="25">
        <f>'Bike Data'!$C$4*$F1072</f>
        <v>70.749999999999886</v>
      </c>
      <c r="H1072" s="22">
        <f>0.5*'Bike Data'!$C$12*'Bike Data'!$C$7*'Bike Data'!$C$6*'WLTP Calcs'!E1072^2</f>
        <v>10.084200000000001</v>
      </c>
      <c r="I1072" s="26">
        <f>0.02 *'Bike Data'!C$4*9.81</f>
        <v>55.524600000000007</v>
      </c>
      <c r="J1072" s="22">
        <f t="shared" si="113"/>
        <v>136.35879999999989</v>
      </c>
      <c r="K1072" s="25">
        <f t="shared" si="114"/>
        <v>136.35879999999989</v>
      </c>
      <c r="L1072" s="20">
        <f t="shared" si="115"/>
        <v>0</v>
      </c>
      <c r="M1072" s="30">
        <f>(E1072/1000)*(I1072+H1072+('Bike Data'!C$4*'Bike Data'!C$10*F1072))</f>
        <v>1.1042504374999988</v>
      </c>
      <c r="N1072" s="25">
        <f t="shared" si="116"/>
        <v>1.1042504374999988</v>
      </c>
      <c r="O1072" s="30">
        <f t="shared" si="117"/>
        <v>0</v>
      </c>
      <c r="P1072" s="26"/>
      <c r="Q1072" s="22">
        <f>((M1072+M1073)/2) * (B1073 - B1072)</f>
        <v>1.4719987215277774</v>
      </c>
      <c r="R1072" s="25">
        <f t="shared" si="118"/>
        <v>1.4719987215277774</v>
      </c>
      <c r="S1072" s="22">
        <f>SUM($R$3:R1072)</f>
        <v>1118.7408598689485</v>
      </c>
      <c r="T1072" s="25">
        <f t="shared" si="112"/>
        <v>0</v>
      </c>
      <c r="U1072" s="22">
        <f>SUM($T$3:T1072)</f>
        <v>366.70766716756003</v>
      </c>
      <c r="V1072" s="25"/>
      <c r="W1072" s="20">
        <f>U1072*'KERS Calcs'!$F$4</f>
        <v>322.70274710745281</v>
      </c>
      <c r="X1072" s="25">
        <f>O1072*'KERS Calcs'!$F$30</f>
        <v>0</v>
      </c>
      <c r="Y1072" s="73">
        <f>T1072*'KERS Calcs'!$F$30</f>
        <v>0</v>
      </c>
      <c r="Z1072" s="26">
        <f>SUM($Y$3:Y1072)</f>
        <v>197.215556488733</v>
      </c>
    </row>
    <row r="1073" spans="1:26" x14ac:dyDescent="0.2">
      <c r="A1073" s="23" t="s">
        <v>20</v>
      </c>
      <c r="B1073" s="19">
        <v>1070</v>
      </c>
      <c r="C1073" s="23">
        <v>48</v>
      </c>
      <c r="D1073" s="19">
        <v>26.4</v>
      </c>
      <c r="E1073" s="24">
        <v>7.333333333333333</v>
      </c>
      <c r="F1073" s="20">
        <v>0.50000000000000022</v>
      </c>
      <c r="G1073" s="25">
        <f>'Bike Data'!$C$4*$F1073</f>
        <v>141.50000000000006</v>
      </c>
      <c r="H1073" s="22">
        <f>0.5*'Bike Data'!$C$12*'Bike Data'!$C$7*'Bike Data'!$C$6*'WLTP Calcs'!E1073^2</f>
        <v>11.067466666666666</v>
      </c>
      <c r="I1073" s="26">
        <f>0.02 *'Bike Data'!C$4*9.81</f>
        <v>55.524600000000007</v>
      </c>
      <c r="J1073" s="22">
        <f t="shared" si="113"/>
        <v>208.09206666666671</v>
      </c>
      <c r="K1073" s="25">
        <f t="shared" si="114"/>
        <v>208.09206666666671</v>
      </c>
      <c r="L1073" s="20">
        <f t="shared" si="115"/>
        <v>0</v>
      </c>
      <c r="M1073" s="30">
        <f>(E1073/1000)*(I1073+H1073+('Bike Data'!C$4*'Bike Data'!C$10*F1073))</f>
        <v>1.839747005555556</v>
      </c>
      <c r="N1073" s="25">
        <f t="shared" si="116"/>
        <v>1.839747005555556</v>
      </c>
      <c r="O1073" s="30">
        <f t="shared" si="117"/>
        <v>0</v>
      </c>
      <c r="P1073" s="26"/>
      <c r="Q1073" s="22">
        <f>((M1073+M1074)/2) * (B1074 - B1073)</f>
        <v>2.3003518527777782</v>
      </c>
      <c r="R1073" s="25">
        <f t="shared" si="118"/>
        <v>2.3003518527777782</v>
      </c>
      <c r="S1073" s="22">
        <f>SUM($R$3:R1073)</f>
        <v>1121.0412117217263</v>
      </c>
      <c r="T1073" s="25">
        <f t="shared" si="112"/>
        <v>0</v>
      </c>
      <c r="U1073" s="22">
        <f>SUM($T$3:T1073)</f>
        <v>366.70766716756003</v>
      </c>
      <c r="V1073" s="25"/>
      <c r="W1073" s="20">
        <f>U1073*'KERS Calcs'!$F$4</f>
        <v>322.70274710745281</v>
      </c>
      <c r="X1073" s="25">
        <f>O1073*'KERS Calcs'!$F$30</f>
        <v>0</v>
      </c>
      <c r="Y1073" s="73">
        <f>T1073*'KERS Calcs'!$F$30</f>
        <v>0</v>
      </c>
      <c r="Z1073" s="26">
        <f>SUM($Y$3:Y1073)</f>
        <v>197.215556488733</v>
      </c>
    </row>
    <row r="1074" spans="1:26" x14ac:dyDescent="0.2">
      <c r="A1074" s="23" t="s">
        <v>20</v>
      </c>
      <c r="B1074" s="19">
        <v>1071</v>
      </c>
      <c r="C1074" s="23">
        <v>49</v>
      </c>
      <c r="D1074" s="19">
        <v>28.8</v>
      </c>
      <c r="E1074" s="24">
        <v>8</v>
      </c>
      <c r="F1074" s="20">
        <v>0.75000000000000022</v>
      </c>
      <c r="G1074" s="25">
        <f>'Bike Data'!$C$4*$F1074</f>
        <v>212.25000000000006</v>
      </c>
      <c r="H1074" s="22">
        <f>0.5*'Bike Data'!$C$12*'Bike Data'!$C$7*'Bike Data'!$C$6*'WLTP Calcs'!E1074^2</f>
        <v>13.171200000000001</v>
      </c>
      <c r="I1074" s="26">
        <f>0.02 *'Bike Data'!C$4*9.81</f>
        <v>55.524600000000007</v>
      </c>
      <c r="J1074" s="22">
        <f t="shared" si="113"/>
        <v>280.94580000000008</v>
      </c>
      <c r="K1074" s="25">
        <f t="shared" si="114"/>
        <v>280.94580000000008</v>
      </c>
      <c r="L1074" s="20">
        <f t="shared" si="115"/>
        <v>0</v>
      </c>
      <c r="M1074" s="30">
        <f>(E1074/1000)*(I1074+H1074+('Bike Data'!C$4*'Bike Data'!C$10*F1074))</f>
        <v>2.7609567000000008</v>
      </c>
      <c r="N1074" s="25">
        <f t="shared" si="116"/>
        <v>2.7609567000000008</v>
      </c>
      <c r="O1074" s="30">
        <f t="shared" si="117"/>
        <v>0</v>
      </c>
      <c r="P1074" s="26"/>
      <c r="Q1074" s="22">
        <f>((M1074+M1075)/2) * (B1075 - B1074)</f>
        <v>3.1662031695023143</v>
      </c>
      <c r="R1074" s="25">
        <f t="shared" si="118"/>
        <v>3.1662031695023143</v>
      </c>
      <c r="S1074" s="22">
        <f>SUM($R$3:R1074)</f>
        <v>1124.2074148912286</v>
      </c>
      <c r="T1074" s="25">
        <f t="shared" si="112"/>
        <v>0</v>
      </c>
      <c r="U1074" s="22">
        <f>SUM($T$3:T1074)</f>
        <v>366.70766716756003</v>
      </c>
      <c r="V1074" s="25"/>
      <c r="W1074" s="20">
        <f>U1074*'KERS Calcs'!$F$4</f>
        <v>322.70274710745281</v>
      </c>
      <c r="X1074" s="25">
        <f>O1074*'KERS Calcs'!$F$30</f>
        <v>0</v>
      </c>
      <c r="Y1074" s="73">
        <f>T1074*'KERS Calcs'!$F$30</f>
        <v>0</v>
      </c>
      <c r="Z1074" s="26">
        <f>SUM($Y$3:Y1074)</f>
        <v>197.215556488733</v>
      </c>
    </row>
    <row r="1075" spans="1:26" x14ac:dyDescent="0.2">
      <c r="A1075" s="23" t="s">
        <v>20</v>
      </c>
      <c r="B1075" s="19">
        <v>1072</v>
      </c>
      <c r="C1075" s="23">
        <v>50</v>
      </c>
      <c r="D1075" s="19">
        <v>31.8</v>
      </c>
      <c r="E1075" s="24">
        <v>8.8333333333333339</v>
      </c>
      <c r="F1075" s="20">
        <v>0.90277777777777724</v>
      </c>
      <c r="G1075" s="25">
        <f>'Bike Data'!$C$4*$F1075</f>
        <v>255.48611111111094</v>
      </c>
      <c r="H1075" s="22">
        <f>0.5*'Bike Data'!$C$12*'Bike Data'!$C$7*'Bike Data'!$C$6*'WLTP Calcs'!E1075^2</f>
        <v>16.05811666666667</v>
      </c>
      <c r="I1075" s="26">
        <f>0.02 *'Bike Data'!C$4*9.81</f>
        <v>55.524600000000007</v>
      </c>
      <c r="J1075" s="22">
        <f t="shared" si="113"/>
        <v>327.06882777777764</v>
      </c>
      <c r="K1075" s="25">
        <f t="shared" si="114"/>
        <v>327.06882777777764</v>
      </c>
      <c r="L1075" s="20">
        <f t="shared" si="115"/>
        <v>0</v>
      </c>
      <c r="M1075" s="30">
        <f>(E1075/1000)*(I1075+H1075+('Bike Data'!C$4*'Bike Data'!C$10*F1075))</f>
        <v>3.5714496390046278</v>
      </c>
      <c r="N1075" s="25">
        <f t="shared" si="116"/>
        <v>3.5714496390046278</v>
      </c>
      <c r="O1075" s="30">
        <f t="shared" si="117"/>
        <v>0</v>
      </c>
      <c r="P1075" s="26"/>
      <c r="Q1075" s="22">
        <f>((M1075+M1076)/2) * (B1076 - B1075)</f>
        <v>4.0874411829314541</v>
      </c>
      <c r="R1075" s="25">
        <f t="shared" si="118"/>
        <v>4.0874411829314541</v>
      </c>
      <c r="S1075" s="22">
        <f>SUM($R$3:R1075)</f>
        <v>1128.29485607416</v>
      </c>
      <c r="T1075" s="25">
        <f t="shared" si="112"/>
        <v>0</v>
      </c>
      <c r="U1075" s="22">
        <f>SUM($T$3:T1075)</f>
        <v>366.70766716756003</v>
      </c>
      <c r="V1075" s="25"/>
      <c r="W1075" s="20">
        <f>U1075*'KERS Calcs'!$F$4</f>
        <v>322.70274710745281</v>
      </c>
      <c r="X1075" s="25">
        <f>O1075*'KERS Calcs'!$F$30</f>
        <v>0</v>
      </c>
      <c r="Y1075" s="73">
        <f>T1075*'KERS Calcs'!$F$30</f>
        <v>0</v>
      </c>
      <c r="Z1075" s="26">
        <f>SUM($Y$3:Y1075)</f>
        <v>197.215556488733</v>
      </c>
    </row>
    <row r="1076" spans="1:26" x14ac:dyDescent="0.2">
      <c r="A1076" s="23" t="s">
        <v>20</v>
      </c>
      <c r="B1076" s="19">
        <v>1073</v>
      </c>
      <c r="C1076" s="23">
        <v>51</v>
      </c>
      <c r="D1076" s="19">
        <v>35.299999999999997</v>
      </c>
      <c r="E1076" s="24">
        <v>9.8055555555555554</v>
      </c>
      <c r="F1076" s="20">
        <v>1.0694444444444444</v>
      </c>
      <c r="G1076" s="25">
        <f>'Bike Data'!$C$4*$F1076</f>
        <v>302.65277777777777</v>
      </c>
      <c r="H1076" s="22">
        <f>0.5*'Bike Data'!$C$12*'Bike Data'!$C$7*'Bike Data'!$C$6*'WLTP Calcs'!E1076^2</f>
        <v>19.787447685185185</v>
      </c>
      <c r="I1076" s="26">
        <f>0.02 *'Bike Data'!C$4*9.81</f>
        <v>55.524600000000007</v>
      </c>
      <c r="J1076" s="22">
        <f t="shared" si="113"/>
        <v>377.96482546296301</v>
      </c>
      <c r="K1076" s="25">
        <f t="shared" si="114"/>
        <v>377.96482546296301</v>
      </c>
      <c r="L1076" s="20">
        <f t="shared" si="115"/>
        <v>0</v>
      </c>
      <c r="M1076" s="30">
        <f>(E1076/1000)*(I1076+H1076+('Bike Data'!C$4*'Bike Data'!C$10*F1076))</f>
        <v>4.6034327268582809</v>
      </c>
      <c r="N1076" s="25">
        <f t="shared" si="116"/>
        <v>4.6034327268582809</v>
      </c>
      <c r="O1076" s="30">
        <f t="shared" si="117"/>
        <v>0</v>
      </c>
      <c r="P1076" s="26"/>
      <c r="Q1076" s="22">
        <f>((M1076+M1077)/2) * (B1077 - B1076)</f>
        <v>5.3259078073270327</v>
      </c>
      <c r="R1076" s="25">
        <f t="shared" si="118"/>
        <v>5.3259078073270327</v>
      </c>
      <c r="S1076" s="22">
        <f>SUM($R$3:R1076)</f>
        <v>1133.6207638814869</v>
      </c>
      <c r="T1076" s="25">
        <f t="shared" si="112"/>
        <v>0</v>
      </c>
      <c r="U1076" s="22">
        <f>SUM($T$3:T1076)</f>
        <v>366.70766716756003</v>
      </c>
      <c r="V1076" s="25"/>
      <c r="W1076" s="20">
        <f>U1076*'KERS Calcs'!$F$4</f>
        <v>322.70274710745281</v>
      </c>
      <c r="X1076" s="25">
        <f>O1076*'KERS Calcs'!$F$30</f>
        <v>0</v>
      </c>
      <c r="Y1076" s="73">
        <f>T1076*'KERS Calcs'!$F$30</f>
        <v>0</v>
      </c>
      <c r="Z1076" s="26">
        <f>SUM($Y$3:Y1076)</f>
        <v>197.215556488733</v>
      </c>
    </row>
    <row r="1077" spans="1:26" x14ac:dyDescent="0.2">
      <c r="A1077" s="23" t="s">
        <v>20</v>
      </c>
      <c r="B1077" s="19">
        <v>1074</v>
      </c>
      <c r="C1077" s="23">
        <v>52</v>
      </c>
      <c r="D1077" s="19">
        <v>39.5</v>
      </c>
      <c r="E1077" s="24">
        <v>10.972222222222223</v>
      </c>
      <c r="F1077" s="20">
        <v>1.2777777777777781</v>
      </c>
      <c r="G1077" s="25">
        <f>'Bike Data'!$C$4*$F1077</f>
        <v>361.6111111111112</v>
      </c>
      <c r="H1077" s="22">
        <f>0.5*'Bike Data'!$C$12*'Bike Data'!$C$7*'Bike Data'!$C$6*'WLTP Calcs'!E1077^2</f>
        <v>24.776192129629635</v>
      </c>
      <c r="I1077" s="26">
        <f>0.02 *'Bike Data'!C$4*9.81</f>
        <v>55.524600000000007</v>
      </c>
      <c r="J1077" s="22">
        <f t="shared" si="113"/>
        <v>441.91190324074086</v>
      </c>
      <c r="K1077" s="25">
        <f t="shared" si="114"/>
        <v>441.91190324074086</v>
      </c>
      <c r="L1077" s="20">
        <f t="shared" si="115"/>
        <v>0</v>
      </c>
      <c r="M1077" s="30">
        <f>(E1077/1000)*(I1077+H1077+('Bike Data'!C$4*'Bike Data'!C$10*F1077))</f>
        <v>6.0483828877957837</v>
      </c>
      <c r="N1077" s="25">
        <f t="shared" si="116"/>
        <v>6.0483828877957837</v>
      </c>
      <c r="O1077" s="30">
        <f t="shared" si="117"/>
        <v>0</v>
      </c>
      <c r="P1077" s="26"/>
      <c r="Q1077" s="22">
        <f>((M1077+M1078)/2) * (B1078 - B1077)</f>
        <v>6.6622408671875011</v>
      </c>
      <c r="R1077" s="25">
        <f t="shared" si="118"/>
        <v>6.6622408671875011</v>
      </c>
      <c r="S1077" s="22">
        <f>SUM($R$3:R1077)</f>
        <v>1140.2830047486743</v>
      </c>
      <c r="T1077" s="25">
        <f t="shared" si="112"/>
        <v>0</v>
      </c>
      <c r="U1077" s="22">
        <f>SUM($T$3:T1077)</f>
        <v>366.70766716756003</v>
      </c>
      <c r="V1077" s="25"/>
      <c r="W1077" s="20">
        <f>U1077*'KERS Calcs'!$F$4</f>
        <v>322.70274710745281</v>
      </c>
      <c r="X1077" s="25">
        <f>O1077*'KERS Calcs'!$F$30</f>
        <v>0</v>
      </c>
      <c r="Y1077" s="73">
        <f>T1077*'KERS Calcs'!$F$30</f>
        <v>0</v>
      </c>
      <c r="Z1077" s="26">
        <f>SUM($Y$3:Y1077)</f>
        <v>197.215556488733</v>
      </c>
    </row>
    <row r="1078" spans="1:26" x14ac:dyDescent="0.2">
      <c r="A1078" s="23" t="s">
        <v>20</v>
      </c>
      <c r="B1078" s="19">
        <v>1075</v>
      </c>
      <c r="C1078" s="23">
        <v>53</v>
      </c>
      <c r="D1078" s="19">
        <v>44.5</v>
      </c>
      <c r="E1078" s="24">
        <v>12.361111111111112</v>
      </c>
      <c r="F1078" s="20">
        <v>1.3611111111111107</v>
      </c>
      <c r="G1078" s="25">
        <f>'Bike Data'!$C$4*$F1078</f>
        <v>385.19444444444434</v>
      </c>
      <c r="H1078" s="22">
        <f>0.5*'Bike Data'!$C$12*'Bike Data'!$C$7*'Bike Data'!$C$6*'WLTP Calcs'!E1078^2</f>
        <v>31.445636574074086</v>
      </c>
      <c r="I1078" s="26">
        <f>0.02 *'Bike Data'!C$4*9.81</f>
        <v>55.524600000000007</v>
      </c>
      <c r="J1078" s="22">
        <f t="shared" si="113"/>
        <v>472.16468101851848</v>
      </c>
      <c r="K1078" s="25">
        <f t="shared" si="114"/>
        <v>472.16468101851848</v>
      </c>
      <c r="L1078" s="20">
        <f t="shared" si="115"/>
        <v>0</v>
      </c>
      <c r="M1078" s="30">
        <f>(E1078/1000)*(I1078+H1078+('Bike Data'!C$4*'Bike Data'!C$10*F1078))</f>
        <v>7.2760988465792176</v>
      </c>
      <c r="N1078" s="25">
        <f t="shared" si="116"/>
        <v>7.2760988465792176</v>
      </c>
      <c r="O1078" s="30">
        <f t="shared" si="117"/>
        <v>0</v>
      </c>
      <c r="P1078" s="26"/>
      <c r="Q1078" s="22">
        <f>((M1078+M1079)/2) * (B1079 - B1078)</f>
        <v>7.3669663650012858</v>
      </c>
      <c r="R1078" s="25">
        <f t="shared" si="118"/>
        <v>7.3669663650012858</v>
      </c>
      <c r="S1078" s="22">
        <f>SUM($R$3:R1078)</f>
        <v>1147.6499711136755</v>
      </c>
      <c r="T1078" s="25">
        <f t="shared" si="112"/>
        <v>0</v>
      </c>
      <c r="U1078" s="22">
        <f>SUM($T$3:T1078)</f>
        <v>366.70766716756003</v>
      </c>
      <c r="V1078" s="25"/>
      <c r="W1078" s="20">
        <f>U1078*'KERS Calcs'!$F$4</f>
        <v>322.70274710745281</v>
      </c>
      <c r="X1078" s="25">
        <f>O1078*'KERS Calcs'!$F$30</f>
        <v>0</v>
      </c>
      <c r="Y1078" s="73">
        <f>T1078*'KERS Calcs'!$F$30</f>
        <v>0</v>
      </c>
      <c r="Z1078" s="26">
        <f>SUM($Y$3:Y1078)</f>
        <v>197.215556488733</v>
      </c>
    </row>
    <row r="1079" spans="1:26" x14ac:dyDescent="0.2">
      <c r="A1079" s="23" t="s">
        <v>20</v>
      </c>
      <c r="B1079" s="19">
        <v>1076</v>
      </c>
      <c r="C1079" s="23">
        <v>54</v>
      </c>
      <c r="D1079" s="19">
        <v>49.3</v>
      </c>
      <c r="E1079" s="24">
        <v>13.694444444444445</v>
      </c>
      <c r="F1079" s="20">
        <v>1.2222222222222219</v>
      </c>
      <c r="G1079" s="25">
        <f>'Bike Data'!$C$4*$F1079</f>
        <v>345.8888888888888</v>
      </c>
      <c r="H1079" s="22">
        <f>0.5*'Bike Data'!$C$12*'Bike Data'!$C$7*'Bike Data'!$C$6*'WLTP Calcs'!E1079^2</f>
        <v>38.59528101851852</v>
      </c>
      <c r="I1079" s="26">
        <f>0.02 *'Bike Data'!C$4*9.81</f>
        <v>55.524600000000007</v>
      </c>
      <c r="J1079" s="22">
        <f t="shared" si="113"/>
        <v>440.00876990740733</v>
      </c>
      <c r="K1079" s="25">
        <f t="shared" si="114"/>
        <v>440.00876990740733</v>
      </c>
      <c r="L1079" s="20">
        <f t="shared" si="115"/>
        <v>0</v>
      </c>
      <c r="M1079" s="30">
        <f>(E1079/1000)*(I1079+H1079+('Bike Data'!C$4*'Bike Data'!C$10*F1079))</f>
        <v>7.4578338834233531</v>
      </c>
      <c r="N1079" s="25">
        <f t="shared" si="116"/>
        <v>7.4578338834233531</v>
      </c>
      <c r="O1079" s="30">
        <f t="shared" si="117"/>
        <v>0</v>
      </c>
      <c r="P1079" s="26"/>
      <c r="Q1079" s="22">
        <f>((M1079+M1080)/2) * (B1080 - B1079)</f>
        <v>7.1644200538097991</v>
      </c>
      <c r="R1079" s="25">
        <f t="shared" si="118"/>
        <v>7.1644200538097991</v>
      </c>
      <c r="S1079" s="22">
        <f>SUM($R$3:R1079)</f>
        <v>1154.8143911674854</v>
      </c>
      <c r="T1079" s="25">
        <f t="shared" si="112"/>
        <v>0</v>
      </c>
      <c r="U1079" s="22">
        <f>SUM($T$3:T1079)</f>
        <v>366.70766716756003</v>
      </c>
      <c r="V1079" s="25"/>
      <c r="W1079" s="20">
        <f>U1079*'KERS Calcs'!$F$4</f>
        <v>322.70274710745281</v>
      </c>
      <c r="X1079" s="25">
        <f>O1079*'KERS Calcs'!$F$30</f>
        <v>0</v>
      </c>
      <c r="Y1079" s="73">
        <f>T1079*'KERS Calcs'!$F$30</f>
        <v>0</v>
      </c>
      <c r="Z1079" s="26">
        <f>SUM($Y$3:Y1079)</f>
        <v>197.215556488733</v>
      </c>
    </row>
    <row r="1080" spans="1:26" x14ac:dyDescent="0.2">
      <c r="A1080" s="23" t="s">
        <v>20</v>
      </c>
      <c r="B1080" s="19">
        <v>1077</v>
      </c>
      <c r="C1080" s="23">
        <v>55</v>
      </c>
      <c r="D1080" s="19">
        <v>53.3</v>
      </c>
      <c r="E1080" s="24">
        <v>14.805555555555555</v>
      </c>
      <c r="F1080" s="20">
        <v>0.98611111111111127</v>
      </c>
      <c r="G1080" s="25">
        <f>'Bike Data'!$C$4*$F1080</f>
        <v>279.06944444444451</v>
      </c>
      <c r="H1080" s="22">
        <f>0.5*'Bike Data'!$C$12*'Bike Data'!$C$7*'Bike Data'!$C$6*'WLTP Calcs'!E1080^2</f>
        <v>45.112281018518523</v>
      </c>
      <c r="I1080" s="26">
        <f>0.02 *'Bike Data'!C$4*9.81</f>
        <v>55.524600000000007</v>
      </c>
      <c r="J1080" s="22">
        <f t="shared" si="113"/>
        <v>379.70632546296304</v>
      </c>
      <c r="K1080" s="25">
        <f t="shared" si="114"/>
        <v>379.70632546296304</v>
      </c>
      <c r="L1080" s="20">
        <f t="shared" si="115"/>
        <v>0</v>
      </c>
      <c r="M1080" s="30">
        <f>(E1080/1000)*(I1080+H1080+('Bike Data'!C$4*'Bike Data'!C$10*F1080))</f>
        <v>6.871006224196246</v>
      </c>
      <c r="N1080" s="25">
        <f t="shared" si="116"/>
        <v>6.871006224196246</v>
      </c>
      <c r="O1080" s="30">
        <f t="shared" si="117"/>
        <v>0</v>
      </c>
      <c r="P1080" s="26"/>
      <c r="Q1080" s="22">
        <f>((M1080+M1081)/2) * (B1081 - B1080)</f>
        <v>6.511643494505531</v>
      </c>
      <c r="R1080" s="25">
        <f t="shared" si="118"/>
        <v>6.511643494505531</v>
      </c>
      <c r="S1080" s="22">
        <f>SUM($R$3:R1080)</f>
        <v>1161.3260346619909</v>
      </c>
      <c r="T1080" s="25">
        <f t="shared" si="112"/>
        <v>0</v>
      </c>
      <c r="U1080" s="22">
        <f>SUM($T$3:T1080)</f>
        <v>366.70766716756003</v>
      </c>
      <c r="V1080" s="25"/>
      <c r="W1080" s="20">
        <f>U1080*'KERS Calcs'!$F$4</f>
        <v>322.70274710745281</v>
      </c>
      <c r="X1080" s="25">
        <f>O1080*'KERS Calcs'!$F$30</f>
        <v>0</v>
      </c>
      <c r="Y1080" s="73">
        <f>T1080*'KERS Calcs'!$F$30</f>
        <v>0</v>
      </c>
      <c r="Z1080" s="26">
        <f>SUM($Y$3:Y1080)</f>
        <v>197.215556488733</v>
      </c>
    </row>
    <row r="1081" spans="1:26" x14ac:dyDescent="0.2">
      <c r="A1081" s="23" t="s">
        <v>20</v>
      </c>
      <c r="B1081" s="19">
        <v>1078</v>
      </c>
      <c r="C1081" s="23">
        <v>56</v>
      </c>
      <c r="D1081" s="19">
        <v>56.4</v>
      </c>
      <c r="E1081" s="24">
        <v>15.666666666666668</v>
      </c>
      <c r="F1081" s="20">
        <v>0.7777777777777779</v>
      </c>
      <c r="G1081" s="25">
        <f>'Bike Data'!$C$4*$F1081</f>
        <v>220.11111111111114</v>
      </c>
      <c r="H1081" s="22">
        <f>0.5*'Bike Data'!$C$12*'Bike Data'!$C$7*'Bike Data'!$C$6*'WLTP Calcs'!E1081^2</f>
        <v>50.512466666666676</v>
      </c>
      <c r="I1081" s="26">
        <f>0.02 *'Bike Data'!C$4*9.81</f>
        <v>55.524600000000007</v>
      </c>
      <c r="J1081" s="22">
        <f t="shared" si="113"/>
        <v>326.14817777777785</v>
      </c>
      <c r="K1081" s="25">
        <f t="shared" si="114"/>
        <v>326.14817777777785</v>
      </c>
      <c r="L1081" s="20">
        <f t="shared" si="115"/>
        <v>0</v>
      </c>
      <c r="M1081" s="30">
        <f>(E1081/1000)*(I1081+H1081+('Bike Data'!C$4*'Bike Data'!C$10*F1081))</f>
        <v>6.1522807648148161</v>
      </c>
      <c r="N1081" s="25">
        <f t="shared" si="116"/>
        <v>6.1522807648148161</v>
      </c>
      <c r="O1081" s="30">
        <f t="shared" si="117"/>
        <v>0</v>
      </c>
      <c r="P1081" s="26"/>
      <c r="Q1081" s="22">
        <f>((M1081+M1082)/2) * (B1082 - B1081)</f>
        <v>5.9910719589184698</v>
      </c>
      <c r="R1081" s="25">
        <f t="shared" si="118"/>
        <v>5.9910719589184698</v>
      </c>
      <c r="S1081" s="22">
        <f>SUM($R$3:R1081)</f>
        <v>1167.3171066209093</v>
      </c>
      <c r="T1081" s="25">
        <f t="shared" si="112"/>
        <v>0</v>
      </c>
      <c r="U1081" s="22">
        <f>SUM($T$3:T1081)</f>
        <v>366.70766716756003</v>
      </c>
      <c r="V1081" s="25"/>
      <c r="W1081" s="20">
        <f>U1081*'KERS Calcs'!$F$4</f>
        <v>322.70274710745281</v>
      </c>
      <c r="X1081" s="25">
        <f>O1081*'KERS Calcs'!$F$30</f>
        <v>0</v>
      </c>
      <c r="Y1081" s="73">
        <f>T1081*'KERS Calcs'!$F$30</f>
        <v>0</v>
      </c>
      <c r="Z1081" s="26">
        <f>SUM($Y$3:Y1081)</f>
        <v>197.215556488733</v>
      </c>
    </row>
    <row r="1082" spans="1:26" x14ac:dyDescent="0.2">
      <c r="A1082" s="23" t="s">
        <v>20</v>
      </c>
      <c r="B1082" s="19">
        <v>1079</v>
      </c>
      <c r="C1082" s="23">
        <v>57</v>
      </c>
      <c r="D1082" s="19">
        <v>58.9</v>
      </c>
      <c r="E1082" s="24">
        <v>16.361111111111111</v>
      </c>
      <c r="F1082" s="20">
        <v>0.6666666666666673</v>
      </c>
      <c r="G1082" s="25">
        <f>'Bike Data'!$C$4*$F1082</f>
        <v>188.66666666666686</v>
      </c>
      <c r="H1082" s="22">
        <f>0.5*'Bike Data'!$C$12*'Bike Data'!$C$7*'Bike Data'!$C$6*'WLTP Calcs'!E1082^2</f>
        <v>55.089769907407408</v>
      </c>
      <c r="I1082" s="26">
        <f>0.02 *'Bike Data'!C$4*9.81</f>
        <v>55.524600000000007</v>
      </c>
      <c r="J1082" s="22">
        <f t="shared" si="113"/>
        <v>299.28103657407428</v>
      </c>
      <c r="K1082" s="25">
        <f t="shared" si="114"/>
        <v>299.28103657407428</v>
      </c>
      <c r="L1082" s="20">
        <f t="shared" si="115"/>
        <v>0</v>
      </c>
      <c r="M1082" s="30">
        <f>(E1082/1000)*(I1082+H1082+('Bike Data'!C$4*'Bike Data'!C$10*F1082))</f>
        <v>5.8298631530221225</v>
      </c>
      <c r="N1082" s="25">
        <f t="shared" si="116"/>
        <v>5.8298631530221225</v>
      </c>
      <c r="O1082" s="30">
        <f t="shared" si="117"/>
        <v>0</v>
      </c>
      <c r="P1082" s="26"/>
      <c r="Q1082" s="22">
        <f>((M1082+M1083)/2) * (B1083 - B1082)</f>
        <v>5.502350990747173</v>
      </c>
      <c r="R1082" s="25">
        <f t="shared" si="118"/>
        <v>5.502350990747173</v>
      </c>
      <c r="S1082" s="22">
        <f>SUM($R$3:R1082)</f>
        <v>1172.8194576116564</v>
      </c>
      <c r="T1082" s="25">
        <f t="shared" si="112"/>
        <v>0</v>
      </c>
      <c r="U1082" s="22">
        <f>SUM($T$3:T1082)</f>
        <v>366.70766716756003</v>
      </c>
      <c r="V1082" s="25"/>
      <c r="W1082" s="20">
        <f>U1082*'KERS Calcs'!$F$4</f>
        <v>322.70274710745281</v>
      </c>
      <c r="X1082" s="25">
        <f>O1082*'KERS Calcs'!$F$30</f>
        <v>0</v>
      </c>
      <c r="Y1082" s="73">
        <f>T1082*'KERS Calcs'!$F$30</f>
        <v>0</v>
      </c>
      <c r="Z1082" s="26">
        <f>SUM($Y$3:Y1082)</f>
        <v>197.215556488733</v>
      </c>
    </row>
    <row r="1083" spans="1:26" x14ac:dyDescent="0.2">
      <c r="A1083" s="23" t="s">
        <v>20</v>
      </c>
      <c r="B1083" s="19">
        <v>1080</v>
      </c>
      <c r="C1083" s="23">
        <v>58</v>
      </c>
      <c r="D1083" s="19">
        <v>61.2</v>
      </c>
      <c r="E1083" s="24">
        <v>17</v>
      </c>
      <c r="F1083" s="20">
        <v>0.51388888888888928</v>
      </c>
      <c r="G1083" s="25">
        <f>'Bike Data'!$C$4*$F1083</f>
        <v>145.43055555555566</v>
      </c>
      <c r="H1083" s="22">
        <f>0.5*'Bike Data'!$C$12*'Bike Data'!$C$7*'Bike Data'!$C$6*'WLTP Calcs'!E1083^2</f>
        <v>59.476200000000006</v>
      </c>
      <c r="I1083" s="26">
        <f>0.02 *'Bike Data'!C$4*9.81</f>
        <v>55.524600000000007</v>
      </c>
      <c r="J1083" s="22">
        <f t="shared" si="113"/>
        <v>260.43135555555568</v>
      </c>
      <c r="K1083" s="25">
        <f t="shared" si="114"/>
        <v>260.43135555555568</v>
      </c>
      <c r="L1083" s="20">
        <f t="shared" si="115"/>
        <v>0</v>
      </c>
      <c r="M1083" s="30">
        <f>(E1083/1000)*(I1083+H1083+('Bike Data'!C$4*'Bike Data'!C$10*F1083))</f>
        <v>5.1748388284722244</v>
      </c>
      <c r="N1083" s="25">
        <f t="shared" si="116"/>
        <v>5.1748388284722244</v>
      </c>
      <c r="O1083" s="30">
        <f t="shared" si="117"/>
        <v>0</v>
      </c>
      <c r="P1083" s="26"/>
      <c r="Q1083" s="22">
        <f>((M1083+M1084)/2) * (B1084 - B1083)</f>
        <v>4.4123339178755145</v>
      </c>
      <c r="R1083" s="25">
        <f t="shared" si="118"/>
        <v>4.4123339178755145</v>
      </c>
      <c r="S1083" s="22">
        <f>SUM($R$3:R1083)</f>
        <v>1177.2317915295318</v>
      </c>
      <c r="T1083" s="25">
        <f t="shared" si="112"/>
        <v>0</v>
      </c>
      <c r="U1083" s="22">
        <f>SUM($T$3:T1083)</f>
        <v>366.70766716756003</v>
      </c>
      <c r="V1083" s="25"/>
      <c r="W1083" s="20">
        <f>U1083*'KERS Calcs'!$F$4</f>
        <v>322.70274710745281</v>
      </c>
      <c r="X1083" s="25">
        <f>O1083*'KERS Calcs'!$F$30</f>
        <v>0</v>
      </c>
      <c r="Y1083" s="73">
        <f>T1083*'KERS Calcs'!$F$30</f>
        <v>0</v>
      </c>
      <c r="Z1083" s="26">
        <f>SUM($Y$3:Y1083)</f>
        <v>197.215556488733</v>
      </c>
    </row>
    <row r="1084" spans="1:26" x14ac:dyDescent="0.2">
      <c r="A1084" s="23" t="s">
        <v>20</v>
      </c>
      <c r="B1084" s="19">
        <v>1081</v>
      </c>
      <c r="C1084" s="23">
        <v>59</v>
      </c>
      <c r="D1084" s="19">
        <v>62.6</v>
      </c>
      <c r="E1084" s="24">
        <v>17.388888888888889</v>
      </c>
      <c r="F1084" s="20">
        <v>0.24999999999999961</v>
      </c>
      <c r="G1084" s="25">
        <f>'Bike Data'!$C$4*$F1084</f>
        <v>70.749999999999886</v>
      </c>
      <c r="H1084" s="22">
        <f>0.5*'Bike Data'!$C$12*'Bike Data'!$C$7*'Bike Data'!$C$6*'WLTP Calcs'!E1084^2</f>
        <v>62.228457407407419</v>
      </c>
      <c r="I1084" s="26">
        <f>0.02 *'Bike Data'!C$4*9.81</f>
        <v>55.524600000000007</v>
      </c>
      <c r="J1084" s="22">
        <f t="shared" si="113"/>
        <v>188.50305740740731</v>
      </c>
      <c r="K1084" s="25">
        <f t="shared" si="114"/>
        <v>188.50305740740731</v>
      </c>
      <c r="L1084" s="20">
        <f t="shared" si="115"/>
        <v>0</v>
      </c>
      <c r="M1084" s="30">
        <f>(E1084/1000)*(I1084+H1084+('Bike Data'!C$4*'Bike Data'!C$10*F1084))</f>
        <v>3.6498290072788042</v>
      </c>
      <c r="N1084" s="25">
        <f t="shared" si="116"/>
        <v>3.6498290072788042</v>
      </c>
      <c r="O1084" s="30">
        <f t="shared" si="117"/>
        <v>0</v>
      </c>
      <c r="P1084" s="26"/>
      <c r="Q1084" s="22">
        <f>((M1084+M1085)/2) * (B1085 - B1084)</f>
        <v>2.8174435496463461</v>
      </c>
      <c r="R1084" s="25">
        <f t="shared" si="118"/>
        <v>2.8174435496463461</v>
      </c>
      <c r="S1084" s="22">
        <f>SUM($R$3:R1084)</f>
        <v>1180.0492350791783</v>
      </c>
      <c r="T1084" s="25">
        <f t="shared" si="112"/>
        <v>0</v>
      </c>
      <c r="U1084" s="22">
        <f>SUM($T$3:T1084)</f>
        <v>366.70766716756003</v>
      </c>
      <c r="V1084" s="25"/>
      <c r="W1084" s="20">
        <f>U1084*'KERS Calcs'!$F$4</f>
        <v>322.70274710745281</v>
      </c>
      <c r="X1084" s="25">
        <f>O1084*'KERS Calcs'!$F$30</f>
        <v>0</v>
      </c>
      <c r="Y1084" s="73">
        <f>T1084*'KERS Calcs'!$F$30</f>
        <v>0</v>
      </c>
      <c r="Z1084" s="26">
        <f>SUM($Y$3:Y1084)</f>
        <v>197.215556488733</v>
      </c>
    </row>
    <row r="1085" spans="1:26" x14ac:dyDescent="0.2">
      <c r="A1085" s="23" t="s">
        <v>20</v>
      </c>
      <c r="B1085" s="19">
        <v>1082</v>
      </c>
      <c r="C1085" s="23">
        <v>60</v>
      </c>
      <c r="D1085" s="19">
        <v>63</v>
      </c>
      <c r="E1085" s="24">
        <v>17.5</v>
      </c>
      <c r="F1085" s="20">
        <v>-1.3888888888889086E-2</v>
      </c>
      <c r="G1085" s="25">
        <f>'Bike Data'!$C$4*$F1085</f>
        <v>-3.9305555555556113</v>
      </c>
      <c r="H1085" s="22">
        <f>0.5*'Bike Data'!$C$12*'Bike Data'!$C$7*'Bike Data'!$C$6*'WLTP Calcs'!E1085^2</f>
        <v>63.026250000000005</v>
      </c>
      <c r="I1085" s="26">
        <f>0.02 *'Bike Data'!C$4*9.81</f>
        <v>55.524600000000007</v>
      </c>
      <c r="J1085" s="22">
        <f t="shared" si="113"/>
        <v>114.6202944444444</v>
      </c>
      <c r="K1085" s="25">
        <f t="shared" si="114"/>
        <v>114.6202944444444</v>
      </c>
      <c r="L1085" s="20">
        <f t="shared" si="115"/>
        <v>0</v>
      </c>
      <c r="M1085" s="30">
        <f>(E1085/1000)*(I1085+H1085+('Bike Data'!C$4*'Bike Data'!C$10*F1085))</f>
        <v>1.9850580920138881</v>
      </c>
      <c r="N1085" s="25">
        <f t="shared" si="116"/>
        <v>1.9850580920138881</v>
      </c>
      <c r="O1085" s="30">
        <f t="shared" si="117"/>
        <v>0</v>
      </c>
      <c r="P1085" s="26"/>
      <c r="Q1085" s="22">
        <f>((M1085+M1086)/2) * (B1086 - B1085)</f>
        <v>1.079823001366383</v>
      </c>
      <c r="R1085" s="25">
        <f t="shared" si="118"/>
        <v>1.079823001366383</v>
      </c>
      <c r="S1085" s="22">
        <f>SUM($R$3:R1085)</f>
        <v>1181.1290580805446</v>
      </c>
      <c r="T1085" s="25">
        <f t="shared" si="112"/>
        <v>0</v>
      </c>
      <c r="U1085" s="22">
        <f>SUM($T$3:T1085)</f>
        <v>366.70766716756003</v>
      </c>
      <c r="V1085" s="25"/>
      <c r="W1085" s="20">
        <f>U1085*'KERS Calcs'!$F$4</f>
        <v>322.70274710745281</v>
      </c>
      <c r="X1085" s="25">
        <f>O1085*'KERS Calcs'!$F$30</f>
        <v>0</v>
      </c>
      <c r="Y1085" s="73">
        <f>T1085*'KERS Calcs'!$F$30</f>
        <v>0</v>
      </c>
      <c r="Z1085" s="26">
        <f>SUM($Y$3:Y1085)</f>
        <v>197.215556488733</v>
      </c>
    </row>
    <row r="1086" spans="1:26" x14ac:dyDescent="0.2">
      <c r="A1086" s="23" t="s">
        <v>20</v>
      </c>
      <c r="B1086" s="19">
        <v>1083</v>
      </c>
      <c r="C1086" s="23">
        <v>61</v>
      </c>
      <c r="D1086" s="19">
        <v>62.5</v>
      </c>
      <c r="E1086" s="24">
        <v>17.361111111111111</v>
      </c>
      <c r="F1086" s="20">
        <v>-0.29166666666666685</v>
      </c>
      <c r="G1086" s="25">
        <f>'Bike Data'!$C$4*$F1086</f>
        <v>-82.541666666666714</v>
      </c>
      <c r="H1086" s="22">
        <f>0.5*'Bike Data'!$C$12*'Bike Data'!$C$7*'Bike Data'!$C$6*'WLTP Calcs'!E1086^2</f>
        <v>62.02980324074074</v>
      </c>
      <c r="I1086" s="26">
        <f>0.02 *'Bike Data'!C$4*9.81</f>
        <v>55.524600000000007</v>
      </c>
      <c r="J1086" s="22">
        <f t="shared" si="113"/>
        <v>35.012736574074033</v>
      </c>
      <c r="K1086" s="25">
        <f t="shared" si="114"/>
        <v>35.012736574074033</v>
      </c>
      <c r="L1086" s="20">
        <f t="shared" si="115"/>
        <v>0</v>
      </c>
      <c r="M1086" s="30">
        <f>(E1086/1000)*(I1086+H1086+('Bike Data'!C$4*'Bike Data'!C$10*F1086))</f>
        <v>0.17458791071887772</v>
      </c>
      <c r="N1086" s="25">
        <f t="shared" si="116"/>
        <v>0.17458791071887772</v>
      </c>
      <c r="O1086" s="30">
        <f t="shared" si="117"/>
        <v>0</v>
      </c>
      <c r="P1086" s="26"/>
      <c r="Q1086" s="22">
        <f>((M1086+M1087)/2) * (B1087 - B1086)</f>
        <v>-0.33044248729102504</v>
      </c>
      <c r="R1086" s="25">
        <f t="shared" si="118"/>
        <v>0</v>
      </c>
      <c r="S1086" s="22">
        <f>SUM($R$3:R1086)</f>
        <v>1181.1290580805446</v>
      </c>
      <c r="T1086" s="25">
        <f t="shared" si="112"/>
        <v>0.33044248729102504</v>
      </c>
      <c r="U1086" s="22">
        <f>SUM($T$3:T1086)</f>
        <v>367.03810965485104</v>
      </c>
      <c r="V1086" s="25">
        <f>SUM(T1086:T1087)</f>
        <v>0.80065036068672946</v>
      </c>
      <c r="W1086" s="20">
        <f>U1086*'KERS Calcs'!$F$4</f>
        <v>322.99353649626892</v>
      </c>
      <c r="X1086" s="25">
        <f>O1086*'KERS Calcs'!$F$30</f>
        <v>0</v>
      </c>
      <c r="Y1086" s="73">
        <f>T1086*'KERS Calcs'!$F$30</f>
        <v>0.17771212563396724</v>
      </c>
      <c r="Z1086" s="26">
        <f>SUM($Y$3:Y1086)</f>
        <v>197.39326861436697</v>
      </c>
    </row>
    <row r="1087" spans="1:26" x14ac:dyDescent="0.2">
      <c r="A1087" s="23" t="s">
        <v>20</v>
      </c>
      <c r="B1087" s="19">
        <v>1084</v>
      </c>
      <c r="C1087" s="23">
        <v>62</v>
      </c>
      <c r="D1087" s="19">
        <v>60.9</v>
      </c>
      <c r="E1087" s="24">
        <v>16.916666666666668</v>
      </c>
      <c r="F1087" s="20">
        <v>-0.44444444444444481</v>
      </c>
      <c r="G1087" s="25">
        <f>'Bike Data'!$C$4*$F1087</f>
        <v>-125.77777777777789</v>
      </c>
      <c r="H1087" s="22">
        <f>0.5*'Bike Data'!$C$12*'Bike Data'!$C$7*'Bike Data'!$C$6*'WLTP Calcs'!E1087^2</f>
        <v>58.894529166666679</v>
      </c>
      <c r="I1087" s="26">
        <f>0.02 *'Bike Data'!C$4*9.81</f>
        <v>55.524600000000007</v>
      </c>
      <c r="J1087" s="22">
        <f t="shared" si="113"/>
        <v>-11.358648611111207</v>
      </c>
      <c r="K1087" s="25">
        <f t="shared" si="114"/>
        <v>0</v>
      </c>
      <c r="L1087" s="20">
        <f t="shared" si="115"/>
        <v>11.358648611111207</v>
      </c>
      <c r="M1087" s="30">
        <f>(E1087/1000)*(I1087+H1087+('Bike Data'!C$4*'Bike Data'!C$10*F1087))</f>
        <v>-0.83547288530092778</v>
      </c>
      <c r="N1087" s="25">
        <f t="shared" si="116"/>
        <v>0</v>
      </c>
      <c r="O1087" s="30">
        <f t="shared" si="117"/>
        <v>0.83547288530092778</v>
      </c>
      <c r="P1087" s="26"/>
      <c r="Q1087" s="22">
        <f>((M1087+M1088)/2) * (B1088 - B1087)</f>
        <v>-0.47020787339570441</v>
      </c>
      <c r="R1087" s="25">
        <f t="shared" si="118"/>
        <v>0</v>
      </c>
      <c r="S1087" s="22">
        <f>SUM($R$3:R1087)</f>
        <v>1181.1290580805446</v>
      </c>
      <c r="T1087" s="25">
        <f t="shared" si="112"/>
        <v>0.47020787339570441</v>
      </c>
      <c r="U1087" s="22">
        <f>SUM($T$3:T1087)</f>
        <v>367.50831752824672</v>
      </c>
      <c r="V1087" s="25"/>
      <c r="W1087" s="20">
        <f>U1087*'KERS Calcs'!$F$4</f>
        <v>323.40731942485712</v>
      </c>
      <c r="X1087" s="25">
        <f>O1087*'KERS Calcs'!$F$30</f>
        <v>0.44931771205804077</v>
      </c>
      <c r="Y1087" s="73">
        <f>T1087*'KERS Calcs'!$F$30</f>
        <v>0.25287801625032602</v>
      </c>
      <c r="Z1087" s="26">
        <f>SUM($Y$3:Y1087)</f>
        <v>197.6461466306173</v>
      </c>
    </row>
    <row r="1088" spans="1:26" x14ac:dyDescent="0.2">
      <c r="A1088" s="23" t="s">
        <v>20</v>
      </c>
      <c r="B1088" s="19">
        <v>1085</v>
      </c>
      <c r="C1088" s="23">
        <v>63</v>
      </c>
      <c r="D1088" s="19">
        <v>59.3</v>
      </c>
      <c r="E1088" s="24">
        <v>16.472222222222221</v>
      </c>
      <c r="F1088" s="20">
        <v>-0.31944444444444403</v>
      </c>
      <c r="G1088" s="25">
        <f>'Bike Data'!$C$4*$F1088</f>
        <v>-90.402777777777658</v>
      </c>
      <c r="H1088" s="22">
        <f>0.5*'Bike Data'!$C$12*'Bike Data'!$C$7*'Bike Data'!$C$6*'WLTP Calcs'!E1088^2</f>
        <v>55.8405587962963</v>
      </c>
      <c r="I1088" s="26">
        <f>0.02 *'Bike Data'!C$4*9.81</f>
        <v>55.524600000000007</v>
      </c>
      <c r="J1088" s="22">
        <f t="shared" si="113"/>
        <v>20.962381018518649</v>
      </c>
      <c r="K1088" s="25">
        <f t="shared" si="114"/>
        <v>20.962381018518649</v>
      </c>
      <c r="L1088" s="20">
        <f t="shared" si="115"/>
        <v>0</v>
      </c>
      <c r="M1088" s="30">
        <f>(E1088/1000)*(I1088+H1088+('Bike Data'!C$4*'Bike Data'!C$10*F1088))</f>
        <v>-0.104942861490481</v>
      </c>
      <c r="N1088" s="25">
        <f t="shared" si="116"/>
        <v>0</v>
      </c>
      <c r="O1088" s="30">
        <f t="shared" si="117"/>
        <v>0.104942861490481</v>
      </c>
      <c r="P1088" s="26"/>
      <c r="Q1088" s="22">
        <f>((M1088+M1089)/2) * (B1089 - B1088)</f>
        <v>0.55161236459298169</v>
      </c>
      <c r="R1088" s="25">
        <f t="shared" si="118"/>
        <v>0.55161236459298169</v>
      </c>
      <c r="S1088" s="22">
        <f>SUM($R$3:R1088)</f>
        <v>1181.6806704451376</v>
      </c>
      <c r="T1088" s="25">
        <f t="shared" si="112"/>
        <v>0</v>
      </c>
      <c r="U1088" s="22">
        <f>SUM($T$3:T1088)</f>
        <v>367.50831752824672</v>
      </c>
      <c r="V1088" s="25"/>
      <c r="W1088" s="20">
        <f>U1088*'KERS Calcs'!$F$4</f>
        <v>323.40731942485712</v>
      </c>
      <c r="X1088" s="25">
        <f>O1088*'KERS Calcs'!$F$30</f>
        <v>5.6438320442611295E-2</v>
      </c>
      <c r="Y1088" s="73">
        <f>T1088*'KERS Calcs'!$F$30</f>
        <v>0</v>
      </c>
      <c r="Z1088" s="26">
        <f>SUM($Y$3:Y1088)</f>
        <v>197.6461466306173</v>
      </c>
    </row>
    <row r="1089" spans="1:26" x14ac:dyDescent="0.2">
      <c r="A1089" s="23" t="s">
        <v>20</v>
      </c>
      <c r="B1089" s="19">
        <v>1086</v>
      </c>
      <c r="C1089" s="23">
        <v>64</v>
      </c>
      <c r="D1089" s="19">
        <v>58.6</v>
      </c>
      <c r="E1089" s="24">
        <v>16.277777777777779</v>
      </c>
      <c r="F1089" s="20">
        <v>-9.7222222222221627E-2</v>
      </c>
      <c r="G1089" s="25">
        <f>'Bike Data'!$C$4*$F1089</f>
        <v>-27.513888888888719</v>
      </c>
      <c r="H1089" s="22">
        <f>0.5*'Bike Data'!$C$12*'Bike Data'!$C$7*'Bike Data'!$C$6*'WLTP Calcs'!E1089^2</f>
        <v>54.530012962962964</v>
      </c>
      <c r="I1089" s="26">
        <f>0.02 *'Bike Data'!C$4*9.81</f>
        <v>55.524600000000007</v>
      </c>
      <c r="J1089" s="22">
        <f t="shared" si="113"/>
        <v>82.540724074074248</v>
      </c>
      <c r="K1089" s="25">
        <f t="shared" si="114"/>
        <v>82.540724074074248</v>
      </c>
      <c r="L1089" s="20">
        <f t="shared" si="115"/>
        <v>0</v>
      </c>
      <c r="M1089" s="30">
        <f>(E1089/1000)*(I1089+H1089+('Bike Data'!C$4*'Bike Data'!C$10*F1089))</f>
        <v>1.2081675906764444</v>
      </c>
      <c r="N1089" s="25">
        <f t="shared" si="116"/>
        <v>1.2081675906764444</v>
      </c>
      <c r="O1089" s="30">
        <f t="shared" si="117"/>
        <v>0</v>
      </c>
      <c r="P1089" s="26"/>
      <c r="Q1089" s="22">
        <f>((M1089+M1090)/2) * (B1090 - B1089)</f>
        <v>1.5414687007073073</v>
      </c>
      <c r="R1089" s="25">
        <f t="shared" si="118"/>
        <v>1.5414687007073073</v>
      </c>
      <c r="S1089" s="22">
        <f>SUM($R$3:R1089)</f>
        <v>1183.2221391458449</v>
      </c>
      <c r="T1089" s="25">
        <f t="shared" si="112"/>
        <v>0</v>
      </c>
      <c r="U1089" s="22">
        <f>SUM($T$3:T1089)</f>
        <v>367.50831752824672</v>
      </c>
      <c r="V1089" s="25"/>
      <c r="W1089" s="20">
        <f>U1089*'KERS Calcs'!$F$4</f>
        <v>323.40731942485712</v>
      </c>
      <c r="X1089" s="25">
        <f>O1089*'KERS Calcs'!$F$30</f>
        <v>0</v>
      </c>
      <c r="Y1089" s="73">
        <f>T1089*'KERS Calcs'!$F$30</f>
        <v>0</v>
      </c>
      <c r="Z1089" s="26">
        <f>SUM($Y$3:Y1089)</f>
        <v>197.6461466306173</v>
      </c>
    </row>
    <row r="1090" spans="1:26" x14ac:dyDescent="0.2">
      <c r="A1090" s="23" t="s">
        <v>20</v>
      </c>
      <c r="B1090" s="19">
        <v>1087</v>
      </c>
      <c r="C1090" s="23">
        <v>65</v>
      </c>
      <c r="D1090" s="19">
        <v>58.6</v>
      </c>
      <c r="E1090" s="24">
        <v>16.277777777777779</v>
      </c>
      <c r="F1090" s="20">
        <v>1.3888888888889086E-2</v>
      </c>
      <c r="G1090" s="25">
        <f>'Bike Data'!$C$4*$F1090</f>
        <v>3.9305555555556113</v>
      </c>
      <c r="H1090" s="22">
        <f>0.5*'Bike Data'!$C$12*'Bike Data'!$C$7*'Bike Data'!$C$6*'WLTP Calcs'!E1090^2</f>
        <v>54.530012962962964</v>
      </c>
      <c r="I1090" s="26">
        <f>0.02 *'Bike Data'!C$4*9.81</f>
        <v>55.524600000000007</v>
      </c>
      <c r="J1090" s="22">
        <f t="shared" si="113"/>
        <v>113.98516851851858</v>
      </c>
      <c r="K1090" s="25">
        <f t="shared" si="114"/>
        <v>113.98516851851858</v>
      </c>
      <c r="L1090" s="20">
        <f t="shared" si="115"/>
        <v>0</v>
      </c>
      <c r="M1090" s="30">
        <f>(E1090/1000)*(I1090+H1090+('Bike Data'!C$4*'Bike Data'!C$10*F1090))</f>
        <v>1.8747698107381703</v>
      </c>
      <c r="N1090" s="25">
        <f t="shared" si="116"/>
        <v>1.8747698107381703</v>
      </c>
      <c r="O1090" s="30">
        <f t="shared" si="117"/>
        <v>0</v>
      </c>
      <c r="P1090" s="26"/>
      <c r="Q1090" s="22">
        <f>((M1090+M1091)/2) * (B1091 - B1090)</f>
        <v>1.9196217811535485</v>
      </c>
      <c r="R1090" s="25">
        <f t="shared" si="118"/>
        <v>1.9196217811535485</v>
      </c>
      <c r="S1090" s="22">
        <f>SUM($R$3:R1090)</f>
        <v>1185.1417609269986</v>
      </c>
      <c r="T1090" s="25">
        <f t="shared" si="112"/>
        <v>0</v>
      </c>
      <c r="U1090" s="22">
        <f>SUM($T$3:T1090)</f>
        <v>367.50831752824672</v>
      </c>
      <c r="V1090" s="25"/>
      <c r="W1090" s="20">
        <f>U1090*'KERS Calcs'!$F$4</f>
        <v>323.40731942485712</v>
      </c>
      <c r="X1090" s="25">
        <f>O1090*'KERS Calcs'!$F$30</f>
        <v>0</v>
      </c>
      <c r="Y1090" s="73">
        <f>T1090*'KERS Calcs'!$F$30</f>
        <v>0</v>
      </c>
      <c r="Z1090" s="26">
        <f>SUM($Y$3:Y1090)</f>
        <v>197.6461466306173</v>
      </c>
    </row>
    <row r="1091" spans="1:26" x14ac:dyDescent="0.2">
      <c r="A1091" s="23" t="s">
        <v>20</v>
      </c>
      <c r="B1091" s="19">
        <v>1088</v>
      </c>
      <c r="C1091" s="23">
        <v>66</v>
      </c>
      <c r="D1091" s="19">
        <v>58.7</v>
      </c>
      <c r="E1091" s="24">
        <v>16.305555555555557</v>
      </c>
      <c r="F1091" s="20">
        <v>2.7777777777777186E-2</v>
      </c>
      <c r="G1091" s="25">
        <f>'Bike Data'!$C$4*$F1091</f>
        <v>7.8611111111109437</v>
      </c>
      <c r="H1091" s="22">
        <f>0.5*'Bike Data'!$C$12*'Bike Data'!$C$7*'Bike Data'!$C$6*'WLTP Calcs'!E1091^2</f>
        <v>54.716281018518536</v>
      </c>
      <c r="I1091" s="26">
        <f>0.02 *'Bike Data'!C$4*9.81</f>
        <v>55.524600000000007</v>
      </c>
      <c r="J1091" s="22">
        <f t="shared" si="113"/>
        <v>118.10199212962948</v>
      </c>
      <c r="K1091" s="25">
        <f t="shared" si="114"/>
        <v>118.10199212962948</v>
      </c>
      <c r="L1091" s="20">
        <f t="shared" si="115"/>
        <v>0</v>
      </c>
      <c r="M1091" s="30">
        <f>(E1091/1000)*(I1091+H1091+('Bike Data'!C$4*'Bike Data'!C$10*F1091))</f>
        <v>1.9644737515689268</v>
      </c>
      <c r="N1091" s="25">
        <f t="shared" si="116"/>
        <v>1.9644737515689268</v>
      </c>
      <c r="O1091" s="30">
        <f t="shared" si="117"/>
        <v>0</v>
      </c>
      <c r="P1091" s="26"/>
      <c r="Q1091" s="22">
        <f>((M1091+M1092)/2) * (B1092 - B1091)</f>
        <v>1.9258660189557573</v>
      </c>
      <c r="R1091" s="25">
        <f t="shared" si="118"/>
        <v>1.9258660189557573</v>
      </c>
      <c r="S1091" s="22">
        <f>SUM($R$3:R1091)</f>
        <v>1187.0676269459543</v>
      </c>
      <c r="T1091" s="25">
        <f t="shared" ref="T1091:T1154" si="119">ABS(IF(Q1091&lt;0,Q1091,))</f>
        <v>0</v>
      </c>
      <c r="U1091" s="22">
        <f>SUM($T$3:T1091)</f>
        <v>367.50831752824672</v>
      </c>
      <c r="V1091" s="25"/>
      <c r="W1091" s="20">
        <f>U1091*'KERS Calcs'!$F$4</f>
        <v>323.40731942485712</v>
      </c>
      <c r="X1091" s="25">
        <f>O1091*'KERS Calcs'!$F$30</f>
        <v>0</v>
      </c>
      <c r="Y1091" s="73">
        <f>T1091*'KERS Calcs'!$F$30</f>
        <v>0</v>
      </c>
      <c r="Z1091" s="26">
        <f>SUM($Y$3:Y1091)</f>
        <v>197.6461466306173</v>
      </c>
    </row>
    <row r="1092" spans="1:26" x14ac:dyDescent="0.2">
      <c r="A1092" s="23" t="s">
        <v>20</v>
      </c>
      <c r="B1092" s="19">
        <v>1089</v>
      </c>
      <c r="C1092" s="23">
        <v>67</v>
      </c>
      <c r="D1092" s="19">
        <v>58.8</v>
      </c>
      <c r="E1092" s="24">
        <v>16.333333333333332</v>
      </c>
      <c r="F1092" s="20">
        <v>1.3888888888888099E-2</v>
      </c>
      <c r="G1092" s="25">
        <f>'Bike Data'!$C$4*$F1092</f>
        <v>3.930555555555332</v>
      </c>
      <c r="H1092" s="22">
        <f>0.5*'Bike Data'!$C$12*'Bike Data'!$C$7*'Bike Data'!$C$6*'WLTP Calcs'!E1092^2</f>
        <v>54.902866666666654</v>
      </c>
      <c r="I1092" s="26">
        <f>0.02 *'Bike Data'!C$4*9.81</f>
        <v>55.524600000000007</v>
      </c>
      <c r="J1092" s="22">
        <f t="shared" ref="J1092:J1155" si="120">SUM(G1092:I1092)</f>
        <v>114.35802222222199</v>
      </c>
      <c r="K1092" s="25">
        <f t="shared" ref="K1092:K1155" si="121">IF(J1092&gt;0,J1092,)</f>
        <v>114.35802222222199</v>
      </c>
      <c r="L1092" s="20">
        <f t="shared" ref="L1092:L1155" si="122">IF(J1092&lt;0,J1092,)*-1</f>
        <v>0</v>
      </c>
      <c r="M1092" s="30">
        <f>(E1092/1000)*(I1092+H1092+('Bike Data'!C$4*'Bike Data'!C$10*F1092))</f>
        <v>1.8872582863425877</v>
      </c>
      <c r="N1092" s="25">
        <f t="shared" ref="N1092:N1155" si="123">IF(M1092&gt;0,M1092,)</f>
        <v>1.8872582863425877</v>
      </c>
      <c r="O1092" s="30">
        <f t="shared" ref="O1092:O1155" si="124">ABS(IF(M1092&lt;0,M1092,))</f>
        <v>0</v>
      </c>
      <c r="P1092" s="26"/>
      <c r="Q1092" s="22">
        <f>((M1092+M1093)/2) * (B1093 - B1092)</f>
        <v>1.8454534542824048</v>
      </c>
      <c r="R1092" s="25">
        <f t="shared" ref="R1092:R1155" si="125">IF(Q1092&gt;0,Q1092,)</f>
        <v>1.8454534542824048</v>
      </c>
      <c r="S1092" s="22">
        <f>SUM($R$3:R1092)</f>
        <v>1188.9130804002368</v>
      </c>
      <c r="T1092" s="25">
        <f t="shared" si="119"/>
        <v>0</v>
      </c>
      <c r="U1092" s="22">
        <f>SUM($T$3:T1092)</f>
        <v>367.50831752824672</v>
      </c>
      <c r="V1092" s="25"/>
      <c r="W1092" s="20">
        <f>U1092*'KERS Calcs'!$F$4</f>
        <v>323.40731942485712</v>
      </c>
      <c r="X1092" s="25">
        <f>O1092*'KERS Calcs'!$F$30</f>
        <v>0</v>
      </c>
      <c r="Y1092" s="73">
        <f>T1092*'KERS Calcs'!$F$30</f>
        <v>0</v>
      </c>
      <c r="Z1092" s="26">
        <f>SUM($Y$3:Y1092)</f>
        <v>197.6461466306173</v>
      </c>
    </row>
    <row r="1093" spans="1:26" x14ac:dyDescent="0.2">
      <c r="A1093" s="23" t="s">
        <v>20</v>
      </c>
      <c r="B1093" s="19">
        <v>1090</v>
      </c>
      <c r="C1093" s="23">
        <v>68</v>
      </c>
      <c r="D1093" s="19">
        <v>58.8</v>
      </c>
      <c r="E1093" s="24">
        <v>16.333333333333332</v>
      </c>
      <c r="F1093" s="20">
        <v>0</v>
      </c>
      <c r="G1093" s="25">
        <f>'Bike Data'!$C$4*$F1093</f>
        <v>0</v>
      </c>
      <c r="H1093" s="22">
        <f>0.5*'Bike Data'!$C$12*'Bike Data'!$C$7*'Bike Data'!$C$6*'WLTP Calcs'!E1093^2</f>
        <v>54.902866666666654</v>
      </c>
      <c r="I1093" s="26">
        <f>0.02 *'Bike Data'!C$4*9.81</f>
        <v>55.524600000000007</v>
      </c>
      <c r="J1093" s="22">
        <f t="shared" si="120"/>
        <v>110.42746666666666</v>
      </c>
      <c r="K1093" s="25">
        <f t="shared" si="121"/>
        <v>110.42746666666666</v>
      </c>
      <c r="L1093" s="20">
        <f t="shared" si="122"/>
        <v>0</v>
      </c>
      <c r="M1093" s="30">
        <f>(E1093/1000)*(I1093+H1093+('Bike Data'!C$4*'Bike Data'!C$10*F1093))</f>
        <v>1.8036486222222219</v>
      </c>
      <c r="N1093" s="25">
        <f t="shared" si="123"/>
        <v>1.8036486222222219</v>
      </c>
      <c r="O1093" s="30">
        <f t="shared" si="124"/>
        <v>0</v>
      </c>
      <c r="P1093" s="26"/>
      <c r="Q1093" s="22">
        <f>((M1093+M1094)/2) * (B1094 - B1093)</f>
        <v>1.9290631184027793</v>
      </c>
      <c r="R1093" s="25">
        <f t="shared" si="125"/>
        <v>1.9290631184027793</v>
      </c>
      <c r="S1093" s="22">
        <f>SUM($R$3:R1093)</f>
        <v>1190.8421435186397</v>
      </c>
      <c r="T1093" s="25">
        <f t="shared" si="119"/>
        <v>0</v>
      </c>
      <c r="U1093" s="22">
        <f>SUM($T$3:T1093)</f>
        <v>367.50831752824672</v>
      </c>
      <c r="V1093" s="25"/>
      <c r="W1093" s="20">
        <f>U1093*'KERS Calcs'!$F$4</f>
        <v>323.40731942485712</v>
      </c>
      <c r="X1093" s="25">
        <f>O1093*'KERS Calcs'!$F$30</f>
        <v>0</v>
      </c>
      <c r="Y1093" s="73">
        <f>T1093*'KERS Calcs'!$F$30</f>
        <v>0</v>
      </c>
      <c r="Z1093" s="26">
        <f>SUM($Y$3:Y1093)</f>
        <v>197.6461466306173</v>
      </c>
    </row>
    <row r="1094" spans="1:26" x14ac:dyDescent="0.2">
      <c r="A1094" s="23" t="s">
        <v>20</v>
      </c>
      <c r="B1094" s="19">
        <v>1091</v>
      </c>
      <c r="C1094" s="23">
        <v>69</v>
      </c>
      <c r="D1094" s="19">
        <v>58.8</v>
      </c>
      <c r="E1094" s="24">
        <v>16.333333333333332</v>
      </c>
      <c r="F1094" s="20">
        <v>4.1666666666667261E-2</v>
      </c>
      <c r="G1094" s="25">
        <f>'Bike Data'!$C$4*$F1094</f>
        <v>11.791666666666835</v>
      </c>
      <c r="H1094" s="22">
        <f>0.5*'Bike Data'!$C$12*'Bike Data'!$C$7*'Bike Data'!$C$6*'WLTP Calcs'!E1094^2</f>
        <v>54.902866666666654</v>
      </c>
      <c r="I1094" s="26">
        <f>0.02 *'Bike Data'!C$4*9.81</f>
        <v>55.524600000000007</v>
      </c>
      <c r="J1094" s="22">
        <f t="shared" si="120"/>
        <v>122.21913333333349</v>
      </c>
      <c r="K1094" s="25">
        <f t="shared" si="121"/>
        <v>122.21913333333349</v>
      </c>
      <c r="L1094" s="20">
        <f t="shared" si="122"/>
        <v>0</v>
      </c>
      <c r="M1094" s="30">
        <f>(E1094/1000)*(I1094+H1094+('Bike Data'!C$4*'Bike Data'!C$10*F1094))</f>
        <v>2.0544776145833366</v>
      </c>
      <c r="N1094" s="25">
        <f t="shared" si="123"/>
        <v>2.0544776145833366</v>
      </c>
      <c r="O1094" s="30">
        <f t="shared" si="124"/>
        <v>0</v>
      </c>
      <c r="P1094" s="26"/>
      <c r="Q1094" s="22">
        <f>((M1094+M1095)/2) * (B1095 - B1094)</f>
        <v>2.4845101621238461</v>
      </c>
      <c r="R1094" s="25">
        <f t="shared" si="125"/>
        <v>2.4845101621238461</v>
      </c>
      <c r="S1094" s="22">
        <f>SUM($R$3:R1094)</f>
        <v>1193.3266536807635</v>
      </c>
      <c r="T1094" s="25">
        <f t="shared" si="119"/>
        <v>0</v>
      </c>
      <c r="U1094" s="22">
        <f>SUM($T$3:T1094)</f>
        <v>367.50831752824672</v>
      </c>
      <c r="V1094" s="25"/>
      <c r="W1094" s="20">
        <f>U1094*'KERS Calcs'!$F$4</f>
        <v>323.40731942485712</v>
      </c>
      <c r="X1094" s="25">
        <f>O1094*'KERS Calcs'!$F$30</f>
        <v>0</v>
      </c>
      <c r="Y1094" s="73">
        <f>T1094*'KERS Calcs'!$F$30</f>
        <v>0</v>
      </c>
      <c r="Z1094" s="26">
        <f>SUM($Y$3:Y1094)</f>
        <v>197.6461466306173</v>
      </c>
    </row>
    <row r="1095" spans="1:26" x14ac:dyDescent="0.2">
      <c r="A1095" s="23" t="s">
        <v>20</v>
      </c>
      <c r="B1095" s="19">
        <v>1092</v>
      </c>
      <c r="C1095" s="23">
        <v>70</v>
      </c>
      <c r="D1095" s="19">
        <v>59.1</v>
      </c>
      <c r="E1095" s="24">
        <v>16.416666666666668</v>
      </c>
      <c r="F1095" s="20">
        <v>0.18055555555555614</v>
      </c>
      <c r="G1095" s="25">
        <f>'Bike Data'!$C$4*$F1095</f>
        <v>51.097222222222385</v>
      </c>
      <c r="H1095" s="22">
        <f>0.5*'Bike Data'!$C$12*'Bike Data'!$C$7*'Bike Data'!$C$6*'WLTP Calcs'!E1095^2</f>
        <v>55.464529166666672</v>
      </c>
      <c r="I1095" s="26">
        <f>0.02 *'Bike Data'!C$4*9.81</f>
        <v>55.524600000000007</v>
      </c>
      <c r="J1095" s="22">
        <f t="shared" si="120"/>
        <v>162.08635138888906</v>
      </c>
      <c r="K1095" s="25">
        <f t="shared" si="121"/>
        <v>162.08635138888906</v>
      </c>
      <c r="L1095" s="20">
        <f t="shared" si="122"/>
        <v>0</v>
      </c>
      <c r="M1095" s="30">
        <f>(E1095/1000)*(I1095+H1095+('Bike Data'!C$4*'Bike Data'!C$10*F1095))</f>
        <v>2.9145427096643557</v>
      </c>
      <c r="N1095" s="25">
        <f t="shared" si="123"/>
        <v>2.9145427096643557</v>
      </c>
      <c r="O1095" s="30">
        <f t="shared" si="124"/>
        <v>0</v>
      </c>
      <c r="P1095" s="26"/>
      <c r="Q1095" s="22">
        <f>((M1095+M1096)/2) * (B1096 - B1095)</f>
        <v>3.5104786376125285</v>
      </c>
      <c r="R1095" s="25">
        <f t="shared" si="125"/>
        <v>3.5104786376125285</v>
      </c>
      <c r="S1095" s="22">
        <f>SUM($R$3:R1095)</f>
        <v>1196.837132318376</v>
      </c>
      <c r="T1095" s="25">
        <f t="shared" si="119"/>
        <v>0</v>
      </c>
      <c r="U1095" s="22">
        <f>SUM($T$3:T1095)</f>
        <v>367.50831752824672</v>
      </c>
      <c r="V1095" s="25"/>
      <c r="W1095" s="20">
        <f>U1095*'KERS Calcs'!$F$4</f>
        <v>323.40731942485712</v>
      </c>
      <c r="X1095" s="25">
        <f>O1095*'KERS Calcs'!$F$30</f>
        <v>0</v>
      </c>
      <c r="Y1095" s="73">
        <f>T1095*'KERS Calcs'!$F$30</f>
        <v>0</v>
      </c>
      <c r="Z1095" s="26">
        <f>SUM($Y$3:Y1095)</f>
        <v>197.6461466306173</v>
      </c>
    </row>
    <row r="1096" spans="1:26" x14ac:dyDescent="0.2">
      <c r="A1096" s="23" t="s">
        <v>20</v>
      </c>
      <c r="B1096" s="19">
        <v>1093</v>
      </c>
      <c r="C1096" s="23">
        <v>71</v>
      </c>
      <c r="D1096" s="19">
        <v>60.1</v>
      </c>
      <c r="E1096" s="24">
        <v>16.694444444444446</v>
      </c>
      <c r="F1096" s="20">
        <v>0.36111111111111133</v>
      </c>
      <c r="G1096" s="25">
        <f>'Bike Data'!$C$4*$F1096</f>
        <v>102.1944444444445</v>
      </c>
      <c r="H1096" s="22">
        <f>0.5*'Bike Data'!$C$12*'Bike Data'!$C$7*'Bike Data'!$C$6*'WLTP Calcs'!E1096^2</f>
        <v>57.357381018518531</v>
      </c>
      <c r="I1096" s="26">
        <f>0.02 *'Bike Data'!C$4*9.81</f>
        <v>55.524600000000007</v>
      </c>
      <c r="J1096" s="22">
        <f t="shared" si="120"/>
        <v>215.07642546296302</v>
      </c>
      <c r="K1096" s="25">
        <f t="shared" si="121"/>
        <v>215.07642546296302</v>
      </c>
      <c r="L1096" s="20">
        <f t="shared" si="122"/>
        <v>0</v>
      </c>
      <c r="M1096" s="30">
        <f>(E1096/1000)*(I1096+H1096+('Bike Data'!C$4*'Bike Data'!C$10*F1096))</f>
        <v>4.1064145655607014</v>
      </c>
      <c r="N1096" s="25">
        <f t="shared" si="123"/>
        <v>4.1064145655607014</v>
      </c>
      <c r="O1096" s="30">
        <f t="shared" si="124"/>
        <v>0</v>
      </c>
      <c r="P1096" s="26"/>
      <c r="Q1096" s="22">
        <f>((M1096+M1097)/2) * (B1097 - B1096)</f>
        <v>4.3191947561631956</v>
      </c>
      <c r="R1096" s="25">
        <f t="shared" si="125"/>
        <v>4.3191947561631956</v>
      </c>
      <c r="S1096" s="22">
        <f>SUM($R$3:R1096)</f>
        <v>1201.1563270745391</v>
      </c>
      <c r="T1096" s="25">
        <f t="shared" si="119"/>
        <v>0</v>
      </c>
      <c r="U1096" s="22">
        <f>SUM($T$3:T1096)</f>
        <v>367.50831752824672</v>
      </c>
      <c r="V1096" s="25"/>
      <c r="W1096" s="20">
        <f>U1096*'KERS Calcs'!$F$4</f>
        <v>323.40731942485712</v>
      </c>
      <c r="X1096" s="25">
        <f>O1096*'KERS Calcs'!$F$30</f>
        <v>0</v>
      </c>
      <c r="Y1096" s="73">
        <f>T1096*'KERS Calcs'!$F$30</f>
        <v>0</v>
      </c>
      <c r="Z1096" s="26">
        <f>SUM($Y$3:Y1096)</f>
        <v>197.6461466306173</v>
      </c>
    </row>
    <row r="1097" spans="1:26" x14ac:dyDescent="0.2">
      <c r="A1097" s="23" t="s">
        <v>20</v>
      </c>
      <c r="B1097" s="19">
        <v>1094</v>
      </c>
      <c r="C1097" s="23">
        <v>72</v>
      </c>
      <c r="D1097" s="19">
        <v>61.7</v>
      </c>
      <c r="E1097" s="24">
        <v>17.138888888888889</v>
      </c>
      <c r="F1097" s="20">
        <v>0.40277777777777757</v>
      </c>
      <c r="G1097" s="25">
        <f>'Bike Data'!$C$4*$F1097</f>
        <v>113.98611111111106</v>
      </c>
      <c r="H1097" s="22">
        <f>0.5*'Bike Data'!$C$12*'Bike Data'!$C$7*'Bike Data'!$C$6*'WLTP Calcs'!E1097^2</f>
        <v>60.452003240740751</v>
      </c>
      <c r="I1097" s="26">
        <f>0.02 *'Bike Data'!C$4*9.81</f>
        <v>55.524600000000007</v>
      </c>
      <c r="J1097" s="22">
        <f t="shared" si="120"/>
        <v>229.96271435185184</v>
      </c>
      <c r="K1097" s="25">
        <f t="shared" si="121"/>
        <v>229.96271435185184</v>
      </c>
      <c r="L1097" s="20">
        <f t="shared" si="122"/>
        <v>0</v>
      </c>
      <c r="M1097" s="30">
        <f>(E1097/1000)*(I1097+H1097+('Bike Data'!C$4*'Bike Data'!C$10*F1097))</f>
        <v>4.5319749467656889</v>
      </c>
      <c r="N1097" s="25">
        <f t="shared" si="123"/>
        <v>4.5319749467656889</v>
      </c>
      <c r="O1097" s="30">
        <f t="shared" si="124"/>
        <v>0</v>
      </c>
      <c r="P1097" s="26"/>
      <c r="Q1097" s="22">
        <f>((M1097+M1098)/2) * (B1098 - B1097)</f>
        <v>4.1991252407439559</v>
      </c>
      <c r="R1097" s="25">
        <f t="shared" si="125"/>
        <v>4.1991252407439559</v>
      </c>
      <c r="S1097" s="22">
        <f>SUM($R$3:R1097)</f>
        <v>1205.3554523152832</v>
      </c>
      <c r="T1097" s="25">
        <f t="shared" si="119"/>
        <v>0</v>
      </c>
      <c r="U1097" s="22">
        <f>SUM($T$3:T1097)</f>
        <v>367.50831752824672</v>
      </c>
      <c r="V1097" s="25"/>
      <c r="W1097" s="20">
        <f>U1097*'KERS Calcs'!$F$4</f>
        <v>323.40731942485712</v>
      </c>
      <c r="X1097" s="25">
        <f>O1097*'KERS Calcs'!$F$30</f>
        <v>0</v>
      </c>
      <c r="Y1097" s="73">
        <f>T1097*'KERS Calcs'!$F$30</f>
        <v>0</v>
      </c>
      <c r="Z1097" s="26">
        <f>SUM($Y$3:Y1097)</f>
        <v>197.6461466306173</v>
      </c>
    </row>
    <row r="1098" spans="1:26" x14ac:dyDescent="0.2">
      <c r="A1098" s="23" t="s">
        <v>20</v>
      </c>
      <c r="B1098" s="19">
        <v>1095</v>
      </c>
      <c r="C1098" s="23">
        <v>73</v>
      </c>
      <c r="D1098" s="19">
        <v>63</v>
      </c>
      <c r="E1098" s="24">
        <v>17.5</v>
      </c>
      <c r="F1098" s="20">
        <v>0.27777777777777779</v>
      </c>
      <c r="G1098" s="25">
        <f>'Bike Data'!$C$4*$F1098</f>
        <v>78.611111111111114</v>
      </c>
      <c r="H1098" s="22">
        <f>0.5*'Bike Data'!$C$12*'Bike Data'!$C$7*'Bike Data'!$C$6*'WLTP Calcs'!E1098^2</f>
        <v>63.026250000000005</v>
      </c>
      <c r="I1098" s="26">
        <f>0.02 *'Bike Data'!C$4*9.81</f>
        <v>55.524600000000007</v>
      </c>
      <c r="J1098" s="22">
        <f t="shared" si="120"/>
        <v>197.16196111111111</v>
      </c>
      <c r="K1098" s="25">
        <f t="shared" si="121"/>
        <v>197.16196111111111</v>
      </c>
      <c r="L1098" s="20">
        <f t="shared" si="122"/>
        <v>0</v>
      </c>
      <c r="M1098" s="30">
        <f>(E1098/1000)*(I1098+H1098+('Bike Data'!C$4*'Bike Data'!C$10*F1098))</f>
        <v>3.8662755347222229</v>
      </c>
      <c r="N1098" s="25">
        <f t="shared" si="123"/>
        <v>3.8662755347222229</v>
      </c>
      <c r="O1098" s="30">
        <f t="shared" si="124"/>
        <v>0</v>
      </c>
      <c r="P1098" s="26"/>
      <c r="Q1098" s="22">
        <f>((M1098+M1099)/2) * (B1099 - B1098)</f>
        <v>3.4020407069219392</v>
      </c>
      <c r="R1098" s="25">
        <f t="shared" si="125"/>
        <v>3.4020407069219392</v>
      </c>
      <c r="S1098" s="22">
        <f>SUM($R$3:R1098)</f>
        <v>1208.7574930222052</v>
      </c>
      <c r="T1098" s="25">
        <f t="shared" si="119"/>
        <v>0</v>
      </c>
      <c r="U1098" s="22">
        <f>SUM($T$3:T1098)</f>
        <v>367.50831752824672</v>
      </c>
      <c r="V1098" s="25"/>
      <c r="W1098" s="20">
        <f>U1098*'KERS Calcs'!$F$4</f>
        <v>323.40731942485712</v>
      </c>
      <c r="X1098" s="25">
        <f>O1098*'KERS Calcs'!$F$30</f>
        <v>0</v>
      </c>
      <c r="Y1098" s="73">
        <f>T1098*'KERS Calcs'!$F$30</f>
        <v>0</v>
      </c>
      <c r="Z1098" s="26">
        <f>SUM($Y$3:Y1098)</f>
        <v>197.6461466306173</v>
      </c>
    </row>
    <row r="1099" spans="1:26" x14ac:dyDescent="0.2">
      <c r="A1099" s="23" t="s">
        <v>20</v>
      </c>
      <c r="B1099" s="19">
        <v>1096</v>
      </c>
      <c r="C1099" s="23">
        <v>74</v>
      </c>
      <c r="D1099" s="19">
        <v>63.7</v>
      </c>
      <c r="E1099" s="24">
        <v>17.694444444444446</v>
      </c>
      <c r="F1099" s="20">
        <v>0.12499999999999981</v>
      </c>
      <c r="G1099" s="25">
        <f>'Bike Data'!$C$4*$F1099</f>
        <v>35.374999999999943</v>
      </c>
      <c r="H1099" s="22">
        <f>0.5*'Bike Data'!$C$12*'Bike Data'!$C$7*'Bike Data'!$C$6*'WLTP Calcs'!E1099^2</f>
        <v>64.434614351851877</v>
      </c>
      <c r="I1099" s="26">
        <f>0.02 *'Bike Data'!C$4*9.81</f>
        <v>55.524600000000007</v>
      </c>
      <c r="J1099" s="22">
        <f t="shared" si="120"/>
        <v>155.33421435185181</v>
      </c>
      <c r="K1099" s="25">
        <f t="shared" si="121"/>
        <v>155.33421435185181</v>
      </c>
      <c r="L1099" s="20">
        <f t="shared" si="122"/>
        <v>0</v>
      </c>
      <c r="M1099" s="30">
        <f>(E1099/1000)*(I1099+H1099+('Bike Data'!C$4*'Bike Data'!C$10*F1099))</f>
        <v>2.9378058791216559</v>
      </c>
      <c r="N1099" s="25">
        <f t="shared" si="123"/>
        <v>2.9378058791216559</v>
      </c>
      <c r="O1099" s="30">
        <f t="shared" si="124"/>
        <v>0</v>
      </c>
      <c r="P1099" s="26"/>
      <c r="Q1099" s="22">
        <f>((M1099+M1100)/2) * (B1100 - B1099)</f>
        <v>2.4462760215052715</v>
      </c>
      <c r="R1099" s="25">
        <f t="shared" si="125"/>
        <v>2.4462760215052715</v>
      </c>
      <c r="S1099" s="22">
        <f>SUM($R$3:R1099)</f>
        <v>1211.2037690437105</v>
      </c>
      <c r="T1099" s="25">
        <f t="shared" si="119"/>
        <v>0</v>
      </c>
      <c r="U1099" s="22">
        <f>SUM($T$3:T1099)</f>
        <v>367.50831752824672</v>
      </c>
      <c r="V1099" s="25"/>
      <c r="W1099" s="20">
        <f>U1099*'KERS Calcs'!$F$4</f>
        <v>323.40731942485712</v>
      </c>
      <c r="X1099" s="25">
        <f>O1099*'KERS Calcs'!$F$30</f>
        <v>0</v>
      </c>
      <c r="Y1099" s="73">
        <f>T1099*'KERS Calcs'!$F$30</f>
        <v>0</v>
      </c>
      <c r="Z1099" s="26">
        <f>SUM($Y$3:Y1099)</f>
        <v>197.6461466306173</v>
      </c>
    </row>
    <row r="1100" spans="1:26" x14ac:dyDescent="0.2">
      <c r="A1100" s="23" t="s">
        <v>20</v>
      </c>
      <c r="B1100" s="19">
        <v>1097</v>
      </c>
      <c r="C1100" s="23">
        <v>75</v>
      </c>
      <c r="D1100" s="19">
        <v>63.9</v>
      </c>
      <c r="E1100" s="24">
        <v>17.75</v>
      </c>
      <c r="F1100" s="20">
        <v>-2.7777777777778172E-2</v>
      </c>
      <c r="G1100" s="25">
        <f>'Bike Data'!$C$4*$F1100</f>
        <v>-7.8611111111112226</v>
      </c>
      <c r="H1100" s="22">
        <f>0.5*'Bike Data'!$C$12*'Bike Data'!$C$7*'Bike Data'!$C$6*'WLTP Calcs'!E1100^2</f>
        <v>64.83986250000001</v>
      </c>
      <c r="I1100" s="26">
        <f>0.02 *'Bike Data'!C$4*9.81</f>
        <v>55.524600000000007</v>
      </c>
      <c r="J1100" s="22">
        <f t="shared" si="120"/>
        <v>112.5033513888888</v>
      </c>
      <c r="K1100" s="25">
        <f t="shared" si="121"/>
        <v>112.5033513888888</v>
      </c>
      <c r="L1100" s="20">
        <f t="shared" si="122"/>
        <v>0</v>
      </c>
      <c r="M1100" s="30">
        <f>(E1100/1000)*(I1100+H1100+('Bike Data'!C$4*'Bike Data'!C$10*F1100))</f>
        <v>1.9547461638888866</v>
      </c>
      <c r="N1100" s="25">
        <f t="shared" si="123"/>
        <v>1.9547461638888866</v>
      </c>
      <c r="O1100" s="30">
        <f t="shared" si="124"/>
        <v>0</v>
      </c>
      <c r="P1100" s="26"/>
      <c r="Q1100" s="22">
        <f>((M1100+M1101)/2) * (B1101 - B1100)</f>
        <v>1.3094418528099263</v>
      </c>
      <c r="R1100" s="25">
        <f t="shared" si="125"/>
        <v>1.3094418528099263</v>
      </c>
      <c r="S1100" s="22">
        <f>SUM($R$3:R1100)</f>
        <v>1212.5132108965204</v>
      </c>
      <c r="T1100" s="25">
        <f t="shared" si="119"/>
        <v>0</v>
      </c>
      <c r="U1100" s="22">
        <f>SUM($T$3:T1100)</f>
        <v>367.50831752824672</v>
      </c>
      <c r="V1100" s="25"/>
      <c r="W1100" s="20">
        <f>U1100*'KERS Calcs'!$F$4</f>
        <v>323.40731942485712</v>
      </c>
      <c r="X1100" s="25">
        <f>O1100*'KERS Calcs'!$F$30</f>
        <v>0</v>
      </c>
      <c r="Y1100" s="73">
        <f>T1100*'KERS Calcs'!$F$30</f>
        <v>0</v>
      </c>
      <c r="Z1100" s="26">
        <f>SUM($Y$3:Y1100)</f>
        <v>197.6461466306173</v>
      </c>
    </row>
    <row r="1101" spans="1:26" x14ac:dyDescent="0.2">
      <c r="A1101" s="23" t="s">
        <v>20</v>
      </c>
      <c r="B1101" s="19">
        <v>1098</v>
      </c>
      <c r="C1101" s="23">
        <v>76</v>
      </c>
      <c r="D1101" s="19">
        <v>63.5</v>
      </c>
      <c r="E1101" s="24">
        <v>17.638888888888889</v>
      </c>
      <c r="F1101" s="20">
        <v>-0.2222222222222224</v>
      </c>
      <c r="G1101" s="25">
        <f>'Bike Data'!$C$4*$F1101</f>
        <v>-62.888888888888943</v>
      </c>
      <c r="H1101" s="22">
        <f>0.5*'Bike Data'!$C$12*'Bike Data'!$C$7*'Bike Data'!$C$6*'WLTP Calcs'!E1101^2</f>
        <v>64.03063657407408</v>
      </c>
      <c r="I1101" s="26">
        <f>0.02 *'Bike Data'!C$4*9.81</f>
        <v>55.524600000000007</v>
      </c>
      <c r="J1101" s="22">
        <f t="shared" si="120"/>
        <v>56.666347685185144</v>
      </c>
      <c r="K1101" s="25">
        <f t="shared" si="121"/>
        <v>56.666347685185144</v>
      </c>
      <c r="L1101" s="20">
        <f t="shared" si="122"/>
        <v>0</v>
      </c>
      <c r="M1101" s="30">
        <f>(E1101/1000)*(I1101+H1101+('Bike Data'!C$4*'Bike Data'!C$10*F1101))</f>
        <v>0.66413754173096606</v>
      </c>
      <c r="N1101" s="25">
        <f t="shared" si="123"/>
        <v>0.66413754173096606</v>
      </c>
      <c r="O1101" s="30">
        <f t="shared" si="124"/>
        <v>0</v>
      </c>
      <c r="P1101" s="26"/>
      <c r="Q1101" s="22">
        <f>((M1101+M1102)/2) * (B1102 - B1101)</f>
        <v>-7.157155510545421E-2</v>
      </c>
      <c r="R1101" s="25">
        <f t="shared" si="125"/>
        <v>0</v>
      </c>
      <c r="S1101" s="22">
        <f>SUM($R$3:R1101)</f>
        <v>1212.5132108965204</v>
      </c>
      <c r="T1101" s="25">
        <f t="shared" si="119"/>
        <v>7.157155510545421E-2</v>
      </c>
      <c r="U1101" s="22">
        <f>SUM($T$3:T1101)</f>
        <v>367.57988908335216</v>
      </c>
      <c r="V1101" s="25">
        <f>SUM(T1101:T1103)</f>
        <v>1.384036622804141</v>
      </c>
      <c r="W1101" s="20">
        <f>U1101*'KERS Calcs'!$F$4</f>
        <v>323.47030239334993</v>
      </c>
      <c r="X1101" s="25">
        <f>O1101*'KERS Calcs'!$F$30</f>
        <v>0</v>
      </c>
      <c r="Y1101" s="73">
        <f>T1101*'KERS Calcs'!$F$30</f>
        <v>3.8491216117487279E-2</v>
      </c>
      <c r="Z1101" s="26">
        <f>SUM($Y$3:Y1101)</f>
        <v>197.68463784673477</v>
      </c>
    </row>
    <row r="1102" spans="1:26" x14ac:dyDescent="0.2">
      <c r="A1102" s="23" t="s">
        <v>20</v>
      </c>
      <c r="B1102" s="19">
        <v>1099</v>
      </c>
      <c r="C1102" s="23">
        <v>77</v>
      </c>
      <c r="D1102" s="19">
        <v>62.3</v>
      </c>
      <c r="E1102" s="24">
        <v>17.305555555555557</v>
      </c>
      <c r="F1102" s="20">
        <v>-0.44444444444444481</v>
      </c>
      <c r="G1102" s="25">
        <f>'Bike Data'!$C$4*$F1102</f>
        <v>-125.77777777777789</v>
      </c>
      <c r="H1102" s="22">
        <f>0.5*'Bike Data'!$C$12*'Bike Data'!$C$7*'Bike Data'!$C$6*'WLTP Calcs'!E1102^2</f>
        <v>61.633447685185196</v>
      </c>
      <c r="I1102" s="26">
        <f>0.02 *'Bike Data'!C$4*9.81</f>
        <v>55.524600000000007</v>
      </c>
      <c r="J1102" s="22">
        <f t="shared" si="120"/>
        <v>-8.6197300925926896</v>
      </c>
      <c r="K1102" s="25">
        <f t="shared" si="121"/>
        <v>0</v>
      </c>
      <c r="L1102" s="20">
        <f t="shared" si="122"/>
        <v>8.6197300925926896</v>
      </c>
      <c r="M1102" s="30">
        <f>(E1102/1000)*(I1102+H1102+('Bike Data'!C$4*'Bike Data'!C$10*F1102))</f>
        <v>-0.80728065194187448</v>
      </c>
      <c r="N1102" s="25">
        <f t="shared" si="123"/>
        <v>0</v>
      </c>
      <c r="O1102" s="30">
        <f t="shared" si="124"/>
        <v>0.80728065194187448</v>
      </c>
      <c r="P1102" s="26"/>
      <c r="Q1102" s="22">
        <f>((M1102+M1103)/2) * (B1103 - B1102)</f>
        <v>-0.91267487319315865</v>
      </c>
      <c r="R1102" s="25">
        <f t="shared" si="125"/>
        <v>0</v>
      </c>
      <c r="S1102" s="22">
        <f>SUM($R$3:R1102)</f>
        <v>1212.5132108965204</v>
      </c>
      <c r="T1102" s="25">
        <f t="shared" si="119"/>
        <v>0.91267487319315865</v>
      </c>
      <c r="U1102" s="22">
        <f>SUM($T$3:T1102)</f>
        <v>368.49256395654533</v>
      </c>
      <c r="V1102" s="25"/>
      <c r="W1102" s="20">
        <f>U1102*'KERS Calcs'!$F$4</f>
        <v>324.27345628175988</v>
      </c>
      <c r="X1102" s="25">
        <f>O1102*'KERS Calcs'!$F$30</f>
        <v>0.43415591565080774</v>
      </c>
      <c r="Y1102" s="73">
        <f>T1102*'KERS Calcs'!$F$30</f>
        <v>0.49083697758582079</v>
      </c>
      <c r="Z1102" s="26">
        <f>SUM($Y$3:Y1102)</f>
        <v>198.17547482432059</v>
      </c>
    </row>
    <row r="1103" spans="1:26" x14ac:dyDescent="0.2">
      <c r="A1103" s="23" t="s">
        <v>20</v>
      </c>
      <c r="B1103" s="19">
        <v>1100</v>
      </c>
      <c r="C1103" s="23">
        <v>78</v>
      </c>
      <c r="D1103" s="19">
        <v>60.3</v>
      </c>
      <c r="E1103" s="24">
        <v>16.75</v>
      </c>
      <c r="F1103" s="20">
        <v>-0.47222222222222199</v>
      </c>
      <c r="G1103" s="25">
        <f>'Bike Data'!$C$4*$F1103</f>
        <v>-133.63888888888883</v>
      </c>
      <c r="H1103" s="22">
        <f>0.5*'Bike Data'!$C$12*'Bike Data'!$C$7*'Bike Data'!$C$6*'WLTP Calcs'!E1103^2</f>
        <v>57.739762500000005</v>
      </c>
      <c r="I1103" s="26">
        <f>0.02 *'Bike Data'!C$4*9.81</f>
        <v>55.524600000000007</v>
      </c>
      <c r="J1103" s="22">
        <f t="shared" si="120"/>
        <v>-20.37452638888881</v>
      </c>
      <c r="K1103" s="25">
        <f t="shared" si="121"/>
        <v>0</v>
      </c>
      <c r="L1103" s="20">
        <f t="shared" si="122"/>
        <v>20.37452638888881</v>
      </c>
      <c r="M1103" s="30">
        <f>(E1103/1000)*(I1103+H1103+('Bike Data'!C$4*'Bike Data'!C$10*F1103))</f>
        <v>-1.0180690944444428</v>
      </c>
      <c r="N1103" s="25">
        <f t="shared" si="123"/>
        <v>0</v>
      </c>
      <c r="O1103" s="30">
        <f t="shared" si="124"/>
        <v>1.0180690944444428</v>
      </c>
      <c r="P1103" s="26"/>
      <c r="Q1103" s="22">
        <f>((M1103+M1104)/2) * (B1104 - B1103)</f>
        <v>-0.39979019450552816</v>
      </c>
      <c r="R1103" s="25">
        <f t="shared" si="125"/>
        <v>0</v>
      </c>
      <c r="S1103" s="22">
        <f>SUM($R$3:R1103)</f>
        <v>1212.5132108965204</v>
      </c>
      <c r="T1103" s="25">
        <f t="shared" si="119"/>
        <v>0.39979019450552816</v>
      </c>
      <c r="U1103" s="22">
        <f>SUM($T$3:T1103)</f>
        <v>368.89235415105088</v>
      </c>
      <c r="V1103" s="25"/>
      <c r="W1103" s="20">
        <f>U1103*'KERS Calcs'!$F$4</f>
        <v>324.62527165292477</v>
      </c>
      <c r="X1103" s="25">
        <f>O1103*'KERS Calcs'!$F$30</f>
        <v>0.54751803952083389</v>
      </c>
      <c r="Y1103" s="73">
        <f>T1103*'KERS Calcs'!$F$30</f>
        <v>0.21500735530604481</v>
      </c>
      <c r="Z1103" s="26">
        <f>SUM($Y$3:Y1103)</f>
        <v>198.39048217962664</v>
      </c>
    </row>
    <row r="1104" spans="1:26" x14ac:dyDescent="0.2">
      <c r="A1104" s="23" t="s">
        <v>20</v>
      </c>
      <c r="B1104" s="19">
        <v>1101</v>
      </c>
      <c r="C1104" s="23">
        <v>79</v>
      </c>
      <c r="D1104" s="19">
        <v>58.9</v>
      </c>
      <c r="E1104" s="24">
        <v>16.361111111111111</v>
      </c>
      <c r="F1104" s="20">
        <v>-0.26388888888888867</v>
      </c>
      <c r="G1104" s="25">
        <f>'Bike Data'!$C$4*$F1104</f>
        <v>-74.6805555555555</v>
      </c>
      <c r="H1104" s="22">
        <f>0.5*'Bike Data'!$C$12*'Bike Data'!$C$7*'Bike Data'!$C$6*'WLTP Calcs'!E1104^2</f>
        <v>55.089769907407408</v>
      </c>
      <c r="I1104" s="26">
        <f>0.02 *'Bike Data'!C$4*9.81</f>
        <v>55.524600000000007</v>
      </c>
      <c r="J1104" s="22">
        <f t="shared" si="120"/>
        <v>35.933814351851915</v>
      </c>
      <c r="K1104" s="25">
        <f t="shared" si="121"/>
        <v>35.933814351851915</v>
      </c>
      <c r="L1104" s="20">
        <f t="shared" si="122"/>
        <v>0</v>
      </c>
      <c r="M1104" s="30">
        <f>(E1104/1000)*(I1104+H1104+('Bike Data'!C$4*'Bike Data'!C$10*F1104))</f>
        <v>0.21848870543338647</v>
      </c>
      <c r="N1104" s="25">
        <f t="shared" si="123"/>
        <v>0.21848870543338647</v>
      </c>
      <c r="O1104" s="30">
        <f t="shared" si="124"/>
        <v>0</v>
      </c>
      <c r="P1104" s="26"/>
      <c r="Q1104" s="22">
        <f>((M1104+M1105)/2) * (B1105 - B1104)</f>
        <v>0.95737514759837983</v>
      </c>
      <c r="R1104" s="25">
        <f t="shared" si="125"/>
        <v>0.95737514759837983</v>
      </c>
      <c r="S1104" s="22">
        <f>SUM($R$3:R1104)</f>
        <v>1213.4705860441188</v>
      </c>
      <c r="T1104" s="25">
        <f t="shared" si="119"/>
        <v>0</v>
      </c>
      <c r="U1104" s="22">
        <f>SUM($T$3:T1104)</f>
        <v>368.89235415105088</v>
      </c>
      <c r="V1104" s="25"/>
      <c r="W1104" s="20">
        <f>U1104*'KERS Calcs'!$F$4</f>
        <v>324.62527165292477</v>
      </c>
      <c r="X1104" s="25">
        <f>O1104*'KERS Calcs'!$F$30</f>
        <v>0</v>
      </c>
      <c r="Y1104" s="73">
        <f>T1104*'KERS Calcs'!$F$30</f>
        <v>0</v>
      </c>
      <c r="Z1104" s="26">
        <f>SUM($Y$3:Y1104)</f>
        <v>198.39048217962664</v>
      </c>
    </row>
    <row r="1105" spans="1:26" x14ac:dyDescent="0.2">
      <c r="A1105" s="23" t="s">
        <v>20</v>
      </c>
      <c r="B1105" s="19">
        <v>1102</v>
      </c>
      <c r="C1105" s="23">
        <v>80</v>
      </c>
      <c r="D1105" s="19">
        <v>58.4</v>
      </c>
      <c r="E1105" s="24">
        <v>16.222222222222221</v>
      </c>
      <c r="F1105" s="20">
        <v>-1.3888888888889086E-2</v>
      </c>
      <c r="G1105" s="25">
        <f>'Bike Data'!$C$4*$F1105</f>
        <v>-3.9305555555556113</v>
      </c>
      <c r="H1105" s="22">
        <f>0.5*'Bike Data'!$C$12*'Bike Data'!$C$7*'Bike Data'!$C$6*'WLTP Calcs'!E1105^2</f>
        <v>54.158429629629623</v>
      </c>
      <c r="I1105" s="26">
        <f>0.02 *'Bike Data'!C$4*9.81</f>
        <v>55.524600000000007</v>
      </c>
      <c r="J1105" s="22">
        <f t="shared" si="120"/>
        <v>105.75247407407402</v>
      </c>
      <c r="K1105" s="25">
        <f t="shared" si="121"/>
        <v>105.75247407407402</v>
      </c>
      <c r="L1105" s="20">
        <f t="shared" si="122"/>
        <v>0</v>
      </c>
      <c r="M1105" s="30">
        <f>(E1105/1000)*(I1105+H1105+('Bike Data'!C$4*'Bike Data'!C$10*F1105))</f>
        <v>1.6962615897633733</v>
      </c>
      <c r="N1105" s="25">
        <f t="shared" si="123"/>
        <v>1.6962615897633733</v>
      </c>
      <c r="O1105" s="30">
        <f t="shared" si="124"/>
        <v>0</v>
      </c>
      <c r="P1105" s="26"/>
      <c r="Q1105" s="22">
        <f>((M1105+M1106)/2) * (B1106 - B1105)</f>
        <v>2.5024420830761325</v>
      </c>
      <c r="R1105" s="25">
        <f t="shared" si="125"/>
        <v>2.5024420830761325</v>
      </c>
      <c r="S1105" s="22">
        <f>SUM($R$3:R1105)</f>
        <v>1215.973028127195</v>
      </c>
      <c r="T1105" s="25">
        <f t="shared" si="119"/>
        <v>0</v>
      </c>
      <c r="U1105" s="22">
        <f>SUM($T$3:T1105)</f>
        <v>368.89235415105088</v>
      </c>
      <c r="V1105" s="25"/>
      <c r="W1105" s="20">
        <f>U1105*'KERS Calcs'!$F$4</f>
        <v>324.62527165292477</v>
      </c>
      <c r="X1105" s="25">
        <f>O1105*'KERS Calcs'!$F$30</f>
        <v>0</v>
      </c>
      <c r="Y1105" s="73">
        <f>T1105*'KERS Calcs'!$F$30</f>
        <v>0</v>
      </c>
      <c r="Z1105" s="26">
        <f>SUM($Y$3:Y1105)</f>
        <v>198.39048217962664</v>
      </c>
    </row>
    <row r="1106" spans="1:26" x14ac:dyDescent="0.2">
      <c r="A1106" s="23" t="s">
        <v>20</v>
      </c>
      <c r="B1106" s="19">
        <v>1103</v>
      </c>
      <c r="C1106" s="23">
        <v>81</v>
      </c>
      <c r="D1106" s="19">
        <v>58.8</v>
      </c>
      <c r="E1106" s="24">
        <v>16.333333333333332</v>
      </c>
      <c r="F1106" s="20">
        <v>0.25000000000000061</v>
      </c>
      <c r="G1106" s="25">
        <f>'Bike Data'!$C$4*$F1106</f>
        <v>70.750000000000171</v>
      </c>
      <c r="H1106" s="22">
        <f>0.5*'Bike Data'!$C$12*'Bike Data'!$C$7*'Bike Data'!$C$6*'WLTP Calcs'!E1106^2</f>
        <v>54.902866666666654</v>
      </c>
      <c r="I1106" s="26">
        <f>0.02 *'Bike Data'!C$4*9.81</f>
        <v>55.524600000000007</v>
      </c>
      <c r="J1106" s="22">
        <f t="shared" si="120"/>
        <v>181.17746666666682</v>
      </c>
      <c r="K1106" s="25">
        <f t="shared" si="121"/>
        <v>181.17746666666682</v>
      </c>
      <c r="L1106" s="20">
        <f t="shared" si="122"/>
        <v>0</v>
      </c>
      <c r="M1106" s="30">
        <f>(E1106/1000)*(I1106+H1106+('Bike Data'!C$4*'Bike Data'!C$10*F1106))</f>
        <v>3.3086225763888919</v>
      </c>
      <c r="N1106" s="25">
        <f t="shared" si="123"/>
        <v>3.3086225763888919</v>
      </c>
      <c r="O1106" s="30">
        <f t="shared" si="124"/>
        <v>0</v>
      </c>
      <c r="P1106" s="26"/>
      <c r="Q1106" s="22">
        <f>((M1106+M1107)/2) * (B1107 - B1106)</f>
        <v>4.0977337954025224</v>
      </c>
      <c r="R1106" s="25">
        <f t="shared" si="125"/>
        <v>4.0977337954025224</v>
      </c>
      <c r="S1106" s="22">
        <f>SUM($R$3:R1106)</f>
        <v>1220.0707619225975</v>
      </c>
      <c r="T1106" s="25">
        <f t="shared" si="119"/>
        <v>0</v>
      </c>
      <c r="U1106" s="22">
        <f>SUM($T$3:T1106)</f>
        <v>368.89235415105088</v>
      </c>
      <c r="V1106" s="25"/>
      <c r="W1106" s="20">
        <f>U1106*'KERS Calcs'!$F$4</f>
        <v>324.62527165292477</v>
      </c>
      <c r="X1106" s="25">
        <f>O1106*'KERS Calcs'!$F$30</f>
        <v>0</v>
      </c>
      <c r="Y1106" s="73">
        <f>T1106*'KERS Calcs'!$F$30</f>
        <v>0</v>
      </c>
      <c r="Z1106" s="26">
        <f>SUM($Y$3:Y1106)</f>
        <v>198.39048217962664</v>
      </c>
    </row>
    <row r="1107" spans="1:26" x14ac:dyDescent="0.2">
      <c r="A1107" s="23" t="s">
        <v>20</v>
      </c>
      <c r="B1107" s="19">
        <v>1104</v>
      </c>
      <c r="C1107" s="23">
        <v>82</v>
      </c>
      <c r="D1107" s="19">
        <v>60.2</v>
      </c>
      <c r="E1107" s="24">
        <v>16.722222222222225</v>
      </c>
      <c r="F1107" s="20">
        <v>0.4861111111111111</v>
      </c>
      <c r="G1107" s="25">
        <f>'Bike Data'!$C$4*$F1107</f>
        <v>137.56944444444443</v>
      </c>
      <c r="H1107" s="22">
        <f>0.5*'Bike Data'!$C$12*'Bike Data'!$C$7*'Bike Data'!$C$6*'WLTP Calcs'!E1107^2</f>
        <v>57.548412962962985</v>
      </c>
      <c r="I1107" s="26">
        <f>0.02 *'Bike Data'!C$4*9.81</f>
        <v>55.524600000000007</v>
      </c>
      <c r="J1107" s="22">
        <f t="shared" si="120"/>
        <v>250.64245740740745</v>
      </c>
      <c r="K1107" s="25">
        <f t="shared" si="121"/>
        <v>250.64245740740745</v>
      </c>
      <c r="L1107" s="20">
        <f t="shared" si="122"/>
        <v>0</v>
      </c>
      <c r="M1107" s="30">
        <f>(E1107/1000)*(I1107+H1107+('Bike Data'!C$4*'Bike Data'!C$10*F1107))</f>
        <v>4.8868450144161537</v>
      </c>
      <c r="N1107" s="25">
        <f t="shared" si="123"/>
        <v>4.8868450144161537</v>
      </c>
      <c r="O1107" s="30">
        <f t="shared" si="124"/>
        <v>0</v>
      </c>
      <c r="P1107" s="26"/>
      <c r="Q1107" s="22">
        <f>((M1107+M1108)/2) * (B1108 - B1107)</f>
        <v>5.0960140107799639</v>
      </c>
      <c r="R1107" s="25">
        <f t="shared" si="125"/>
        <v>5.0960140107799639</v>
      </c>
      <c r="S1107" s="22">
        <f>SUM($R$3:R1107)</f>
        <v>1225.1667759333775</v>
      </c>
      <c r="T1107" s="25">
        <f t="shared" si="119"/>
        <v>0</v>
      </c>
      <c r="U1107" s="22">
        <f>SUM($T$3:T1107)</f>
        <v>368.89235415105088</v>
      </c>
      <c r="V1107" s="25"/>
      <c r="W1107" s="20">
        <f>U1107*'KERS Calcs'!$F$4</f>
        <v>324.62527165292477</v>
      </c>
      <c r="X1107" s="25">
        <f>O1107*'KERS Calcs'!$F$30</f>
        <v>0</v>
      </c>
      <c r="Y1107" s="73">
        <f>T1107*'KERS Calcs'!$F$30</f>
        <v>0</v>
      </c>
      <c r="Z1107" s="26">
        <f>SUM($Y$3:Y1107)</f>
        <v>198.39048217962664</v>
      </c>
    </row>
    <row r="1108" spans="1:26" x14ac:dyDescent="0.2">
      <c r="A1108" s="23" t="s">
        <v>20</v>
      </c>
      <c r="B1108" s="19">
        <v>1105</v>
      </c>
      <c r="C1108" s="23">
        <v>83</v>
      </c>
      <c r="D1108" s="19">
        <v>62.3</v>
      </c>
      <c r="E1108" s="24">
        <v>17.305555555555557</v>
      </c>
      <c r="F1108" s="20">
        <v>0.51388888888888828</v>
      </c>
      <c r="G1108" s="25">
        <f>'Bike Data'!$C$4*$F1108</f>
        <v>145.43055555555537</v>
      </c>
      <c r="H1108" s="22">
        <f>0.5*'Bike Data'!$C$12*'Bike Data'!$C$7*'Bike Data'!$C$6*'WLTP Calcs'!E1108^2</f>
        <v>61.633447685185196</v>
      </c>
      <c r="I1108" s="26">
        <f>0.02 *'Bike Data'!C$4*9.81</f>
        <v>55.524600000000007</v>
      </c>
      <c r="J1108" s="22">
        <f t="shared" si="120"/>
        <v>262.58860324074055</v>
      </c>
      <c r="K1108" s="25">
        <f t="shared" si="121"/>
        <v>262.58860324074055</v>
      </c>
      <c r="L1108" s="20">
        <f t="shared" si="122"/>
        <v>0</v>
      </c>
      <c r="M1108" s="30">
        <f>(E1108/1000)*(I1108+H1108+('Bike Data'!C$4*'Bike Data'!C$10*F1108))</f>
        <v>5.3051830071437731</v>
      </c>
      <c r="N1108" s="25">
        <f t="shared" si="123"/>
        <v>5.3051830071437731</v>
      </c>
      <c r="O1108" s="30">
        <f t="shared" si="124"/>
        <v>0</v>
      </c>
      <c r="P1108" s="26"/>
      <c r="Q1108" s="22">
        <f>((M1108+M1109)/2) * (B1109 - B1108)</f>
        <v>4.7203028584329987</v>
      </c>
      <c r="R1108" s="25">
        <f t="shared" si="125"/>
        <v>4.7203028584329987</v>
      </c>
      <c r="S1108" s="22">
        <f>SUM($R$3:R1108)</f>
        <v>1229.8870787918104</v>
      </c>
      <c r="T1108" s="25">
        <f t="shared" si="119"/>
        <v>0</v>
      </c>
      <c r="U1108" s="22">
        <f>SUM($T$3:T1108)</f>
        <v>368.89235415105088</v>
      </c>
      <c r="V1108" s="25"/>
      <c r="W1108" s="20">
        <f>U1108*'KERS Calcs'!$F$4</f>
        <v>324.62527165292477</v>
      </c>
      <c r="X1108" s="25">
        <f>O1108*'KERS Calcs'!$F$30</f>
        <v>0</v>
      </c>
      <c r="Y1108" s="73">
        <f>T1108*'KERS Calcs'!$F$30</f>
        <v>0</v>
      </c>
      <c r="Z1108" s="26">
        <f>SUM($Y$3:Y1108)</f>
        <v>198.39048217962664</v>
      </c>
    </row>
    <row r="1109" spans="1:26" x14ac:dyDescent="0.2">
      <c r="A1109" s="23" t="s">
        <v>20</v>
      </c>
      <c r="B1109" s="19">
        <v>1106</v>
      </c>
      <c r="C1109" s="23">
        <v>84</v>
      </c>
      <c r="D1109" s="19">
        <v>63.9</v>
      </c>
      <c r="E1109" s="24">
        <v>17.75</v>
      </c>
      <c r="F1109" s="20">
        <v>0.30555555555555597</v>
      </c>
      <c r="G1109" s="25">
        <f>'Bike Data'!$C$4*$F1109</f>
        <v>86.472222222222342</v>
      </c>
      <c r="H1109" s="22">
        <f>0.5*'Bike Data'!$C$12*'Bike Data'!$C$7*'Bike Data'!$C$6*'WLTP Calcs'!E1109^2</f>
        <v>64.83986250000001</v>
      </c>
      <c r="I1109" s="26">
        <f>0.02 *'Bike Data'!C$4*9.81</f>
        <v>55.524600000000007</v>
      </c>
      <c r="J1109" s="22">
        <f t="shared" si="120"/>
        <v>206.83668472222234</v>
      </c>
      <c r="K1109" s="25">
        <f t="shared" si="121"/>
        <v>206.83668472222234</v>
      </c>
      <c r="L1109" s="20">
        <f t="shared" si="122"/>
        <v>0</v>
      </c>
      <c r="M1109" s="30">
        <f>(E1109/1000)*(I1109+H1109+('Bike Data'!C$4*'Bike Data'!C$10*F1109))</f>
        <v>4.1354227097222243</v>
      </c>
      <c r="N1109" s="25">
        <f t="shared" si="123"/>
        <v>4.1354227097222243</v>
      </c>
      <c r="O1109" s="30">
        <f t="shared" si="124"/>
        <v>0</v>
      </c>
      <c r="P1109" s="26"/>
      <c r="Q1109" s="22">
        <f>((M1109+M1110)/2) * (B1110 - B1109)</f>
        <v>3.3862223642650511</v>
      </c>
      <c r="R1109" s="25">
        <f t="shared" si="125"/>
        <v>3.3862223642650511</v>
      </c>
      <c r="S1109" s="22">
        <f>SUM($R$3:R1109)</f>
        <v>1233.2733011560754</v>
      </c>
      <c r="T1109" s="25">
        <f t="shared" si="119"/>
        <v>0</v>
      </c>
      <c r="U1109" s="22">
        <f>SUM($T$3:T1109)</f>
        <v>368.89235415105088</v>
      </c>
      <c r="V1109" s="25"/>
      <c r="W1109" s="20">
        <f>U1109*'KERS Calcs'!$F$4</f>
        <v>324.62527165292477</v>
      </c>
      <c r="X1109" s="25">
        <f>O1109*'KERS Calcs'!$F$30</f>
        <v>0</v>
      </c>
      <c r="Y1109" s="73">
        <f>T1109*'KERS Calcs'!$F$30</f>
        <v>0</v>
      </c>
      <c r="Z1109" s="26">
        <f>SUM($Y$3:Y1109)</f>
        <v>198.39048217962664</v>
      </c>
    </row>
    <row r="1110" spans="1:26" x14ac:dyDescent="0.2">
      <c r="A1110" s="23" t="s">
        <v>20</v>
      </c>
      <c r="B1110" s="19">
        <v>1107</v>
      </c>
      <c r="C1110" s="23">
        <v>85</v>
      </c>
      <c r="D1110" s="19">
        <v>64.5</v>
      </c>
      <c r="E1110" s="24">
        <v>17.916666666666668</v>
      </c>
      <c r="F1110" s="20">
        <v>6.9444444444445433E-2</v>
      </c>
      <c r="G1110" s="25">
        <f>'Bike Data'!$C$4*$F1110</f>
        <v>19.652777777778059</v>
      </c>
      <c r="H1110" s="22">
        <f>0.5*'Bike Data'!$C$12*'Bike Data'!$C$7*'Bike Data'!$C$6*'WLTP Calcs'!E1110^2</f>
        <v>66.063229166666687</v>
      </c>
      <c r="I1110" s="26">
        <f>0.02 *'Bike Data'!C$4*9.81</f>
        <v>55.524600000000007</v>
      </c>
      <c r="J1110" s="22">
        <f t="shared" si="120"/>
        <v>141.24060694444475</v>
      </c>
      <c r="K1110" s="25">
        <f t="shared" si="121"/>
        <v>141.24060694444475</v>
      </c>
      <c r="L1110" s="20">
        <f t="shared" si="122"/>
        <v>0</v>
      </c>
      <c r="M1110" s="30">
        <f>(E1110/1000)*(I1110+H1110+('Bike Data'!C$4*'Bike Data'!C$10*F1110))</f>
        <v>2.6370220188078775</v>
      </c>
      <c r="N1110" s="25">
        <f t="shared" si="123"/>
        <v>2.6370220188078775</v>
      </c>
      <c r="O1110" s="30">
        <f t="shared" si="124"/>
        <v>0</v>
      </c>
      <c r="P1110" s="26"/>
      <c r="Q1110" s="22">
        <f>((M1110+M1111)/2) * (B1111 - B1110)</f>
        <v>1.946353321878219</v>
      </c>
      <c r="R1110" s="25">
        <f t="shared" si="125"/>
        <v>1.946353321878219</v>
      </c>
      <c r="S1110" s="22">
        <f>SUM($R$3:R1110)</f>
        <v>1235.2196544779536</v>
      </c>
      <c r="T1110" s="25">
        <f t="shared" si="119"/>
        <v>0</v>
      </c>
      <c r="U1110" s="22">
        <f>SUM($T$3:T1110)</f>
        <v>368.89235415105088</v>
      </c>
      <c r="V1110" s="25"/>
      <c r="W1110" s="20">
        <f>U1110*'KERS Calcs'!$F$4</f>
        <v>324.62527165292477</v>
      </c>
      <c r="X1110" s="25">
        <f>O1110*'KERS Calcs'!$F$30</f>
        <v>0</v>
      </c>
      <c r="Y1110" s="73">
        <f>T1110*'KERS Calcs'!$F$30</f>
        <v>0</v>
      </c>
      <c r="Z1110" s="26">
        <f>SUM($Y$3:Y1110)</f>
        <v>198.39048217962664</v>
      </c>
    </row>
    <row r="1111" spans="1:26" x14ac:dyDescent="0.2">
      <c r="A1111" s="23" t="s">
        <v>20</v>
      </c>
      <c r="B1111" s="19">
        <v>1108</v>
      </c>
      <c r="C1111" s="23">
        <v>86</v>
      </c>
      <c r="D1111" s="19">
        <v>64.400000000000006</v>
      </c>
      <c r="E1111" s="24">
        <v>17.888888888888893</v>
      </c>
      <c r="F1111" s="20">
        <v>-0.1388888888888889</v>
      </c>
      <c r="G1111" s="25">
        <f>'Bike Data'!$C$4*$F1111</f>
        <v>-39.305555555555557</v>
      </c>
      <c r="H1111" s="22">
        <f>0.5*'Bike Data'!$C$12*'Bike Data'!$C$7*'Bike Data'!$C$6*'WLTP Calcs'!E1111^2</f>
        <v>65.858540740740764</v>
      </c>
      <c r="I1111" s="26">
        <f>0.02 *'Bike Data'!C$4*9.81</f>
        <v>55.524600000000007</v>
      </c>
      <c r="J1111" s="22">
        <f t="shared" si="120"/>
        <v>82.077585185185214</v>
      </c>
      <c r="K1111" s="25">
        <f t="shared" si="121"/>
        <v>82.077585185185214</v>
      </c>
      <c r="L1111" s="20">
        <f t="shared" si="122"/>
        <v>0</v>
      </c>
      <c r="M1111" s="30">
        <f>(E1111/1000)*(I1111+H1111+('Bike Data'!C$4*'Bike Data'!C$10*F1111))</f>
        <v>1.2556846249485605</v>
      </c>
      <c r="N1111" s="25">
        <f t="shared" si="123"/>
        <v>1.2556846249485605</v>
      </c>
      <c r="O1111" s="30">
        <f t="shared" si="124"/>
        <v>0</v>
      </c>
      <c r="P1111" s="26"/>
      <c r="Q1111" s="22">
        <f>((M1111+M1112)/2) * (B1112 - B1111)</f>
        <v>0.59874008526877387</v>
      </c>
      <c r="R1111" s="25">
        <f t="shared" si="125"/>
        <v>0.59874008526877387</v>
      </c>
      <c r="S1111" s="22">
        <f>SUM($R$3:R1111)</f>
        <v>1235.8183945632222</v>
      </c>
      <c r="T1111" s="25">
        <f t="shared" si="119"/>
        <v>0</v>
      </c>
      <c r="U1111" s="22">
        <f>SUM($T$3:T1111)</f>
        <v>368.89235415105088</v>
      </c>
      <c r="V1111" s="25"/>
      <c r="W1111" s="20">
        <f>U1111*'KERS Calcs'!$F$4</f>
        <v>324.62527165292477</v>
      </c>
      <c r="X1111" s="25">
        <f>O1111*'KERS Calcs'!$F$30</f>
        <v>0</v>
      </c>
      <c r="Y1111" s="73">
        <f>T1111*'KERS Calcs'!$F$30</f>
        <v>0</v>
      </c>
      <c r="Z1111" s="26">
        <f>SUM($Y$3:Y1111)</f>
        <v>198.39048217962664</v>
      </c>
    </row>
    <row r="1112" spans="1:26" x14ac:dyDescent="0.2">
      <c r="A1112" s="23" t="s">
        <v>20</v>
      </c>
      <c r="B1112" s="19">
        <v>1109</v>
      </c>
      <c r="C1112" s="23">
        <v>87</v>
      </c>
      <c r="D1112" s="19">
        <v>63.5</v>
      </c>
      <c r="E1112" s="24">
        <v>17.638888888888889</v>
      </c>
      <c r="F1112" s="20">
        <v>-0.33333333333333409</v>
      </c>
      <c r="G1112" s="25">
        <f>'Bike Data'!$C$4*$F1112</f>
        <v>-94.333333333333542</v>
      </c>
      <c r="H1112" s="22">
        <f>0.5*'Bike Data'!$C$12*'Bike Data'!$C$7*'Bike Data'!$C$6*'WLTP Calcs'!E1112^2</f>
        <v>64.03063657407408</v>
      </c>
      <c r="I1112" s="26">
        <f>0.02 *'Bike Data'!C$4*9.81</f>
        <v>55.524600000000007</v>
      </c>
      <c r="J1112" s="22">
        <f t="shared" si="120"/>
        <v>25.221903240740545</v>
      </c>
      <c r="K1112" s="25">
        <f t="shared" si="121"/>
        <v>25.221903240740545</v>
      </c>
      <c r="L1112" s="20">
        <f t="shared" si="122"/>
        <v>0</v>
      </c>
      <c r="M1112" s="30">
        <f>(E1112/1000)*(I1112+H1112+('Bike Data'!C$4*'Bike Data'!C$10*F1112))</f>
        <v>-5.8204454411012845E-2</v>
      </c>
      <c r="N1112" s="25">
        <f t="shared" si="123"/>
        <v>0</v>
      </c>
      <c r="O1112" s="30">
        <f t="shared" si="124"/>
        <v>5.8204454411012845E-2</v>
      </c>
      <c r="P1112" s="26"/>
      <c r="Q1112" s="22">
        <f>((M1112+M1113)/2) * (B1113 - B1112)</f>
        <v>-3.917861654449685E-2</v>
      </c>
      <c r="R1112" s="25">
        <f t="shared" si="125"/>
        <v>0</v>
      </c>
      <c r="S1112" s="22">
        <f>SUM($R$3:R1112)</f>
        <v>1235.8183945632222</v>
      </c>
      <c r="T1112" s="25">
        <f t="shared" si="119"/>
        <v>3.917861654449685E-2</v>
      </c>
      <c r="U1112" s="22">
        <f>SUM($T$3:T1112)</f>
        <v>368.9315327675954</v>
      </c>
      <c r="V1112" s="25">
        <f>T1112</f>
        <v>3.917861654449685E-2</v>
      </c>
      <c r="W1112" s="20">
        <f>U1112*'KERS Calcs'!$F$4</f>
        <v>324.65974883548398</v>
      </c>
      <c r="X1112" s="25">
        <f>O1112*'KERS Calcs'!$F$30</f>
        <v>3.1302383054745184E-2</v>
      </c>
      <c r="Y1112" s="73">
        <f>T1112*'KERS Calcs'!$F$30</f>
        <v>2.1070278469937413E-2</v>
      </c>
      <c r="Z1112" s="26">
        <f>SUM($Y$3:Y1112)</f>
        <v>198.41155245809659</v>
      </c>
    </row>
    <row r="1113" spans="1:26" x14ac:dyDescent="0.2">
      <c r="A1113" s="23" t="s">
        <v>20</v>
      </c>
      <c r="B1113" s="19">
        <v>1110</v>
      </c>
      <c r="C1113" s="23">
        <v>88</v>
      </c>
      <c r="D1113" s="19">
        <v>62</v>
      </c>
      <c r="E1113" s="24">
        <v>17.222222222222221</v>
      </c>
      <c r="F1113" s="20">
        <v>-0.31944444444444403</v>
      </c>
      <c r="G1113" s="25">
        <f>'Bike Data'!$C$4*$F1113</f>
        <v>-90.402777777777658</v>
      </c>
      <c r="H1113" s="22">
        <f>0.5*'Bike Data'!$C$12*'Bike Data'!$C$7*'Bike Data'!$C$6*'WLTP Calcs'!E1113^2</f>
        <v>61.041296296296295</v>
      </c>
      <c r="I1113" s="26">
        <f>0.02 *'Bike Data'!C$4*9.81</f>
        <v>55.524600000000007</v>
      </c>
      <c r="J1113" s="22">
        <f t="shared" si="120"/>
        <v>26.163118518518644</v>
      </c>
      <c r="K1113" s="25">
        <f t="shared" si="121"/>
        <v>26.163118518518644</v>
      </c>
      <c r="L1113" s="20">
        <f t="shared" si="122"/>
        <v>0</v>
      </c>
      <c r="M1113" s="30">
        <f>(E1113/1000)*(I1113+H1113+('Bike Data'!C$4*'Bike Data'!C$10*F1113))</f>
        <v>-2.0152778677980848E-2</v>
      </c>
      <c r="N1113" s="25">
        <f t="shared" si="123"/>
        <v>0</v>
      </c>
      <c r="O1113" s="30">
        <f t="shared" si="124"/>
        <v>2.0152778677980848E-2</v>
      </c>
      <c r="P1113" s="26"/>
      <c r="Q1113" s="22">
        <f>((M1113+M1114)/2) * (B1114 - B1113)</f>
        <v>0.6628523485082306</v>
      </c>
      <c r="R1113" s="25">
        <f t="shared" si="125"/>
        <v>0.6628523485082306</v>
      </c>
      <c r="S1113" s="22">
        <f>SUM($R$3:R1113)</f>
        <v>1236.4812469117305</v>
      </c>
      <c r="T1113" s="25">
        <f t="shared" si="119"/>
        <v>0</v>
      </c>
      <c r="U1113" s="22">
        <f>SUM($T$3:T1113)</f>
        <v>368.9315327675954</v>
      </c>
      <c r="V1113" s="25"/>
      <c r="W1113" s="20">
        <f>U1113*'KERS Calcs'!$F$4</f>
        <v>324.65974883548398</v>
      </c>
      <c r="X1113" s="25">
        <f>O1113*'KERS Calcs'!$F$30</f>
        <v>1.0838173885129634E-2</v>
      </c>
      <c r="Y1113" s="73">
        <f>T1113*'KERS Calcs'!$F$30</f>
        <v>0</v>
      </c>
      <c r="Z1113" s="26">
        <f>SUM($Y$3:Y1113)</f>
        <v>198.41155245809659</v>
      </c>
    </row>
    <row r="1114" spans="1:26" x14ac:dyDescent="0.2">
      <c r="A1114" s="23" t="s">
        <v>20</v>
      </c>
      <c r="B1114" s="19">
        <v>1111</v>
      </c>
      <c r="C1114" s="23">
        <v>89</v>
      </c>
      <c r="D1114" s="19">
        <v>61.2</v>
      </c>
      <c r="E1114" s="24">
        <v>17</v>
      </c>
      <c r="F1114" s="20">
        <v>-9.7222222222222612E-2</v>
      </c>
      <c r="G1114" s="25">
        <f>'Bike Data'!$C$4*$F1114</f>
        <v>-27.513888888888999</v>
      </c>
      <c r="H1114" s="22">
        <f>0.5*'Bike Data'!$C$12*'Bike Data'!$C$7*'Bike Data'!$C$6*'WLTP Calcs'!E1114^2</f>
        <v>59.476200000000006</v>
      </c>
      <c r="I1114" s="26">
        <f>0.02 *'Bike Data'!C$4*9.81</f>
        <v>55.524600000000007</v>
      </c>
      <c r="J1114" s="22">
        <f t="shared" si="120"/>
        <v>87.486911111111013</v>
      </c>
      <c r="K1114" s="25">
        <f t="shared" si="121"/>
        <v>87.486911111111013</v>
      </c>
      <c r="L1114" s="20">
        <f t="shared" si="122"/>
        <v>0</v>
      </c>
      <c r="M1114" s="30">
        <f>(E1114/1000)*(I1114+H1114+('Bike Data'!C$4*'Bike Data'!C$10*F1114))</f>
        <v>1.3458574756944421</v>
      </c>
      <c r="N1114" s="25">
        <f t="shared" si="123"/>
        <v>1.3458574756944421</v>
      </c>
      <c r="O1114" s="30">
        <f t="shared" si="124"/>
        <v>0</v>
      </c>
      <c r="P1114" s="26"/>
      <c r="Q1114" s="22">
        <f>((M1114+M1115)/2) * (B1115 - B1114)</f>
        <v>2.2638404168081259</v>
      </c>
      <c r="R1114" s="25">
        <f t="shared" si="125"/>
        <v>2.2638404168081259</v>
      </c>
      <c r="S1114" s="22">
        <f>SUM($R$3:R1114)</f>
        <v>1238.7450873285386</v>
      </c>
      <c r="T1114" s="25">
        <f t="shared" si="119"/>
        <v>0</v>
      </c>
      <c r="U1114" s="22">
        <f>SUM($T$3:T1114)</f>
        <v>368.9315327675954</v>
      </c>
      <c r="V1114" s="25"/>
      <c r="W1114" s="20">
        <f>U1114*'KERS Calcs'!$F$4</f>
        <v>324.65974883548398</v>
      </c>
      <c r="X1114" s="25">
        <f>O1114*'KERS Calcs'!$F$30</f>
        <v>0</v>
      </c>
      <c r="Y1114" s="73">
        <f>T1114*'KERS Calcs'!$F$30</f>
        <v>0</v>
      </c>
      <c r="Z1114" s="26">
        <f>SUM($Y$3:Y1114)</f>
        <v>198.41155245809659</v>
      </c>
    </row>
    <row r="1115" spans="1:26" x14ac:dyDescent="0.2">
      <c r="A1115" s="23" t="s">
        <v>20</v>
      </c>
      <c r="B1115" s="19">
        <v>1112</v>
      </c>
      <c r="C1115" s="23">
        <v>90</v>
      </c>
      <c r="D1115" s="19">
        <v>61.3</v>
      </c>
      <c r="E1115" s="24">
        <v>17.027777777777779</v>
      </c>
      <c r="F1115" s="20">
        <v>0.19444444444444425</v>
      </c>
      <c r="G1115" s="25">
        <f>'Bike Data'!$C$4*$F1115</f>
        <v>55.027777777777722</v>
      </c>
      <c r="H1115" s="22">
        <f>0.5*'Bike Data'!$C$12*'Bike Data'!$C$7*'Bike Data'!$C$6*'WLTP Calcs'!E1115^2</f>
        <v>59.67072546296297</v>
      </c>
      <c r="I1115" s="26">
        <f>0.02 *'Bike Data'!C$4*9.81</f>
        <v>55.524600000000007</v>
      </c>
      <c r="J1115" s="22">
        <f t="shared" si="120"/>
        <v>170.2231032407407</v>
      </c>
      <c r="K1115" s="25">
        <f t="shared" si="121"/>
        <v>170.2231032407407</v>
      </c>
      <c r="L1115" s="20">
        <f t="shared" si="122"/>
        <v>0</v>
      </c>
      <c r="M1115" s="30">
        <f>(E1115/1000)*(I1115+H1115+('Bike Data'!C$4*'Bike Data'!C$10*F1115))</f>
        <v>3.1818233579218096</v>
      </c>
      <c r="N1115" s="25">
        <f t="shared" si="123"/>
        <v>3.1818233579218096</v>
      </c>
      <c r="O1115" s="30">
        <f t="shared" si="124"/>
        <v>0</v>
      </c>
      <c r="P1115" s="26"/>
      <c r="Q1115" s="22">
        <f>((M1115+M1116)/2) * (B1116 - B1115)</f>
        <v>4.3949692899691355</v>
      </c>
      <c r="R1115" s="25">
        <f t="shared" si="125"/>
        <v>4.3949692899691355</v>
      </c>
      <c r="S1115" s="22">
        <f>SUM($R$3:R1115)</f>
        <v>1243.1400566185077</v>
      </c>
      <c r="T1115" s="25">
        <f t="shared" si="119"/>
        <v>0</v>
      </c>
      <c r="U1115" s="22">
        <f>SUM($T$3:T1115)</f>
        <v>368.9315327675954</v>
      </c>
      <c r="V1115" s="25"/>
      <c r="W1115" s="20">
        <f>U1115*'KERS Calcs'!$F$4</f>
        <v>324.65974883548398</v>
      </c>
      <c r="X1115" s="25">
        <f>O1115*'KERS Calcs'!$F$30</f>
        <v>0</v>
      </c>
      <c r="Y1115" s="73">
        <f>T1115*'KERS Calcs'!$F$30</f>
        <v>0</v>
      </c>
      <c r="Z1115" s="26">
        <f>SUM($Y$3:Y1115)</f>
        <v>198.41155245809659</v>
      </c>
    </row>
    <row r="1116" spans="1:26" x14ac:dyDescent="0.2">
      <c r="A1116" s="23" t="s">
        <v>20</v>
      </c>
      <c r="B1116" s="19">
        <v>1113</v>
      </c>
      <c r="C1116" s="23">
        <v>91</v>
      </c>
      <c r="D1116" s="19">
        <v>62.6</v>
      </c>
      <c r="E1116" s="24">
        <v>17.388888888888889</v>
      </c>
      <c r="F1116" s="20">
        <v>0.55555555555555558</v>
      </c>
      <c r="G1116" s="25">
        <f>'Bike Data'!$C$4*$F1116</f>
        <v>157.22222222222223</v>
      </c>
      <c r="H1116" s="22">
        <f>0.5*'Bike Data'!$C$12*'Bike Data'!$C$7*'Bike Data'!$C$6*'WLTP Calcs'!E1116^2</f>
        <v>62.228457407407419</v>
      </c>
      <c r="I1116" s="26">
        <f>0.02 *'Bike Data'!C$4*9.81</f>
        <v>55.524600000000007</v>
      </c>
      <c r="J1116" s="22">
        <f t="shared" si="120"/>
        <v>274.97527962962965</v>
      </c>
      <c r="K1116" s="25">
        <f t="shared" si="121"/>
        <v>274.97527962962965</v>
      </c>
      <c r="L1116" s="20">
        <f t="shared" si="122"/>
        <v>0</v>
      </c>
      <c r="M1116" s="30">
        <f>(E1116/1000)*(I1116+H1116+('Bike Data'!C$4*'Bike Data'!C$10*F1116))</f>
        <v>5.608115222016461</v>
      </c>
      <c r="N1116" s="25">
        <f t="shared" si="123"/>
        <v>5.608115222016461</v>
      </c>
      <c r="O1116" s="30">
        <f t="shared" si="124"/>
        <v>0</v>
      </c>
      <c r="P1116" s="26"/>
      <c r="Q1116" s="22">
        <f>((M1116+M1117)/2) * (B1117 - B1116)</f>
        <v>6.4287568330504108</v>
      </c>
      <c r="R1116" s="25">
        <f t="shared" si="125"/>
        <v>6.4287568330504108</v>
      </c>
      <c r="S1116" s="22">
        <f>SUM($R$3:R1116)</f>
        <v>1249.5688134515581</v>
      </c>
      <c r="T1116" s="25">
        <f t="shared" si="119"/>
        <v>0</v>
      </c>
      <c r="U1116" s="22">
        <f>SUM($T$3:T1116)</f>
        <v>368.9315327675954</v>
      </c>
      <c r="V1116" s="25"/>
      <c r="W1116" s="20">
        <f>U1116*'KERS Calcs'!$F$4</f>
        <v>324.65974883548398</v>
      </c>
      <c r="X1116" s="25">
        <f>O1116*'KERS Calcs'!$F$30</f>
        <v>0</v>
      </c>
      <c r="Y1116" s="73">
        <f>T1116*'KERS Calcs'!$F$30</f>
        <v>0</v>
      </c>
      <c r="Z1116" s="26">
        <f>SUM($Y$3:Y1116)</f>
        <v>198.41155245809659</v>
      </c>
    </row>
    <row r="1117" spans="1:26" x14ac:dyDescent="0.2">
      <c r="A1117" s="23" t="s">
        <v>20</v>
      </c>
      <c r="B1117" s="19">
        <v>1114</v>
      </c>
      <c r="C1117" s="23">
        <v>92</v>
      </c>
      <c r="D1117" s="19">
        <v>65.3</v>
      </c>
      <c r="E1117" s="24">
        <v>18.138888888888889</v>
      </c>
      <c r="F1117" s="20">
        <v>0.74999999999999978</v>
      </c>
      <c r="G1117" s="25">
        <f>'Bike Data'!$C$4*$F1117</f>
        <v>212.24999999999994</v>
      </c>
      <c r="H1117" s="22">
        <f>0.5*'Bike Data'!$C$12*'Bike Data'!$C$7*'Bike Data'!$C$6*'WLTP Calcs'!E1117^2</f>
        <v>67.712169907407414</v>
      </c>
      <c r="I1117" s="26">
        <f>0.02 *'Bike Data'!C$4*9.81</f>
        <v>55.524600000000007</v>
      </c>
      <c r="J1117" s="22">
        <f t="shared" si="120"/>
        <v>335.48676990740739</v>
      </c>
      <c r="K1117" s="25">
        <f t="shared" si="121"/>
        <v>335.48676990740739</v>
      </c>
      <c r="L1117" s="20">
        <f t="shared" si="122"/>
        <v>0</v>
      </c>
      <c r="M1117" s="30">
        <f>(E1117/1000)*(I1117+H1117+('Bike Data'!C$4*'Bike Data'!C$10*F1117))</f>
        <v>7.2493984440843597</v>
      </c>
      <c r="N1117" s="25">
        <f t="shared" si="123"/>
        <v>7.2493984440843597</v>
      </c>
      <c r="O1117" s="30">
        <f t="shared" si="124"/>
        <v>0</v>
      </c>
      <c r="P1117" s="26"/>
      <c r="Q1117" s="22">
        <f>((M1117+M1118)/2) * (B1118 - B1117)</f>
        <v>6.8247539822016492</v>
      </c>
      <c r="R1117" s="25">
        <f t="shared" si="125"/>
        <v>6.8247539822016492</v>
      </c>
      <c r="S1117" s="22">
        <f>SUM($R$3:R1117)</f>
        <v>1256.3935674337597</v>
      </c>
      <c r="T1117" s="25">
        <f t="shared" si="119"/>
        <v>0</v>
      </c>
      <c r="U1117" s="22">
        <f>SUM($T$3:T1117)</f>
        <v>368.9315327675954</v>
      </c>
      <c r="V1117" s="25"/>
      <c r="W1117" s="20">
        <f>U1117*'KERS Calcs'!$F$4</f>
        <v>324.65974883548398</v>
      </c>
      <c r="X1117" s="25">
        <f>O1117*'KERS Calcs'!$F$30</f>
        <v>0</v>
      </c>
      <c r="Y1117" s="73">
        <f>T1117*'KERS Calcs'!$F$30</f>
        <v>0</v>
      </c>
      <c r="Z1117" s="26">
        <f>SUM($Y$3:Y1117)</f>
        <v>198.41155245809659</v>
      </c>
    </row>
    <row r="1118" spans="1:26" x14ac:dyDescent="0.2">
      <c r="A1118" s="23" t="s">
        <v>20</v>
      </c>
      <c r="B1118" s="19">
        <v>1115</v>
      </c>
      <c r="C1118" s="23">
        <v>93</v>
      </c>
      <c r="D1118" s="19">
        <v>68</v>
      </c>
      <c r="E1118" s="24">
        <v>18.888888888888889</v>
      </c>
      <c r="F1118" s="20">
        <v>0.56944444444444564</v>
      </c>
      <c r="G1118" s="25">
        <f>'Bike Data'!$C$4*$F1118</f>
        <v>161.15277777777811</v>
      </c>
      <c r="H1118" s="22">
        <f>0.5*'Bike Data'!$C$12*'Bike Data'!$C$7*'Bike Data'!$C$6*'WLTP Calcs'!E1118^2</f>
        <v>73.427407407407415</v>
      </c>
      <c r="I1118" s="26">
        <f>0.02 *'Bike Data'!C$4*9.81</f>
        <v>55.524600000000007</v>
      </c>
      <c r="J1118" s="22">
        <f t="shared" si="120"/>
        <v>290.10478518518556</v>
      </c>
      <c r="K1118" s="25">
        <f t="shared" si="121"/>
        <v>290.10478518518556</v>
      </c>
      <c r="L1118" s="20">
        <f t="shared" si="122"/>
        <v>0</v>
      </c>
      <c r="M1118" s="30">
        <f>(E1118/1000)*(I1118+H1118+('Bike Data'!C$4*'Bike Data'!C$10*F1118))</f>
        <v>6.4001095203189395</v>
      </c>
      <c r="N1118" s="25">
        <f t="shared" si="123"/>
        <v>6.4001095203189395</v>
      </c>
      <c r="O1118" s="30">
        <f t="shared" si="124"/>
        <v>0</v>
      </c>
      <c r="P1118" s="26"/>
      <c r="Q1118" s="22">
        <f>((M1118+M1119)/2) * (B1119 - B1118)</f>
        <v>5.3112501491319506</v>
      </c>
      <c r="R1118" s="25">
        <f t="shared" si="125"/>
        <v>5.3112501491319506</v>
      </c>
      <c r="S1118" s="22">
        <f>SUM($R$3:R1118)</f>
        <v>1261.7048175828916</v>
      </c>
      <c r="T1118" s="25">
        <f t="shared" si="119"/>
        <v>0</v>
      </c>
      <c r="U1118" s="22">
        <f>SUM($T$3:T1118)</f>
        <v>368.9315327675954</v>
      </c>
      <c r="V1118" s="25"/>
      <c r="W1118" s="20">
        <f>U1118*'KERS Calcs'!$F$4</f>
        <v>324.65974883548398</v>
      </c>
      <c r="X1118" s="25">
        <f>O1118*'KERS Calcs'!$F$30</f>
        <v>0</v>
      </c>
      <c r="Y1118" s="73">
        <f>T1118*'KERS Calcs'!$F$30</f>
        <v>0</v>
      </c>
      <c r="Z1118" s="26">
        <f>SUM($Y$3:Y1118)</f>
        <v>198.41155245809659</v>
      </c>
    </row>
    <row r="1119" spans="1:26" x14ac:dyDescent="0.2">
      <c r="A1119" s="23" t="s">
        <v>20</v>
      </c>
      <c r="B1119" s="19">
        <v>1116</v>
      </c>
      <c r="C1119" s="23">
        <v>94</v>
      </c>
      <c r="D1119" s="19">
        <v>69.400000000000006</v>
      </c>
      <c r="E1119" s="24">
        <v>19.277777777777779</v>
      </c>
      <c r="F1119" s="20">
        <v>0.23611111111111149</v>
      </c>
      <c r="G1119" s="25">
        <f>'Bike Data'!$C$4*$F1119</f>
        <v>66.819444444444557</v>
      </c>
      <c r="H1119" s="22">
        <f>0.5*'Bike Data'!$C$12*'Bike Data'!$C$7*'Bike Data'!$C$6*'WLTP Calcs'!E1119^2</f>
        <v>76.482012962962969</v>
      </c>
      <c r="I1119" s="26">
        <f>0.02 *'Bike Data'!C$4*9.81</f>
        <v>55.524600000000007</v>
      </c>
      <c r="J1119" s="22">
        <f t="shared" si="120"/>
        <v>198.82605740740752</v>
      </c>
      <c r="K1119" s="25">
        <f t="shared" si="121"/>
        <v>198.82605740740752</v>
      </c>
      <c r="L1119" s="20">
        <f t="shared" si="122"/>
        <v>0</v>
      </c>
      <c r="M1119" s="30">
        <f>(E1119/1000)*(I1119+H1119+('Bike Data'!C$4*'Bike Data'!C$10*F1119))</f>
        <v>4.2223907779449625</v>
      </c>
      <c r="N1119" s="25">
        <f t="shared" si="123"/>
        <v>4.2223907779449625</v>
      </c>
      <c r="O1119" s="30">
        <f t="shared" si="124"/>
        <v>0</v>
      </c>
      <c r="P1119" s="26"/>
      <c r="Q1119" s="22">
        <f>((M1119+M1120)/2) * (B1120 - B1119)</f>
        <v>3.3459532595711146</v>
      </c>
      <c r="R1119" s="25">
        <f t="shared" si="125"/>
        <v>3.3459532595711146</v>
      </c>
      <c r="S1119" s="22">
        <f>SUM($R$3:R1119)</f>
        <v>1265.0507708424627</v>
      </c>
      <c r="T1119" s="25">
        <f t="shared" si="119"/>
        <v>0</v>
      </c>
      <c r="U1119" s="22">
        <f>SUM($T$3:T1119)</f>
        <v>368.9315327675954</v>
      </c>
      <c r="V1119" s="25"/>
      <c r="W1119" s="20">
        <f>U1119*'KERS Calcs'!$F$4</f>
        <v>324.65974883548398</v>
      </c>
      <c r="X1119" s="25">
        <f>O1119*'KERS Calcs'!$F$30</f>
        <v>0</v>
      </c>
      <c r="Y1119" s="73">
        <f>T1119*'KERS Calcs'!$F$30</f>
        <v>0</v>
      </c>
      <c r="Z1119" s="26">
        <f>SUM($Y$3:Y1119)</f>
        <v>198.41155245809659</v>
      </c>
    </row>
    <row r="1120" spans="1:26" x14ac:dyDescent="0.2">
      <c r="A1120" s="23" t="s">
        <v>20</v>
      </c>
      <c r="B1120" s="19">
        <v>1117</v>
      </c>
      <c r="C1120" s="23">
        <v>95</v>
      </c>
      <c r="D1120" s="19">
        <v>69.7</v>
      </c>
      <c r="E1120" s="24">
        <v>19.361111111111114</v>
      </c>
      <c r="F1120" s="20">
        <v>-1.3888888888890073E-2</v>
      </c>
      <c r="G1120" s="25">
        <f>'Bike Data'!$C$4*$F1120</f>
        <v>-3.9305555555558906</v>
      </c>
      <c r="H1120" s="22">
        <f>0.5*'Bike Data'!$C$12*'Bike Data'!$C$7*'Bike Data'!$C$6*'WLTP Calcs'!E1120^2</f>
        <v>77.144669907407433</v>
      </c>
      <c r="I1120" s="26">
        <f>0.02 *'Bike Data'!C$4*9.81</f>
        <v>55.524600000000007</v>
      </c>
      <c r="J1120" s="22">
        <f t="shared" si="120"/>
        <v>128.73871435185157</v>
      </c>
      <c r="K1120" s="25">
        <f t="shared" si="121"/>
        <v>128.73871435185157</v>
      </c>
      <c r="L1120" s="20">
        <f t="shared" si="122"/>
        <v>0</v>
      </c>
      <c r="M1120" s="30">
        <f>(E1120/1000)*(I1120+H1120+('Bike Data'!C$4*'Bike Data'!C$10*F1120))</f>
        <v>2.4695157411972666</v>
      </c>
      <c r="N1120" s="25">
        <f t="shared" si="123"/>
        <v>2.4695157411972666</v>
      </c>
      <c r="O1120" s="30">
        <f t="shared" si="124"/>
        <v>0</v>
      </c>
      <c r="P1120" s="26"/>
      <c r="Q1120" s="22">
        <f>((M1120+M1121)/2) * (B1121 - B1120)</f>
        <v>1.7148819193833513</v>
      </c>
      <c r="R1120" s="25">
        <f t="shared" si="125"/>
        <v>1.7148819193833513</v>
      </c>
      <c r="S1120" s="22">
        <f>SUM($R$3:R1120)</f>
        <v>1266.765652761846</v>
      </c>
      <c r="T1120" s="25">
        <f t="shared" si="119"/>
        <v>0</v>
      </c>
      <c r="U1120" s="22">
        <f>SUM($T$3:T1120)</f>
        <v>368.9315327675954</v>
      </c>
      <c r="V1120" s="25"/>
      <c r="W1120" s="20">
        <f>U1120*'KERS Calcs'!$F$4</f>
        <v>324.65974883548398</v>
      </c>
      <c r="X1120" s="25">
        <f>O1120*'KERS Calcs'!$F$30</f>
        <v>0</v>
      </c>
      <c r="Y1120" s="73">
        <f>T1120*'KERS Calcs'!$F$30</f>
        <v>0</v>
      </c>
      <c r="Z1120" s="26">
        <f>SUM($Y$3:Y1120)</f>
        <v>198.41155245809659</v>
      </c>
    </row>
    <row r="1121" spans="1:26" x14ac:dyDescent="0.2">
      <c r="A1121" s="23" t="s">
        <v>20</v>
      </c>
      <c r="B1121" s="19">
        <v>1118</v>
      </c>
      <c r="C1121" s="23">
        <v>96</v>
      </c>
      <c r="D1121" s="19">
        <v>69.3</v>
      </c>
      <c r="E1121" s="24">
        <v>19.25</v>
      </c>
      <c r="F1121" s="20">
        <v>-0.2222222222222234</v>
      </c>
      <c r="G1121" s="25">
        <f>'Bike Data'!$C$4*$F1121</f>
        <v>-62.88888888888922</v>
      </c>
      <c r="H1121" s="22">
        <f>0.5*'Bike Data'!$C$12*'Bike Data'!$C$7*'Bike Data'!$C$6*'WLTP Calcs'!E1121^2</f>
        <v>76.261762500000003</v>
      </c>
      <c r="I1121" s="26">
        <f>0.02 *'Bike Data'!C$4*9.81</f>
        <v>55.524600000000007</v>
      </c>
      <c r="J1121" s="22">
        <f t="shared" si="120"/>
        <v>68.897473611110797</v>
      </c>
      <c r="K1121" s="25">
        <f t="shared" si="121"/>
        <v>68.897473611110797</v>
      </c>
      <c r="L1121" s="20">
        <f t="shared" si="122"/>
        <v>0</v>
      </c>
      <c r="M1121" s="30">
        <f>(E1121/1000)*(I1121+H1121+('Bike Data'!C$4*'Bike Data'!C$10*F1121))</f>
        <v>0.96024809756943585</v>
      </c>
      <c r="N1121" s="25">
        <f t="shared" si="123"/>
        <v>0.96024809756943585</v>
      </c>
      <c r="O1121" s="30">
        <f t="shared" si="124"/>
        <v>0</v>
      </c>
      <c r="P1121" s="26"/>
      <c r="Q1121" s="22">
        <f>((M1121+M1122)/2) * (B1122 - B1121)</f>
        <v>0.53983557118055536</v>
      </c>
      <c r="R1121" s="25">
        <f t="shared" si="125"/>
        <v>0.53983557118055536</v>
      </c>
      <c r="S1121" s="22">
        <f>SUM($R$3:R1121)</f>
        <v>1267.3054883330265</v>
      </c>
      <c r="T1121" s="25">
        <f t="shared" si="119"/>
        <v>0</v>
      </c>
      <c r="U1121" s="22">
        <f>SUM($T$3:T1121)</f>
        <v>368.9315327675954</v>
      </c>
      <c r="V1121" s="25"/>
      <c r="W1121" s="20">
        <f>U1121*'KERS Calcs'!$F$4</f>
        <v>324.65974883548398</v>
      </c>
      <c r="X1121" s="25">
        <f>O1121*'KERS Calcs'!$F$30</f>
        <v>0</v>
      </c>
      <c r="Y1121" s="73">
        <f>T1121*'KERS Calcs'!$F$30</f>
        <v>0</v>
      </c>
      <c r="Z1121" s="26">
        <f>SUM($Y$3:Y1121)</f>
        <v>198.41155245809659</v>
      </c>
    </row>
    <row r="1122" spans="1:26" x14ac:dyDescent="0.2">
      <c r="A1122" s="23" t="s">
        <v>20</v>
      </c>
      <c r="B1122" s="19">
        <v>1119</v>
      </c>
      <c r="C1122" s="23">
        <v>97</v>
      </c>
      <c r="D1122" s="19">
        <v>68.099999999999994</v>
      </c>
      <c r="E1122" s="24">
        <v>18.916666666666664</v>
      </c>
      <c r="F1122" s="20">
        <v>-0.33333333333333215</v>
      </c>
      <c r="G1122" s="25">
        <f>'Bike Data'!$C$4*$F1122</f>
        <v>-94.333333333333002</v>
      </c>
      <c r="H1122" s="22">
        <f>0.5*'Bike Data'!$C$12*'Bike Data'!$C$7*'Bike Data'!$C$6*'WLTP Calcs'!E1122^2</f>
        <v>73.643529166666653</v>
      </c>
      <c r="I1122" s="26">
        <f>0.02 *'Bike Data'!C$4*9.81</f>
        <v>55.524600000000007</v>
      </c>
      <c r="J1122" s="22">
        <f t="shared" si="120"/>
        <v>34.834795833333658</v>
      </c>
      <c r="K1122" s="25">
        <f t="shared" si="121"/>
        <v>34.834795833333658</v>
      </c>
      <c r="L1122" s="20">
        <f t="shared" si="122"/>
        <v>0</v>
      </c>
      <c r="M1122" s="30">
        <f>(E1122/1000)*(I1122+H1122+('Bike Data'!C$4*'Bike Data'!C$10*F1122))</f>
        <v>0.11942304479167477</v>
      </c>
      <c r="N1122" s="25">
        <f t="shared" si="123"/>
        <v>0.11942304479167477</v>
      </c>
      <c r="O1122" s="30">
        <f t="shared" si="124"/>
        <v>0</v>
      </c>
      <c r="P1122" s="26"/>
      <c r="Q1122" s="22">
        <f>((M1122+M1123)/2) * (B1123 - B1122)</f>
        <v>0.33228635170718446</v>
      </c>
      <c r="R1122" s="25">
        <f t="shared" si="125"/>
        <v>0.33228635170718446</v>
      </c>
      <c r="S1122" s="22">
        <f>SUM($R$3:R1122)</f>
        <v>1267.6377746847336</v>
      </c>
      <c r="T1122" s="25">
        <f t="shared" si="119"/>
        <v>0</v>
      </c>
      <c r="U1122" s="22">
        <f>SUM($T$3:T1122)</f>
        <v>368.9315327675954</v>
      </c>
      <c r="V1122" s="25"/>
      <c r="W1122" s="20">
        <f>U1122*'KERS Calcs'!$F$4</f>
        <v>324.65974883548398</v>
      </c>
      <c r="X1122" s="25">
        <f>O1122*'KERS Calcs'!$F$30</f>
        <v>0</v>
      </c>
      <c r="Y1122" s="73">
        <f>T1122*'KERS Calcs'!$F$30</f>
        <v>0</v>
      </c>
      <c r="Z1122" s="26">
        <f>SUM($Y$3:Y1122)</f>
        <v>198.41155245809659</v>
      </c>
    </row>
    <row r="1123" spans="1:26" x14ac:dyDescent="0.2">
      <c r="A1123" s="23" t="s">
        <v>20</v>
      </c>
      <c r="B1123" s="19">
        <v>1120</v>
      </c>
      <c r="C1123" s="23">
        <v>98</v>
      </c>
      <c r="D1123" s="19">
        <v>66.900000000000006</v>
      </c>
      <c r="E1123" s="24">
        <v>18.583333333333336</v>
      </c>
      <c r="F1123" s="20">
        <v>-0.26388888888888767</v>
      </c>
      <c r="G1123" s="25">
        <f>'Bike Data'!$C$4*$F1123</f>
        <v>-74.680555555555216</v>
      </c>
      <c r="H1123" s="22">
        <f>0.5*'Bike Data'!$C$12*'Bike Data'!$C$7*'Bike Data'!$C$6*'WLTP Calcs'!E1123^2</f>
        <v>71.07102916666669</v>
      </c>
      <c r="I1123" s="26">
        <f>0.02 *'Bike Data'!C$4*9.81</f>
        <v>55.524600000000007</v>
      </c>
      <c r="J1123" s="22">
        <f t="shared" si="120"/>
        <v>51.915073611111481</v>
      </c>
      <c r="K1123" s="25">
        <f t="shared" si="121"/>
        <v>51.915073611111481</v>
      </c>
      <c r="L1123" s="20">
        <f t="shared" si="122"/>
        <v>0</v>
      </c>
      <c r="M1123" s="30">
        <f>(E1123/1000)*(I1123+H1123+('Bike Data'!C$4*'Bike Data'!C$10*F1123))</f>
        <v>0.54514965862269416</v>
      </c>
      <c r="N1123" s="25">
        <f t="shared" si="123"/>
        <v>0.54514965862269416</v>
      </c>
      <c r="O1123" s="30">
        <f t="shared" si="124"/>
        <v>0</v>
      </c>
      <c r="P1123" s="26"/>
      <c r="Q1123" s="22">
        <f>((M1123+M1124)/2) * (B1124 - B1123)</f>
        <v>0.85815626848315674</v>
      </c>
      <c r="R1123" s="25">
        <f t="shared" si="125"/>
        <v>0.85815626848315674</v>
      </c>
      <c r="S1123" s="22">
        <f>SUM($R$3:R1123)</f>
        <v>1268.4959309532167</v>
      </c>
      <c r="T1123" s="25">
        <f t="shared" si="119"/>
        <v>0</v>
      </c>
      <c r="U1123" s="22">
        <f>SUM($T$3:T1123)</f>
        <v>368.9315327675954</v>
      </c>
      <c r="V1123" s="25"/>
      <c r="W1123" s="20">
        <f>U1123*'KERS Calcs'!$F$4</f>
        <v>324.65974883548398</v>
      </c>
      <c r="X1123" s="25">
        <f>O1123*'KERS Calcs'!$F$30</f>
        <v>0</v>
      </c>
      <c r="Y1123" s="73">
        <f>T1123*'KERS Calcs'!$F$30</f>
        <v>0</v>
      </c>
      <c r="Z1123" s="26">
        <f>SUM($Y$3:Y1123)</f>
        <v>198.41155245809659</v>
      </c>
    </row>
    <row r="1124" spans="1:26" x14ac:dyDescent="0.2">
      <c r="A1124" s="23" t="s">
        <v>20</v>
      </c>
      <c r="B1124" s="19">
        <v>1121</v>
      </c>
      <c r="C1124" s="23">
        <v>99</v>
      </c>
      <c r="D1124" s="19">
        <v>66.2</v>
      </c>
      <c r="E1124" s="24">
        <v>18.388888888888889</v>
      </c>
      <c r="F1124" s="20">
        <v>-0.16666666666666705</v>
      </c>
      <c r="G1124" s="25">
        <f>'Bike Data'!$C$4*$F1124</f>
        <v>-47.166666666666771</v>
      </c>
      <c r="H1124" s="22">
        <f>0.5*'Bike Data'!$C$12*'Bike Data'!$C$7*'Bike Data'!$C$6*'WLTP Calcs'!E1124^2</f>
        <v>69.591524074074087</v>
      </c>
      <c r="I1124" s="26">
        <f>0.02 *'Bike Data'!C$4*9.81</f>
        <v>55.524600000000007</v>
      </c>
      <c r="J1124" s="22">
        <f t="shared" si="120"/>
        <v>77.949457407407323</v>
      </c>
      <c r="K1124" s="25">
        <f t="shared" si="121"/>
        <v>77.949457407407323</v>
      </c>
      <c r="L1124" s="20">
        <f t="shared" si="122"/>
        <v>0</v>
      </c>
      <c r="M1124" s="30">
        <f>(E1124/1000)*(I1124+H1124+('Bike Data'!C$4*'Bike Data'!C$10*F1124))</f>
        <v>1.1711628783436192</v>
      </c>
      <c r="N1124" s="25">
        <f t="shared" si="123"/>
        <v>1.1711628783436192</v>
      </c>
      <c r="O1124" s="30">
        <f t="shared" si="124"/>
        <v>0</v>
      </c>
      <c r="P1124" s="26"/>
      <c r="Q1124" s="22">
        <f>((M1124+M1125)/2) * (B1125 - B1124)</f>
        <v>1.110473294814172</v>
      </c>
      <c r="R1124" s="25">
        <f t="shared" si="125"/>
        <v>1.110473294814172</v>
      </c>
      <c r="S1124" s="22">
        <f>SUM($R$3:R1124)</f>
        <v>1269.6064042480309</v>
      </c>
      <c r="T1124" s="25">
        <f t="shared" si="119"/>
        <v>0</v>
      </c>
      <c r="U1124" s="22">
        <f>SUM($T$3:T1124)</f>
        <v>368.9315327675954</v>
      </c>
      <c r="V1124" s="25"/>
      <c r="W1124" s="20">
        <f>U1124*'KERS Calcs'!$F$4</f>
        <v>324.65974883548398</v>
      </c>
      <c r="X1124" s="25">
        <f>O1124*'KERS Calcs'!$F$30</f>
        <v>0</v>
      </c>
      <c r="Y1124" s="73">
        <f>T1124*'KERS Calcs'!$F$30</f>
        <v>0</v>
      </c>
      <c r="Z1124" s="26">
        <f>SUM($Y$3:Y1124)</f>
        <v>198.41155245809659</v>
      </c>
    </row>
    <row r="1125" spans="1:26" x14ac:dyDescent="0.2">
      <c r="A1125" s="23" t="s">
        <v>20</v>
      </c>
      <c r="B1125" s="19">
        <v>1122</v>
      </c>
      <c r="C1125" s="23">
        <v>100</v>
      </c>
      <c r="D1125" s="19">
        <v>65.7</v>
      </c>
      <c r="E1125" s="24">
        <v>18.25</v>
      </c>
      <c r="F1125" s="20">
        <v>-0.18055555555555516</v>
      </c>
      <c r="G1125" s="25">
        <f>'Bike Data'!$C$4*$F1125</f>
        <v>-51.097222222222115</v>
      </c>
      <c r="H1125" s="22">
        <f>0.5*'Bike Data'!$C$12*'Bike Data'!$C$7*'Bike Data'!$C$6*'WLTP Calcs'!E1125^2</f>
        <v>68.544262500000002</v>
      </c>
      <c r="I1125" s="26">
        <f>0.02 *'Bike Data'!C$4*9.81</f>
        <v>55.524600000000007</v>
      </c>
      <c r="J1125" s="22">
        <f t="shared" si="120"/>
        <v>72.971640277777894</v>
      </c>
      <c r="K1125" s="25">
        <f t="shared" si="121"/>
        <v>72.971640277777894</v>
      </c>
      <c r="L1125" s="20">
        <f t="shared" si="122"/>
        <v>0</v>
      </c>
      <c r="M1125" s="30">
        <f>(E1125/1000)*(I1125+H1125+('Bike Data'!C$4*'Bike Data'!C$10*F1125))</f>
        <v>1.0497837112847248</v>
      </c>
      <c r="N1125" s="25">
        <f t="shared" si="123"/>
        <v>1.0497837112847248</v>
      </c>
      <c r="O1125" s="30">
        <f t="shared" si="124"/>
        <v>0</v>
      </c>
      <c r="P1125" s="26"/>
      <c r="Q1125" s="22">
        <f>((M1125+M1126)/2) * (B1126 - B1125)</f>
        <v>0.47473662276877715</v>
      </c>
      <c r="R1125" s="25">
        <f t="shared" si="125"/>
        <v>0.47473662276877715</v>
      </c>
      <c r="S1125" s="22">
        <f>SUM($R$3:R1125)</f>
        <v>1270.0811408707998</v>
      </c>
      <c r="T1125" s="25">
        <f t="shared" si="119"/>
        <v>0</v>
      </c>
      <c r="U1125" s="22">
        <f>SUM($T$3:T1125)</f>
        <v>368.9315327675954</v>
      </c>
      <c r="V1125" s="25"/>
      <c r="W1125" s="20">
        <f>U1125*'KERS Calcs'!$F$4</f>
        <v>324.65974883548398</v>
      </c>
      <c r="X1125" s="25">
        <f>O1125*'KERS Calcs'!$F$30</f>
        <v>0</v>
      </c>
      <c r="Y1125" s="73">
        <f>T1125*'KERS Calcs'!$F$30</f>
        <v>0</v>
      </c>
      <c r="Z1125" s="26">
        <f>SUM($Y$3:Y1125)</f>
        <v>198.41155245809659</v>
      </c>
    </row>
    <row r="1126" spans="1:26" x14ac:dyDescent="0.2">
      <c r="A1126" s="23" t="s">
        <v>20</v>
      </c>
      <c r="B1126" s="19">
        <v>1123</v>
      </c>
      <c r="C1126" s="23">
        <v>101</v>
      </c>
      <c r="D1126" s="19">
        <v>64.900000000000006</v>
      </c>
      <c r="E1126" s="24">
        <v>18.027777777777779</v>
      </c>
      <c r="F1126" s="20">
        <v>-0.34722222222222221</v>
      </c>
      <c r="G1126" s="25">
        <f>'Bike Data'!$C$4*$F1126</f>
        <v>-98.263888888888886</v>
      </c>
      <c r="H1126" s="22">
        <f>0.5*'Bike Data'!$C$12*'Bike Data'!$C$7*'Bike Data'!$C$6*'WLTP Calcs'!E1126^2</f>
        <v>66.885158796296295</v>
      </c>
      <c r="I1126" s="26">
        <f>0.02 *'Bike Data'!C$4*9.81</f>
        <v>55.524600000000007</v>
      </c>
      <c r="J1126" s="22">
        <f t="shared" si="120"/>
        <v>24.145869907407416</v>
      </c>
      <c r="K1126" s="25">
        <f t="shared" si="121"/>
        <v>24.145869907407416</v>
      </c>
      <c r="L1126" s="20">
        <f t="shared" si="122"/>
        <v>0</v>
      </c>
      <c r="M1126" s="30">
        <f>(E1126/1000)*(I1126+H1126+('Bike Data'!C$4*'Bike Data'!C$10*F1126))</f>
        <v>-0.10031046574717049</v>
      </c>
      <c r="N1126" s="25">
        <f t="shared" si="123"/>
        <v>0</v>
      </c>
      <c r="O1126" s="30">
        <f t="shared" si="124"/>
        <v>0.10031046574717049</v>
      </c>
      <c r="P1126" s="26"/>
      <c r="Q1126" s="22">
        <f>((M1126+M1127)/2) * (B1127 - B1126)</f>
        <v>-1.0729459673900497</v>
      </c>
      <c r="R1126" s="25">
        <f t="shared" si="125"/>
        <v>0</v>
      </c>
      <c r="S1126" s="22">
        <f>SUM($R$3:R1126)</f>
        <v>1270.0811408707998</v>
      </c>
      <c r="T1126" s="25">
        <f t="shared" si="119"/>
        <v>1.0729459673900497</v>
      </c>
      <c r="U1126" s="22">
        <f>SUM($T$3:T1126)</f>
        <v>370.00447873498547</v>
      </c>
      <c r="V1126" s="25">
        <f>SUM(T1126:T1140)</f>
        <v>42.622030258754506</v>
      </c>
      <c r="W1126" s="20">
        <f>U1126*'KERS Calcs'!$F$4</f>
        <v>325.60394128678723</v>
      </c>
      <c r="X1126" s="25">
        <f>O1126*'KERS Calcs'!$F$30</f>
        <v>5.3947015825368115E-2</v>
      </c>
      <c r="Y1126" s="73">
        <f>T1126*'KERS Calcs'!$F$30</f>
        <v>0.57703084769286528</v>
      </c>
      <c r="Z1126" s="26">
        <f>SUM($Y$3:Y1126)</f>
        <v>198.98858330578946</v>
      </c>
    </row>
    <row r="1127" spans="1:26" x14ac:dyDescent="0.2">
      <c r="A1127" s="23" t="s">
        <v>20</v>
      </c>
      <c r="B1127" s="19">
        <v>1124</v>
      </c>
      <c r="C1127" s="23">
        <v>102</v>
      </c>
      <c r="D1127" s="19">
        <v>63.2</v>
      </c>
      <c r="E1127" s="24">
        <v>17.555555555555557</v>
      </c>
      <c r="F1127" s="20">
        <v>-0.63888888888889006</v>
      </c>
      <c r="G1127" s="25">
        <f>'Bike Data'!$C$4*$F1127</f>
        <v>-180.80555555555588</v>
      </c>
      <c r="H1127" s="22">
        <f>0.5*'Bike Data'!$C$12*'Bike Data'!$C$7*'Bike Data'!$C$6*'WLTP Calcs'!E1127^2</f>
        <v>63.427051851851864</v>
      </c>
      <c r="I1127" s="26">
        <f>0.02 *'Bike Data'!C$4*9.81</f>
        <v>55.524600000000007</v>
      </c>
      <c r="J1127" s="22">
        <f t="shared" si="120"/>
        <v>-61.853903703704006</v>
      </c>
      <c r="K1127" s="25">
        <f t="shared" si="121"/>
        <v>0</v>
      </c>
      <c r="L1127" s="20">
        <f t="shared" si="122"/>
        <v>61.853903703704006</v>
      </c>
      <c r="M1127" s="30">
        <f>(E1127/1000)*(I1127+H1127+('Bike Data'!C$4*'Bike Data'!C$10*F1127))</f>
        <v>-2.0455814690329288</v>
      </c>
      <c r="N1127" s="25">
        <f t="shared" si="123"/>
        <v>0</v>
      </c>
      <c r="O1127" s="30">
        <f t="shared" si="124"/>
        <v>2.0455814690329288</v>
      </c>
      <c r="P1127" s="26">
        <f>SUM(O1127:O1140)</f>
        <v>42.65740969510032</v>
      </c>
      <c r="Q1127" s="22">
        <f>((M1127+M1128)/2) * (B1128 - B1127)</f>
        <v>-3.2466765560442443</v>
      </c>
      <c r="R1127" s="25">
        <f t="shared" si="125"/>
        <v>0</v>
      </c>
      <c r="S1127" s="22">
        <f>SUM($R$3:R1127)</f>
        <v>1270.0811408707998</v>
      </c>
      <c r="T1127" s="25">
        <f t="shared" si="119"/>
        <v>3.2466765560442443</v>
      </c>
      <c r="U1127" s="22">
        <f>SUM($T$3:T1127)</f>
        <v>373.2511552910297</v>
      </c>
      <c r="V1127" s="25"/>
      <c r="W1127" s="20">
        <f>U1127*'KERS Calcs'!$F$4</f>
        <v>328.46101665610615</v>
      </c>
      <c r="X1127" s="25">
        <f>O1127*'KERS Calcs'!$F$30</f>
        <v>1.1001146795603622</v>
      </c>
      <c r="Y1127" s="73">
        <f>T1127*'KERS Calcs'!$F$30</f>
        <v>1.7460641842719289</v>
      </c>
      <c r="Z1127" s="26">
        <f>SUM($Y$3:Y1127)</f>
        <v>200.73464749006138</v>
      </c>
    </row>
    <row r="1128" spans="1:26" x14ac:dyDescent="0.2">
      <c r="A1128" s="23" t="s">
        <v>20</v>
      </c>
      <c r="B1128" s="19">
        <v>1125</v>
      </c>
      <c r="C1128" s="23">
        <v>103</v>
      </c>
      <c r="D1128" s="19">
        <v>60.3</v>
      </c>
      <c r="E1128" s="24">
        <v>16.75</v>
      </c>
      <c r="F1128" s="20">
        <v>-1.0277777777777786</v>
      </c>
      <c r="G1128" s="25">
        <f>'Bike Data'!$C$4*$F1128</f>
        <v>-290.86111111111131</v>
      </c>
      <c r="H1128" s="22">
        <f>0.5*'Bike Data'!$C$12*'Bike Data'!$C$7*'Bike Data'!$C$6*'WLTP Calcs'!E1128^2</f>
        <v>57.739762500000005</v>
      </c>
      <c r="I1128" s="26">
        <f>0.02 *'Bike Data'!C$4*9.81</f>
        <v>55.524600000000007</v>
      </c>
      <c r="J1128" s="22">
        <f t="shared" si="120"/>
        <v>-177.59674861111131</v>
      </c>
      <c r="K1128" s="25">
        <f t="shared" si="121"/>
        <v>0</v>
      </c>
      <c r="L1128" s="20">
        <f t="shared" si="122"/>
        <v>177.59674861111131</v>
      </c>
      <c r="M1128" s="30">
        <f>(E1128/1000)*(I1128+H1128+('Bike Data'!C$4*'Bike Data'!C$10*F1128))</f>
        <v>-4.4477716430555603</v>
      </c>
      <c r="N1128" s="25">
        <f t="shared" si="123"/>
        <v>0</v>
      </c>
      <c r="O1128" s="30">
        <f t="shared" si="124"/>
        <v>4.4477716430555603</v>
      </c>
      <c r="P1128" s="26"/>
      <c r="Q1128" s="22">
        <f>((M1128+M1129)/2) * (B1129 - B1128)</f>
        <v>-5.2982328156250009</v>
      </c>
      <c r="R1128" s="25">
        <f t="shared" si="125"/>
        <v>0</v>
      </c>
      <c r="S1128" s="22">
        <f>SUM($R$3:R1128)</f>
        <v>1270.0811408707998</v>
      </c>
      <c r="T1128" s="25">
        <f t="shared" si="119"/>
        <v>5.2982328156250009</v>
      </c>
      <c r="U1128" s="22">
        <f>SUM($T$3:T1128)</f>
        <v>378.5493881066547</v>
      </c>
      <c r="V1128" s="25"/>
      <c r="W1128" s="20">
        <f>U1128*'KERS Calcs'!$F$4</f>
        <v>333.12346153385613</v>
      </c>
      <c r="X1128" s="25">
        <f>O1128*'KERS Calcs'!$F$30</f>
        <v>2.3920136889834955</v>
      </c>
      <c r="Y1128" s="73">
        <f>T1128*'KERS Calcs'!$F$30</f>
        <v>2.8493921090090142</v>
      </c>
      <c r="Z1128" s="26">
        <f>SUM($Y$3:Y1128)</f>
        <v>203.58403959907039</v>
      </c>
    </row>
    <row r="1129" spans="1:26" x14ac:dyDescent="0.2">
      <c r="A1129" s="23" t="s">
        <v>20</v>
      </c>
      <c r="B1129" s="19">
        <v>1126</v>
      </c>
      <c r="C1129" s="23">
        <v>104</v>
      </c>
      <c r="D1129" s="19">
        <v>55.8</v>
      </c>
      <c r="E1129" s="24">
        <v>15.5</v>
      </c>
      <c r="F1129" s="20">
        <v>-1.3611111111111107</v>
      </c>
      <c r="G1129" s="25">
        <f>'Bike Data'!$C$4*$F1129</f>
        <v>-385.19444444444434</v>
      </c>
      <c r="H1129" s="22">
        <f>0.5*'Bike Data'!$C$12*'Bike Data'!$C$7*'Bike Data'!$C$6*'WLTP Calcs'!E1129^2</f>
        <v>49.443450000000006</v>
      </c>
      <c r="I1129" s="26">
        <f>0.02 *'Bike Data'!C$4*9.81</f>
        <v>55.524600000000007</v>
      </c>
      <c r="J1129" s="22">
        <f t="shared" si="120"/>
        <v>-280.22639444444434</v>
      </c>
      <c r="K1129" s="25">
        <f t="shared" si="121"/>
        <v>0</v>
      </c>
      <c r="L1129" s="20">
        <f t="shared" si="122"/>
        <v>280.22639444444434</v>
      </c>
      <c r="M1129" s="30">
        <f>(E1129/1000)*(I1129+H1129+('Bike Data'!C$4*'Bike Data'!C$10*F1129))</f>
        <v>-6.1486939881944416</v>
      </c>
      <c r="N1129" s="25">
        <f t="shared" si="123"/>
        <v>0</v>
      </c>
      <c r="O1129" s="30">
        <f t="shared" si="124"/>
        <v>6.1486939881944416</v>
      </c>
      <c r="P1129" s="26"/>
      <c r="Q1129" s="22">
        <f>((M1129+M1130)/2) * (B1130 - B1129)</f>
        <v>-6.2066658260159429</v>
      </c>
      <c r="R1129" s="25">
        <f t="shared" si="125"/>
        <v>0</v>
      </c>
      <c r="S1129" s="22">
        <f>SUM($R$3:R1129)</f>
        <v>1270.0811408707998</v>
      </c>
      <c r="T1129" s="25">
        <f t="shared" si="119"/>
        <v>6.2066658260159429</v>
      </c>
      <c r="U1129" s="22">
        <f>SUM($T$3:T1129)</f>
        <v>384.75605393267062</v>
      </c>
      <c r="V1129" s="25"/>
      <c r="W1129" s="20">
        <f>U1129*'KERS Calcs'!$F$4</f>
        <v>338.58532746075014</v>
      </c>
      <c r="X1129" s="25">
        <f>O1129*'KERS Calcs'!$F$30</f>
        <v>3.3067705290345324</v>
      </c>
      <c r="Y1129" s="73">
        <f>T1129*'KERS Calcs'!$F$30</f>
        <v>3.3379478107776435</v>
      </c>
      <c r="Z1129" s="26">
        <f>SUM($Y$3:Y1129)</f>
        <v>206.92198740984804</v>
      </c>
    </row>
    <row r="1130" spans="1:26" x14ac:dyDescent="0.2">
      <c r="A1130" s="23" t="s">
        <v>20</v>
      </c>
      <c r="B1130" s="19">
        <v>1127</v>
      </c>
      <c r="C1130" s="23">
        <v>105</v>
      </c>
      <c r="D1130" s="19">
        <v>50.5</v>
      </c>
      <c r="E1130" s="24">
        <v>14.027777777777779</v>
      </c>
      <c r="F1130" s="20">
        <v>-1.4722222222222214</v>
      </c>
      <c r="G1130" s="25">
        <f>'Bike Data'!$C$4*$F1130</f>
        <v>-416.63888888888869</v>
      </c>
      <c r="H1130" s="22">
        <f>0.5*'Bike Data'!$C$12*'Bike Data'!$C$7*'Bike Data'!$C$6*'WLTP Calcs'!E1130^2</f>
        <v>40.497025462962974</v>
      </c>
      <c r="I1130" s="26">
        <f>0.02 *'Bike Data'!C$4*9.81</f>
        <v>55.524600000000007</v>
      </c>
      <c r="J1130" s="22">
        <f t="shared" si="120"/>
        <v>-320.61726342592567</v>
      </c>
      <c r="K1130" s="25">
        <f t="shared" si="121"/>
        <v>0</v>
      </c>
      <c r="L1130" s="20">
        <f t="shared" si="122"/>
        <v>320.61726342592567</v>
      </c>
      <c r="M1130" s="30">
        <f>(E1130/1000)*(I1130+H1130+('Bike Data'!C$4*'Bike Data'!C$10*F1130))</f>
        <v>-6.2646376638374441</v>
      </c>
      <c r="N1130" s="25">
        <f t="shared" si="123"/>
        <v>0</v>
      </c>
      <c r="O1130" s="30">
        <f t="shared" si="124"/>
        <v>6.2646376638374441</v>
      </c>
      <c r="P1130" s="26"/>
      <c r="Q1130" s="22">
        <f>((M1130+M1131)/2) * (B1131 - B1130)</f>
        <v>-5.9221910264660469</v>
      </c>
      <c r="R1130" s="25">
        <f t="shared" si="125"/>
        <v>0</v>
      </c>
      <c r="S1130" s="22">
        <f>SUM($R$3:R1130)</f>
        <v>1270.0811408707998</v>
      </c>
      <c r="T1130" s="25">
        <f t="shared" si="119"/>
        <v>5.9221910264660469</v>
      </c>
      <c r="U1130" s="22">
        <f>SUM($T$3:T1130)</f>
        <v>390.67824495913669</v>
      </c>
      <c r="V1130" s="25"/>
      <c r="W1130" s="20">
        <f>U1130*'KERS Calcs'!$F$4</f>
        <v>343.7968555640403</v>
      </c>
      <c r="X1130" s="25">
        <f>O1130*'KERS Calcs'!$F$30</f>
        <v>3.3691250925207541</v>
      </c>
      <c r="Y1130" s="73">
        <f>T1130*'KERS Calcs'!$F$30</f>
        <v>3.184957129307604</v>
      </c>
      <c r="Z1130" s="26">
        <f>SUM($Y$3:Y1130)</f>
        <v>210.10694453915565</v>
      </c>
    </row>
    <row r="1131" spans="1:26" x14ac:dyDescent="0.2">
      <c r="A1131" s="23" t="s">
        <v>20</v>
      </c>
      <c r="B1131" s="19">
        <v>1128</v>
      </c>
      <c r="C1131" s="23">
        <v>106</v>
      </c>
      <c r="D1131" s="19">
        <v>45.2</v>
      </c>
      <c r="E1131" s="24">
        <v>12.555555555555557</v>
      </c>
      <c r="F1131" s="20">
        <v>-1.4444444444444442</v>
      </c>
      <c r="G1131" s="25">
        <f>'Bike Data'!$C$4*$F1131</f>
        <v>-408.77777777777771</v>
      </c>
      <c r="H1131" s="22">
        <f>0.5*'Bike Data'!$C$12*'Bike Data'!$C$7*'Bike Data'!$C$6*'WLTP Calcs'!E1131^2</f>
        <v>32.442718518518525</v>
      </c>
      <c r="I1131" s="26">
        <f>0.02 *'Bike Data'!C$4*9.81</f>
        <v>55.524600000000007</v>
      </c>
      <c r="J1131" s="22">
        <f t="shared" si="120"/>
        <v>-320.81045925925918</v>
      </c>
      <c r="K1131" s="25">
        <f t="shared" si="121"/>
        <v>0</v>
      </c>
      <c r="L1131" s="20">
        <f t="shared" si="122"/>
        <v>320.81045925925918</v>
      </c>
      <c r="M1131" s="30">
        <f>(E1131/1000)*(I1131+H1131+('Bike Data'!C$4*'Bike Data'!C$10*F1131))</f>
        <v>-5.5797443890946496</v>
      </c>
      <c r="N1131" s="25">
        <f t="shared" si="123"/>
        <v>0</v>
      </c>
      <c r="O1131" s="30">
        <f t="shared" si="124"/>
        <v>5.5797443890946496</v>
      </c>
      <c r="P1131" s="26"/>
      <c r="Q1131" s="22">
        <f>((M1131+M1132)/2) * (B1132 - B1131)</f>
        <v>-4.9042956780606985</v>
      </c>
      <c r="R1131" s="25">
        <f t="shared" si="125"/>
        <v>0</v>
      </c>
      <c r="S1131" s="22">
        <f>SUM($R$3:R1131)</f>
        <v>1270.0811408707998</v>
      </c>
      <c r="T1131" s="25">
        <f t="shared" si="119"/>
        <v>4.9042956780606985</v>
      </c>
      <c r="U1131" s="22">
        <f>SUM($T$3:T1131)</f>
        <v>395.58254063719738</v>
      </c>
      <c r="V1131" s="25"/>
      <c r="W1131" s="20">
        <f>U1131*'KERS Calcs'!$F$4</f>
        <v>348.11263576073372</v>
      </c>
      <c r="X1131" s="25">
        <f>O1131*'KERS Calcs'!$F$30</f>
        <v>3.0007891660944539</v>
      </c>
      <c r="Y1131" s="73">
        <f>T1131*'KERS Calcs'!$F$30</f>
        <v>2.6375325304886035</v>
      </c>
      <c r="Z1131" s="26">
        <f>SUM($Y$3:Y1131)</f>
        <v>212.74447706964426</v>
      </c>
    </row>
    <row r="1132" spans="1:26" x14ac:dyDescent="0.2">
      <c r="A1132" s="23" t="s">
        <v>20</v>
      </c>
      <c r="B1132" s="19">
        <v>1129</v>
      </c>
      <c r="C1132" s="23">
        <v>107</v>
      </c>
      <c r="D1132" s="19">
        <v>40.1</v>
      </c>
      <c r="E1132" s="24">
        <v>11.138888888888889</v>
      </c>
      <c r="F1132" s="20">
        <v>-1.25</v>
      </c>
      <c r="G1132" s="25">
        <f>'Bike Data'!$C$4*$F1132</f>
        <v>-353.75</v>
      </c>
      <c r="H1132" s="22">
        <f>0.5*'Bike Data'!$C$12*'Bike Data'!$C$7*'Bike Data'!$C$6*'WLTP Calcs'!E1132^2</f>
        <v>25.534603240740744</v>
      </c>
      <c r="I1132" s="26">
        <f>0.02 *'Bike Data'!C$4*9.81</f>
        <v>55.524600000000007</v>
      </c>
      <c r="J1132" s="22">
        <f t="shared" si="120"/>
        <v>-272.69079675925923</v>
      </c>
      <c r="K1132" s="25">
        <f t="shared" si="121"/>
        <v>0</v>
      </c>
      <c r="L1132" s="20">
        <f t="shared" si="122"/>
        <v>272.69079675925923</v>
      </c>
      <c r="M1132" s="30">
        <f>(E1132/1000)*(I1132+H1132+('Bike Data'!C$4*'Bike Data'!C$10*F1132))</f>
        <v>-4.2288469670267483</v>
      </c>
      <c r="N1132" s="25">
        <f t="shared" si="123"/>
        <v>0</v>
      </c>
      <c r="O1132" s="30">
        <f t="shared" si="124"/>
        <v>4.2288469670267483</v>
      </c>
      <c r="P1132" s="26"/>
      <c r="Q1132" s="22">
        <f>((M1132+M1133)/2) * (B1133 - B1132)</f>
        <v>-3.5836967561471198</v>
      </c>
      <c r="R1132" s="25">
        <f t="shared" si="125"/>
        <v>0</v>
      </c>
      <c r="S1132" s="22">
        <f>SUM($R$3:R1132)</f>
        <v>1270.0811408707998</v>
      </c>
      <c r="T1132" s="25">
        <f t="shared" si="119"/>
        <v>3.5836967561471198</v>
      </c>
      <c r="U1132" s="22">
        <f>SUM($T$3:T1132)</f>
        <v>399.16623739334449</v>
      </c>
      <c r="V1132" s="25"/>
      <c r="W1132" s="20">
        <f>U1132*'KERS Calcs'!$F$4</f>
        <v>351.26628890614313</v>
      </c>
      <c r="X1132" s="25">
        <f>O1132*'KERS Calcs'!$F$30</f>
        <v>2.2742758948827535</v>
      </c>
      <c r="Y1132" s="73">
        <f>T1132*'KERS Calcs'!$F$30</f>
        <v>1.9273138069607896</v>
      </c>
      <c r="Z1132" s="26">
        <f>SUM($Y$3:Y1132)</f>
        <v>214.67179087660506</v>
      </c>
    </row>
    <row r="1133" spans="1:26" x14ac:dyDescent="0.2">
      <c r="A1133" s="23" t="s">
        <v>20</v>
      </c>
      <c r="B1133" s="19">
        <v>1130</v>
      </c>
      <c r="C1133" s="23">
        <v>108</v>
      </c>
      <c r="D1133" s="19">
        <v>36.200000000000003</v>
      </c>
      <c r="E1133" s="24">
        <v>10.055555555555557</v>
      </c>
      <c r="F1133" s="20">
        <v>-1.0000000000000004</v>
      </c>
      <c r="G1133" s="25">
        <f>'Bike Data'!$C$4*$F1133</f>
        <v>-283.00000000000011</v>
      </c>
      <c r="H1133" s="22">
        <f>0.5*'Bike Data'!$C$12*'Bike Data'!$C$7*'Bike Data'!$C$6*'WLTP Calcs'!E1133^2</f>
        <v>20.80930185185186</v>
      </c>
      <c r="I1133" s="26">
        <f>0.02 *'Bike Data'!C$4*9.81</f>
        <v>55.524600000000007</v>
      </c>
      <c r="J1133" s="22">
        <f t="shared" si="120"/>
        <v>-206.66609814814825</v>
      </c>
      <c r="K1133" s="25">
        <f t="shared" si="121"/>
        <v>0</v>
      </c>
      <c r="L1133" s="20">
        <f t="shared" si="122"/>
        <v>206.66609814814825</v>
      </c>
      <c r="M1133" s="30">
        <f>(E1133/1000)*(I1133+H1133+('Bike Data'!C$4*'Bike Data'!C$10*F1133))</f>
        <v>-2.9385465452674917</v>
      </c>
      <c r="N1133" s="25">
        <f t="shared" si="123"/>
        <v>0</v>
      </c>
      <c r="O1133" s="30">
        <f t="shared" si="124"/>
        <v>2.9385465452674917</v>
      </c>
      <c r="P1133" s="26"/>
      <c r="Q1133" s="22">
        <f>((M1133+M1134)/2) * (B1134 - B1133)</f>
        <v>-2.6340269822080775</v>
      </c>
      <c r="R1133" s="25">
        <f t="shared" si="125"/>
        <v>0</v>
      </c>
      <c r="S1133" s="22">
        <f>SUM($R$3:R1133)</f>
        <v>1270.0811408707998</v>
      </c>
      <c r="T1133" s="25">
        <f t="shared" si="119"/>
        <v>2.6340269822080775</v>
      </c>
      <c r="U1133" s="22">
        <f>SUM($T$3:T1133)</f>
        <v>401.80026437555256</v>
      </c>
      <c r="V1133" s="25"/>
      <c r="W1133" s="20">
        <f>U1133*'KERS Calcs'!$F$4</f>
        <v>353.58423265048623</v>
      </c>
      <c r="X1133" s="25">
        <f>O1133*'KERS Calcs'!$F$30</f>
        <v>1.5803517190388261</v>
      </c>
      <c r="Y1133" s="73">
        <f>T1133*'KERS Calcs'!$F$30</f>
        <v>1.4165809542922394</v>
      </c>
      <c r="Z1133" s="26">
        <f>SUM($Y$3:Y1133)</f>
        <v>216.0883718308973</v>
      </c>
    </row>
    <row r="1134" spans="1:26" x14ac:dyDescent="0.2">
      <c r="A1134" s="23" t="s">
        <v>20</v>
      </c>
      <c r="B1134" s="19">
        <v>1131</v>
      </c>
      <c r="C1134" s="23">
        <v>109</v>
      </c>
      <c r="D1134" s="19">
        <v>32.9</v>
      </c>
      <c r="E1134" s="24">
        <v>9.1388888888888893</v>
      </c>
      <c r="F1134" s="20">
        <v>-0.88888888888888917</v>
      </c>
      <c r="G1134" s="25">
        <f>'Bike Data'!$C$4*$F1134</f>
        <v>-251.55555555555563</v>
      </c>
      <c r="H1134" s="22">
        <f>0.5*'Bike Data'!$C$12*'Bike Data'!$C$7*'Bike Data'!$C$6*'WLTP Calcs'!E1134^2</f>
        <v>17.18826990740741</v>
      </c>
      <c r="I1134" s="26">
        <f>0.02 *'Bike Data'!C$4*9.81</f>
        <v>55.524600000000007</v>
      </c>
      <c r="J1134" s="22">
        <f t="shared" si="120"/>
        <v>-178.84268564814823</v>
      </c>
      <c r="K1134" s="25">
        <f t="shared" si="121"/>
        <v>0</v>
      </c>
      <c r="L1134" s="20">
        <f t="shared" si="122"/>
        <v>178.84268564814823</v>
      </c>
      <c r="M1134" s="30">
        <f>(E1134/1000)*(I1134+H1134+('Bike Data'!C$4*'Bike Data'!C$10*F1134))</f>
        <v>-2.3295074191486633</v>
      </c>
      <c r="N1134" s="25">
        <f t="shared" si="123"/>
        <v>0</v>
      </c>
      <c r="O1134" s="30">
        <f t="shared" si="124"/>
        <v>2.3295074191486633</v>
      </c>
      <c r="P1134" s="26"/>
      <c r="Q1134" s="22">
        <f>((M1134+M1135)/2) * (B1135 - B1134)</f>
        <v>-2.2113465650077155</v>
      </c>
      <c r="R1134" s="25">
        <f t="shared" si="125"/>
        <v>0</v>
      </c>
      <c r="S1134" s="22">
        <f>SUM($R$3:R1134)</f>
        <v>1270.0811408707998</v>
      </c>
      <c r="T1134" s="25">
        <f t="shared" si="119"/>
        <v>2.2113465650077155</v>
      </c>
      <c r="U1134" s="22">
        <f>SUM($T$3:T1134)</f>
        <v>404.01161094056027</v>
      </c>
      <c r="V1134" s="25"/>
      <c r="W1134" s="20">
        <f>U1134*'KERS Calcs'!$F$4</f>
        <v>355.53021762769305</v>
      </c>
      <c r="X1134" s="25">
        <f>O1134*'KERS Calcs'!$F$30</f>
        <v>1.2528101895456527</v>
      </c>
      <c r="Y1134" s="73">
        <f>T1134*'KERS Calcs'!$F$30</f>
        <v>1.189263226416728</v>
      </c>
      <c r="Z1134" s="26">
        <f>SUM($Y$3:Y1134)</f>
        <v>217.27763505731403</v>
      </c>
    </row>
    <row r="1135" spans="1:26" x14ac:dyDescent="0.2">
      <c r="A1135" s="23" t="s">
        <v>20</v>
      </c>
      <c r="B1135" s="19">
        <v>1132</v>
      </c>
      <c r="C1135" s="23">
        <v>110</v>
      </c>
      <c r="D1135" s="19">
        <v>29.8</v>
      </c>
      <c r="E1135" s="24">
        <v>8.2777777777777786</v>
      </c>
      <c r="F1135" s="20">
        <v>-0.87499999999999956</v>
      </c>
      <c r="G1135" s="25">
        <f>'Bike Data'!$C$4*$F1135</f>
        <v>-247.62499999999989</v>
      </c>
      <c r="H1135" s="22">
        <f>0.5*'Bike Data'!$C$12*'Bike Data'!$C$7*'Bike Data'!$C$6*'WLTP Calcs'!E1135^2</f>
        <v>14.1017462962963</v>
      </c>
      <c r="I1135" s="26">
        <f>0.02 *'Bike Data'!C$4*9.81</f>
        <v>55.524600000000007</v>
      </c>
      <c r="J1135" s="22">
        <f t="shared" si="120"/>
        <v>-177.99865370370355</v>
      </c>
      <c r="K1135" s="25">
        <f t="shared" si="121"/>
        <v>0</v>
      </c>
      <c r="L1135" s="20">
        <f t="shared" si="122"/>
        <v>177.99865370370355</v>
      </c>
      <c r="M1135" s="30">
        <f>(E1135/1000)*(I1135+H1135+('Bike Data'!C$4*'Bike Data'!C$10*F1135))</f>
        <v>-2.0931857108667677</v>
      </c>
      <c r="N1135" s="25">
        <f t="shared" si="123"/>
        <v>0</v>
      </c>
      <c r="O1135" s="30">
        <f t="shared" si="124"/>
        <v>2.0931857108667677</v>
      </c>
      <c r="P1135" s="26"/>
      <c r="Q1135" s="22">
        <f>((M1135+M1136)/2) * (B1136 - B1135)</f>
        <v>-2.0859465631751535</v>
      </c>
      <c r="R1135" s="25">
        <f t="shared" si="125"/>
        <v>0</v>
      </c>
      <c r="S1135" s="22">
        <f>SUM($R$3:R1135)</f>
        <v>1270.0811408707998</v>
      </c>
      <c r="T1135" s="25">
        <f t="shared" si="119"/>
        <v>2.0859465631751535</v>
      </c>
      <c r="U1135" s="22">
        <f>SUM($T$3:T1135)</f>
        <v>406.0975575037354</v>
      </c>
      <c r="V1135" s="25"/>
      <c r="W1135" s="20">
        <f>U1135*'KERS Calcs'!$F$4</f>
        <v>357.36585060328713</v>
      </c>
      <c r="X1135" s="25">
        <f>O1135*'KERS Calcs'!$F$30</f>
        <v>1.1257162632878031</v>
      </c>
      <c r="Y1135" s="73">
        <f>T1135*'KERS Calcs'!$F$30</f>
        <v>1.1218230462423753</v>
      </c>
      <c r="Z1135" s="26">
        <f>SUM($Y$3:Y1135)</f>
        <v>218.39945810355641</v>
      </c>
    </row>
    <row r="1136" spans="1:26" x14ac:dyDescent="0.2">
      <c r="A1136" s="23" t="s">
        <v>20</v>
      </c>
      <c r="B1136" s="19">
        <v>1133</v>
      </c>
      <c r="C1136" s="23">
        <v>111</v>
      </c>
      <c r="D1136" s="19">
        <v>26.6</v>
      </c>
      <c r="E1136" s="24">
        <v>7.3888888888888893</v>
      </c>
      <c r="F1136" s="20">
        <v>-0.94444444444444453</v>
      </c>
      <c r="G1136" s="25">
        <f>'Bike Data'!$C$4*$F1136</f>
        <v>-267.27777777777783</v>
      </c>
      <c r="H1136" s="22">
        <f>0.5*'Bike Data'!$C$12*'Bike Data'!$C$7*'Bike Data'!$C$6*'WLTP Calcs'!E1136^2</f>
        <v>11.235790740740743</v>
      </c>
      <c r="I1136" s="26">
        <f>0.02 *'Bike Data'!C$4*9.81</f>
        <v>55.524600000000007</v>
      </c>
      <c r="J1136" s="22">
        <f t="shared" si="120"/>
        <v>-200.51738703703705</v>
      </c>
      <c r="K1136" s="25">
        <f t="shared" si="121"/>
        <v>0</v>
      </c>
      <c r="L1136" s="20">
        <f t="shared" si="122"/>
        <v>200.51738703703705</v>
      </c>
      <c r="M1136" s="30">
        <f>(E1136/1000)*(I1136+H1136+('Bike Data'!C$4*'Bike Data'!C$10*F1136))</f>
        <v>-2.0787074154835397</v>
      </c>
      <c r="N1136" s="25">
        <f t="shared" si="123"/>
        <v>0</v>
      </c>
      <c r="O1136" s="30">
        <f t="shared" si="124"/>
        <v>2.0787074154835397</v>
      </c>
      <c r="P1136" s="26"/>
      <c r="Q1136" s="22">
        <f>((M1136+M1137)/2) * (B1137 - B1136)</f>
        <v>-2.0125096655607004</v>
      </c>
      <c r="R1136" s="25">
        <f t="shared" si="125"/>
        <v>0</v>
      </c>
      <c r="S1136" s="22">
        <f>SUM($R$3:R1136)</f>
        <v>1270.0811408707998</v>
      </c>
      <c r="T1136" s="25">
        <f t="shared" si="119"/>
        <v>2.0125096655607004</v>
      </c>
      <c r="U1136" s="22">
        <f>SUM($T$3:T1136)</f>
        <v>408.11006716929609</v>
      </c>
      <c r="V1136" s="25"/>
      <c r="W1136" s="20">
        <f>U1136*'KERS Calcs'!$F$4</f>
        <v>359.13685910898056</v>
      </c>
      <c r="X1136" s="25">
        <f>O1136*'KERS Calcs'!$F$30</f>
        <v>1.1179298291969475</v>
      </c>
      <c r="Y1136" s="73">
        <f>T1136*'KERS Calcs'!$F$30</f>
        <v>1.0823286480431067</v>
      </c>
      <c r="Z1136" s="26">
        <f>SUM($Y$3:Y1136)</f>
        <v>219.48178675159951</v>
      </c>
    </row>
    <row r="1137" spans="1:26" x14ac:dyDescent="0.2">
      <c r="A1137" s="23" t="s">
        <v>20</v>
      </c>
      <c r="B1137" s="19">
        <v>1134</v>
      </c>
      <c r="C1137" s="23">
        <v>112</v>
      </c>
      <c r="D1137" s="19">
        <v>23</v>
      </c>
      <c r="E1137" s="24">
        <v>6.3888888888888893</v>
      </c>
      <c r="F1137" s="20">
        <v>-1.0000000000000004</v>
      </c>
      <c r="G1137" s="25">
        <f>'Bike Data'!$C$4*$F1137</f>
        <v>-283.00000000000011</v>
      </c>
      <c r="H1137" s="22">
        <f>0.5*'Bike Data'!$C$12*'Bike Data'!$C$7*'Bike Data'!$C$6*'WLTP Calcs'!E1137^2</f>
        <v>8.4003240740740761</v>
      </c>
      <c r="I1137" s="26">
        <f>0.02 *'Bike Data'!C$4*9.81</f>
        <v>55.524600000000007</v>
      </c>
      <c r="J1137" s="22">
        <f t="shared" si="120"/>
        <v>-219.075075925926</v>
      </c>
      <c r="K1137" s="25">
        <f t="shared" si="121"/>
        <v>0</v>
      </c>
      <c r="L1137" s="20">
        <f t="shared" si="122"/>
        <v>219.075075925926</v>
      </c>
      <c r="M1137" s="30">
        <f>(E1137/1000)*(I1137+H1137+('Bike Data'!C$4*'Bike Data'!C$10*F1137))</f>
        <v>-1.9463119156378612</v>
      </c>
      <c r="N1137" s="25">
        <f t="shared" si="123"/>
        <v>0</v>
      </c>
      <c r="O1137" s="30">
        <f t="shared" si="124"/>
        <v>1.9463119156378612</v>
      </c>
      <c r="P1137" s="26"/>
      <c r="Q1137" s="22">
        <f>((M1137+M1138)/2) * (B1138 - B1137)</f>
        <v>-1.7315590731802986</v>
      </c>
      <c r="R1137" s="25">
        <f t="shared" si="125"/>
        <v>0</v>
      </c>
      <c r="S1137" s="22">
        <f>SUM($R$3:R1137)</f>
        <v>1270.0811408707998</v>
      </c>
      <c r="T1137" s="25">
        <f t="shared" si="119"/>
        <v>1.7315590731802986</v>
      </c>
      <c r="U1137" s="22">
        <f>SUM($T$3:T1137)</f>
        <v>409.84162624247637</v>
      </c>
      <c r="V1137" s="25"/>
      <c r="W1137" s="20">
        <f>U1137*'KERS Calcs'!$F$4</f>
        <v>360.66063109337921</v>
      </c>
      <c r="X1137" s="25">
        <f>O1137*'KERS Calcs'!$F$30</f>
        <v>1.0467274668892659</v>
      </c>
      <c r="Y1137" s="73">
        <f>T1137*'KERS Calcs'!$F$30</f>
        <v>0.93123328685224693</v>
      </c>
      <c r="Z1137" s="26">
        <f>SUM($Y$3:Y1137)</f>
        <v>220.41302003845175</v>
      </c>
    </row>
    <row r="1138" spans="1:26" x14ac:dyDescent="0.2">
      <c r="A1138" s="23" t="s">
        <v>20</v>
      </c>
      <c r="B1138" s="19">
        <v>1135</v>
      </c>
      <c r="C1138" s="23">
        <v>113</v>
      </c>
      <c r="D1138" s="19">
        <v>19.399999999999999</v>
      </c>
      <c r="E1138" s="24">
        <v>5.3888888888888884</v>
      </c>
      <c r="F1138" s="20">
        <v>-0.93055555555555547</v>
      </c>
      <c r="G1138" s="25">
        <f>'Bike Data'!$C$4*$F1138</f>
        <v>-263.34722222222217</v>
      </c>
      <c r="H1138" s="22">
        <f>0.5*'Bike Data'!$C$12*'Bike Data'!$C$7*'Bike Data'!$C$6*'WLTP Calcs'!E1138^2</f>
        <v>5.9764574074074073</v>
      </c>
      <c r="I1138" s="26">
        <f>0.02 *'Bike Data'!C$4*9.81</f>
        <v>55.524600000000007</v>
      </c>
      <c r="J1138" s="22">
        <f t="shared" si="120"/>
        <v>-201.84616481481476</v>
      </c>
      <c r="K1138" s="25">
        <f t="shared" si="121"/>
        <v>0</v>
      </c>
      <c r="L1138" s="20">
        <f t="shared" si="122"/>
        <v>201.84616481481476</v>
      </c>
      <c r="M1138" s="30">
        <f>(E1138/1000)*(I1138+H1138+('Bike Data'!C$4*'Bike Data'!C$10*F1138))</f>
        <v>-1.5168062307227361</v>
      </c>
      <c r="N1138" s="25">
        <f t="shared" si="123"/>
        <v>0</v>
      </c>
      <c r="O1138" s="30">
        <f t="shared" si="124"/>
        <v>1.5168062307227361</v>
      </c>
      <c r="P1138" s="26"/>
      <c r="Q1138" s="22">
        <f>((M1138+M1139)/2) * (B1139 - B1138)</f>
        <v>-1.1794103243827156</v>
      </c>
      <c r="R1138" s="25">
        <f t="shared" si="125"/>
        <v>0</v>
      </c>
      <c r="S1138" s="22">
        <f>SUM($R$3:R1138)</f>
        <v>1270.0811408707998</v>
      </c>
      <c r="T1138" s="25">
        <f t="shared" si="119"/>
        <v>1.1794103243827156</v>
      </c>
      <c r="U1138" s="22">
        <f>SUM($T$3:T1138)</f>
        <v>411.0210365668591</v>
      </c>
      <c r="V1138" s="25"/>
      <c r="W1138" s="20">
        <f>U1138*'KERS Calcs'!$F$4</f>
        <v>361.69851217883598</v>
      </c>
      <c r="X1138" s="25">
        <f>O1138*'KERS Calcs'!$F$30</f>
        <v>0.81573910681522832</v>
      </c>
      <c r="Y1138" s="73">
        <f>T1138*'KERS Calcs'!$F$30</f>
        <v>0.63428742913469749</v>
      </c>
      <c r="Z1138" s="26">
        <f>SUM($Y$3:Y1138)</f>
        <v>221.04730746758645</v>
      </c>
    </row>
    <row r="1139" spans="1:26" x14ac:dyDescent="0.2">
      <c r="A1139" s="23" t="s">
        <v>20</v>
      </c>
      <c r="B1139" s="19">
        <v>1136</v>
      </c>
      <c r="C1139" s="23">
        <v>114</v>
      </c>
      <c r="D1139" s="19">
        <v>16.3</v>
      </c>
      <c r="E1139" s="24">
        <v>4.5277777777777786</v>
      </c>
      <c r="F1139" s="20">
        <v>-0.66666666666666652</v>
      </c>
      <c r="G1139" s="25">
        <f>'Bike Data'!$C$4*$F1139</f>
        <v>-188.66666666666663</v>
      </c>
      <c r="H1139" s="22">
        <f>0.5*'Bike Data'!$C$12*'Bike Data'!$C$7*'Bike Data'!$C$6*'WLTP Calcs'!E1139^2</f>
        <v>4.2190587962962978</v>
      </c>
      <c r="I1139" s="26">
        <f>0.02 *'Bike Data'!C$4*9.81</f>
        <v>55.524600000000007</v>
      </c>
      <c r="J1139" s="22">
        <f t="shared" si="120"/>
        <v>-128.92300787037033</v>
      </c>
      <c r="K1139" s="25">
        <f t="shared" si="121"/>
        <v>0</v>
      </c>
      <c r="L1139" s="20">
        <f t="shared" si="122"/>
        <v>128.92300787037033</v>
      </c>
      <c r="M1139" s="30">
        <f>(E1139/1000)*(I1139+H1139+('Bike Data'!C$4*'Bike Data'!C$10*F1139))</f>
        <v>-0.84201441804269517</v>
      </c>
      <c r="N1139" s="25">
        <f t="shared" si="123"/>
        <v>0</v>
      </c>
      <c r="O1139" s="30">
        <f t="shared" si="124"/>
        <v>0.84201441804269517</v>
      </c>
      <c r="P1139" s="26"/>
      <c r="Q1139" s="22">
        <f>((M1139+M1140)/2) * (B1140 - B1139)</f>
        <v>-0.51953416886574066</v>
      </c>
      <c r="R1139" s="25">
        <f t="shared" si="125"/>
        <v>0</v>
      </c>
      <c r="S1139" s="22">
        <f>SUM($R$3:R1139)</f>
        <v>1270.0811408707998</v>
      </c>
      <c r="T1139" s="25">
        <f t="shared" si="119"/>
        <v>0.51953416886574066</v>
      </c>
      <c r="U1139" s="22">
        <f>SUM($T$3:T1139)</f>
        <v>411.54057073572483</v>
      </c>
      <c r="V1139" s="25"/>
      <c r="W1139" s="20">
        <f>U1139*'KERS Calcs'!$F$4</f>
        <v>362.15570224743783</v>
      </c>
      <c r="X1139" s="25">
        <f>O1139*'KERS Calcs'!$F$30</f>
        <v>0.45283575145416671</v>
      </c>
      <c r="Y1139" s="73">
        <f>T1139*'KERS Calcs'!$F$30</f>
        <v>0.27940572123612301</v>
      </c>
      <c r="Z1139" s="26">
        <f>SUM($Y$3:Y1139)</f>
        <v>221.32671318882257</v>
      </c>
    </row>
    <row r="1140" spans="1:26" x14ac:dyDescent="0.2">
      <c r="A1140" s="23" t="s">
        <v>20</v>
      </c>
      <c r="B1140" s="19">
        <v>1137</v>
      </c>
      <c r="C1140" s="23">
        <v>115</v>
      </c>
      <c r="D1140" s="19">
        <v>14.6</v>
      </c>
      <c r="E1140" s="24">
        <v>4.0555555555555554</v>
      </c>
      <c r="F1140" s="20">
        <v>-0.29166666666666685</v>
      </c>
      <c r="G1140" s="25">
        <f>'Bike Data'!$C$4*$F1140</f>
        <v>-82.541666666666714</v>
      </c>
      <c r="H1140" s="22">
        <f>0.5*'Bike Data'!$C$12*'Bike Data'!$C$7*'Bike Data'!$C$6*'WLTP Calcs'!E1140^2</f>
        <v>3.3849018518518514</v>
      </c>
      <c r="I1140" s="26">
        <f>0.02 *'Bike Data'!C$4*9.81</f>
        <v>55.524600000000007</v>
      </c>
      <c r="J1140" s="22">
        <f t="shared" si="120"/>
        <v>-23.632164814814857</v>
      </c>
      <c r="K1140" s="25">
        <f t="shared" si="121"/>
        <v>0</v>
      </c>
      <c r="L1140" s="20">
        <f t="shared" si="122"/>
        <v>23.632164814814857</v>
      </c>
      <c r="M1140" s="30">
        <f>(E1140/1000)*(I1140+H1140+('Bike Data'!C$4*'Bike Data'!C$10*F1140))</f>
        <v>-0.19705391968878624</v>
      </c>
      <c r="N1140" s="25">
        <f t="shared" si="123"/>
        <v>0</v>
      </c>
      <c r="O1140" s="30">
        <f t="shared" si="124"/>
        <v>0.19705391968878624</v>
      </c>
      <c r="P1140" s="26"/>
      <c r="Q1140" s="22">
        <f>((M1140+M1141)/2) * (B1141 - B1140)</f>
        <v>-1.2992290624999986E-2</v>
      </c>
      <c r="R1140" s="25">
        <f t="shared" si="125"/>
        <v>0</v>
      </c>
      <c r="S1140" s="22">
        <f>SUM($R$3:R1140)</f>
        <v>1270.0811408707998</v>
      </c>
      <c r="T1140" s="25">
        <f t="shared" si="119"/>
        <v>1.2992290624999986E-2</v>
      </c>
      <c r="U1140" s="22">
        <f>SUM($T$3:T1140)</f>
        <v>411.55356302634982</v>
      </c>
      <c r="V1140" s="25"/>
      <c r="W1140" s="20">
        <f>U1140*'KERS Calcs'!$F$4</f>
        <v>362.16713546318783</v>
      </c>
      <c r="X1140" s="25">
        <f>O1140*'KERS Calcs'!$F$30</f>
        <v>0.10597569101807931</v>
      </c>
      <c r="Y1140" s="73">
        <f>T1140*'KERS Calcs'!$F$30</f>
        <v>6.987260030486166E-3</v>
      </c>
      <c r="Z1140" s="26">
        <f>SUM($Y$3:Y1140)</f>
        <v>221.33370044885305</v>
      </c>
    </row>
    <row r="1141" spans="1:26" x14ac:dyDescent="0.2">
      <c r="A1141" s="23" t="s">
        <v>20</v>
      </c>
      <c r="B1141" s="19">
        <v>1138</v>
      </c>
      <c r="C1141" s="23">
        <v>116</v>
      </c>
      <c r="D1141" s="19">
        <v>14.2</v>
      </c>
      <c r="E1141" s="24">
        <v>3.9444444444444446</v>
      </c>
      <c r="F1141" s="20">
        <v>-4.1666666666666519E-2</v>
      </c>
      <c r="G1141" s="25">
        <f>'Bike Data'!$C$4*$F1141</f>
        <v>-11.791666666666625</v>
      </c>
      <c r="H1141" s="22">
        <f>0.5*'Bike Data'!$C$12*'Bike Data'!$C$7*'Bike Data'!$C$6*'WLTP Calcs'!E1141^2</f>
        <v>3.2019685185185192</v>
      </c>
      <c r="I1141" s="26">
        <f>0.02 *'Bike Data'!C$4*9.81</f>
        <v>55.524600000000007</v>
      </c>
      <c r="J1141" s="22">
        <f t="shared" si="120"/>
        <v>46.934901851851905</v>
      </c>
      <c r="K1141" s="25">
        <f t="shared" si="121"/>
        <v>46.934901851851905</v>
      </c>
      <c r="L1141" s="20">
        <f t="shared" si="122"/>
        <v>0</v>
      </c>
      <c r="M1141" s="30">
        <f>(E1141/1000)*(I1141+H1141+('Bike Data'!C$4*'Bike Data'!C$10*F1141))</f>
        <v>0.17106933843878627</v>
      </c>
      <c r="N1141" s="25">
        <f t="shared" si="123"/>
        <v>0.17106933843878627</v>
      </c>
      <c r="O1141" s="30">
        <f t="shared" si="124"/>
        <v>0</v>
      </c>
      <c r="P1141" s="26"/>
      <c r="Q1141" s="22">
        <f>((M1141+M1142)/2) * (B1142 - B1141)</f>
        <v>0.24292933040123477</v>
      </c>
      <c r="R1141" s="25">
        <f t="shared" si="125"/>
        <v>0.24292933040123477</v>
      </c>
      <c r="S1141" s="22">
        <f>SUM($R$3:R1141)</f>
        <v>1270.324070201201</v>
      </c>
      <c r="T1141" s="25">
        <f t="shared" si="119"/>
        <v>0</v>
      </c>
      <c r="U1141" s="22">
        <f>SUM($T$3:T1141)</f>
        <v>411.55356302634982</v>
      </c>
      <c r="V1141" s="25"/>
      <c r="W1141" s="20">
        <f>U1141*'KERS Calcs'!$F$4</f>
        <v>362.16713546318783</v>
      </c>
      <c r="X1141" s="25">
        <f>O1141*'KERS Calcs'!$F$30</f>
        <v>0</v>
      </c>
      <c r="Y1141" s="73">
        <f>T1141*'KERS Calcs'!$F$30</f>
        <v>0</v>
      </c>
      <c r="Z1141" s="26">
        <f>SUM($Y$3:Y1141)</f>
        <v>221.33370044885305</v>
      </c>
    </row>
    <row r="1142" spans="1:26" x14ac:dyDescent="0.2">
      <c r="A1142" s="23" t="s">
        <v>20</v>
      </c>
      <c r="B1142" s="19">
        <v>1139</v>
      </c>
      <c r="C1142" s="23">
        <v>117</v>
      </c>
      <c r="D1142" s="19">
        <v>14.3</v>
      </c>
      <c r="E1142" s="24">
        <v>3.9722222222222228</v>
      </c>
      <c r="F1142" s="20">
        <v>5.5555555555555601E-2</v>
      </c>
      <c r="G1142" s="25">
        <f>'Bike Data'!$C$4*$F1142</f>
        <v>15.722222222222236</v>
      </c>
      <c r="H1142" s="22">
        <f>0.5*'Bike Data'!$C$12*'Bike Data'!$C$7*'Bike Data'!$C$6*'WLTP Calcs'!E1142^2</f>
        <v>3.2472254629629642</v>
      </c>
      <c r="I1142" s="26">
        <f>0.02 *'Bike Data'!C$4*9.81</f>
        <v>55.524600000000007</v>
      </c>
      <c r="J1142" s="22">
        <f t="shared" si="120"/>
        <v>74.494047685185208</v>
      </c>
      <c r="K1142" s="25">
        <f t="shared" si="121"/>
        <v>74.494047685185208</v>
      </c>
      <c r="L1142" s="20">
        <f t="shared" si="122"/>
        <v>0</v>
      </c>
      <c r="M1142" s="30">
        <f>(E1142/1000)*(I1142+H1142+('Bike Data'!C$4*'Bike Data'!C$10*F1142))</f>
        <v>0.31478932236368323</v>
      </c>
      <c r="N1142" s="25">
        <f t="shared" si="123"/>
        <v>0.31478932236368323</v>
      </c>
      <c r="O1142" s="30">
        <f t="shared" si="124"/>
        <v>0</v>
      </c>
      <c r="P1142" s="26"/>
      <c r="Q1142" s="22">
        <f>((M1142+M1143)/2) * (B1143 - B1142)</f>
        <v>0.35989093083204726</v>
      </c>
      <c r="R1142" s="25">
        <f t="shared" si="125"/>
        <v>0.35989093083204726</v>
      </c>
      <c r="S1142" s="22">
        <f>SUM($R$3:R1142)</f>
        <v>1270.6839611320331</v>
      </c>
      <c r="T1142" s="25">
        <f t="shared" si="119"/>
        <v>0</v>
      </c>
      <c r="U1142" s="22">
        <f>SUM($T$3:T1142)</f>
        <v>411.55356302634982</v>
      </c>
      <c r="V1142" s="25"/>
      <c r="W1142" s="20">
        <f>U1142*'KERS Calcs'!$F$4</f>
        <v>362.16713546318783</v>
      </c>
      <c r="X1142" s="25">
        <f>O1142*'KERS Calcs'!$F$30</f>
        <v>0</v>
      </c>
      <c r="Y1142" s="73">
        <f>T1142*'KERS Calcs'!$F$30</f>
        <v>0</v>
      </c>
      <c r="Z1142" s="26">
        <f>SUM($Y$3:Y1142)</f>
        <v>221.33370044885305</v>
      </c>
    </row>
    <row r="1143" spans="1:26" x14ac:dyDescent="0.2">
      <c r="A1143" s="23" t="s">
        <v>20</v>
      </c>
      <c r="B1143" s="19">
        <v>1140</v>
      </c>
      <c r="C1143" s="23">
        <v>118</v>
      </c>
      <c r="D1143" s="19">
        <v>14.6</v>
      </c>
      <c r="E1143" s="24">
        <v>4.0555555555555554</v>
      </c>
      <c r="F1143" s="20">
        <v>0.11111111111111097</v>
      </c>
      <c r="G1143" s="25">
        <f>'Bike Data'!$C$4*$F1143</f>
        <v>31.444444444444404</v>
      </c>
      <c r="H1143" s="22">
        <f>0.5*'Bike Data'!$C$12*'Bike Data'!$C$7*'Bike Data'!$C$6*'WLTP Calcs'!E1143^2</f>
        <v>3.3849018518518514</v>
      </c>
      <c r="I1143" s="26">
        <f>0.02 *'Bike Data'!C$4*9.81</f>
        <v>55.524600000000007</v>
      </c>
      <c r="J1143" s="22">
        <f t="shared" si="120"/>
        <v>90.353946296296272</v>
      </c>
      <c r="K1143" s="25">
        <f t="shared" si="121"/>
        <v>90.353946296296272</v>
      </c>
      <c r="L1143" s="20">
        <f t="shared" si="122"/>
        <v>0</v>
      </c>
      <c r="M1143" s="30">
        <f>(E1143/1000)*(I1143+H1143+('Bike Data'!C$4*'Bike Data'!C$10*F1143))</f>
        <v>0.40499253930041129</v>
      </c>
      <c r="N1143" s="25">
        <f t="shared" si="123"/>
        <v>0.40499253930041129</v>
      </c>
      <c r="O1143" s="30">
        <f t="shared" si="124"/>
        <v>0</v>
      </c>
      <c r="P1143" s="26"/>
      <c r="Q1143" s="22">
        <f>((M1143+M1144)/2) * (B1144 - B1143)</f>
        <v>0.51977784054783926</v>
      </c>
      <c r="R1143" s="25">
        <f t="shared" si="125"/>
        <v>0.51977784054783926</v>
      </c>
      <c r="S1143" s="22">
        <f>SUM($R$3:R1143)</f>
        <v>1271.203738972581</v>
      </c>
      <c r="T1143" s="25">
        <f t="shared" si="119"/>
        <v>0</v>
      </c>
      <c r="U1143" s="22">
        <f>SUM($T$3:T1143)</f>
        <v>411.55356302634982</v>
      </c>
      <c r="V1143" s="25"/>
      <c r="W1143" s="20">
        <f>U1143*'KERS Calcs'!$F$4</f>
        <v>362.16713546318783</v>
      </c>
      <c r="X1143" s="25">
        <f>O1143*'KERS Calcs'!$F$30</f>
        <v>0</v>
      </c>
      <c r="Y1143" s="73">
        <f>T1143*'KERS Calcs'!$F$30</f>
        <v>0</v>
      </c>
      <c r="Z1143" s="26">
        <f>SUM($Y$3:Y1143)</f>
        <v>221.33370044885305</v>
      </c>
    </row>
    <row r="1144" spans="1:26" x14ac:dyDescent="0.2">
      <c r="A1144" s="23" t="s">
        <v>20</v>
      </c>
      <c r="B1144" s="19">
        <v>1141</v>
      </c>
      <c r="C1144" s="23">
        <v>119</v>
      </c>
      <c r="D1144" s="19">
        <v>15.1</v>
      </c>
      <c r="E1144" s="24">
        <v>4.1944444444444446</v>
      </c>
      <c r="F1144" s="20">
        <v>0.24999999999999983</v>
      </c>
      <c r="G1144" s="25">
        <f>'Bike Data'!$C$4*$F1144</f>
        <v>70.749999999999957</v>
      </c>
      <c r="H1144" s="22">
        <f>0.5*'Bike Data'!$C$12*'Bike Data'!$C$7*'Bike Data'!$C$6*'WLTP Calcs'!E1144^2</f>
        <v>3.6207143518518525</v>
      </c>
      <c r="I1144" s="26">
        <f>0.02 *'Bike Data'!C$4*9.81</f>
        <v>55.524600000000007</v>
      </c>
      <c r="J1144" s="22">
        <f t="shared" si="120"/>
        <v>129.89531435185182</v>
      </c>
      <c r="K1144" s="25">
        <f t="shared" si="121"/>
        <v>129.89531435185182</v>
      </c>
      <c r="L1144" s="20">
        <f t="shared" si="122"/>
        <v>0</v>
      </c>
      <c r="M1144" s="30">
        <f>(E1144/1000)*(I1144+H1144+('Bike Data'!C$4*'Bike Data'!C$10*F1144))</f>
        <v>0.63456314179526729</v>
      </c>
      <c r="N1144" s="25">
        <f t="shared" si="123"/>
        <v>0.63456314179526729</v>
      </c>
      <c r="O1144" s="30">
        <f t="shared" si="124"/>
        <v>0</v>
      </c>
      <c r="P1144" s="26"/>
      <c r="Q1144" s="22">
        <f>((M1144+M1145)/2) * (B1145 - B1144)</f>
        <v>0.91987667079475322</v>
      </c>
      <c r="R1144" s="25">
        <f t="shared" si="125"/>
        <v>0.91987667079475322</v>
      </c>
      <c r="S1144" s="22">
        <f>SUM($R$3:R1144)</f>
        <v>1272.1236156433758</v>
      </c>
      <c r="T1144" s="25">
        <f t="shared" si="119"/>
        <v>0</v>
      </c>
      <c r="U1144" s="22">
        <f>SUM($T$3:T1144)</f>
        <v>411.55356302634982</v>
      </c>
      <c r="V1144" s="25"/>
      <c r="W1144" s="20">
        <f>U1144*'KERS Calcs'!$F$4</f>
        <v>362.16713546318783</v>
      </c>
      <c r="X1144" s="25">
        <f>O1144*'KERS Calcs'!$F$30</f>
        <v>0</v>
      </c>
      <c r="Y1144" s="73">
        <f>T1144*'KERS Calcs'!$F$30</f>
        <v>0</v>
      </c>
      <c r="Z1144" s="26">
        <f>SUM($Y$3:Y1144)</f>
        <v>221.33370044885305</v>
      </c>
    </row>
    <row r="1145" spans="1:26" x14ac:dyDescent="0.2">
      <c r="A1145" s="23" t="s">
        <v>20</v>
      </c>
      <c r="B1145" s="19">
        <v>1142</v>
      </c>
      <c r="C1145" s="23">
        <v>120</v>
      </c>
      <c r="D1145" s="19">
        <v>16.399999999999999</v>
      </c>
      <c r="E1145" s="24">
        <v>4.5555555555555554</v>
      </c>
      <c r="F1145" s="20">
        <v>0.5555555555555558</v>
      </c>
      <c r="G1145" s="25">
        <f>'Bike Data'!$C$4*$F1145</f>
        <v>157.22222222222229</v>
      </c>
      <c r="H1145" s="22">
        <f>0.5*'Bike Data'!$C$12*'Bike Data'!$C$7*'Bike Data'!$C$6*'WLTP Calcs'!E1145^2</f>
        <v>4.270985185185185</v>
      </c>
      <c r="I1145" s="26">
        <f>0.02 *'Bike Data'!C$4*9.81</f>
        <v>55.524600000000007</v>
      </c>
      <c r="J1145" s="22">
        <f t="shared" si="120"/>
        <v>217.01780740740747</v>
      </c>
      <c r="K1145" s="25">
        <f t="shared" si="121"/>
        <v>217.01780740740747</v>
      </c>
      <c r="L1145" s="20">
        <f t="shared" si="122"/>
        <v>0</v>
      </c>
      <c r="M1145" s="30">
        <f>(E1145/1000)*(I1145+H1145+('Bike Data'!C$4*'Bike Data'!C$10*F1145))</f>
        <v>1.2051901997942391</v>
      </c>
      <c r="N1145" s="25">
        <f t="shared" si="123"/>
        <v>1.2051901997942391</v>
      </c>
      <c r="O1145" s="30">
        <f t="shared" si="124"/>
        <v>0</v>
      </c>
      <c r="P1145" s="26"/>
      <c r="Q1145" s="22">
        <f>((M1145+M1146)/2) * (B1146 - B1145)</f>
        <v>1.5936042990708597</v>
      </c>
      <c r="R1145" s="25">
        <f t="shared" si="125"/>
        <v>1.5936042990708597</v>
      </c>
      <c r="S1145" s="22">
        <f>SUM($R$3:R1145)</f>
        <v>1273.7172199424467</v>
      </c>
      <c r="T1145" s="25">
        <f t="shared" si="119"/>
        <v>0</v>
      </c>
      <c r="U1145" s="22">
        <f>SUM($T$3:T1145)</f>
        <v>411.55356302634982</v>
      </c>
      <c r="V1145" s="25"/>
      <c r="W1145" s="20">
        <f>U1145*'KERS Calcs'!$F$4</f>
        <v>362.16713546318783</v>
      </c>
      <c r="X1145" s="25">
        <f>O1145*'KERS Calcs'!$F$30</f>
        <v>0</v>
      </c>
      <c r="Y1145" s="73">
        <f>T1145*'KERS Calcs'!$F$30</f>
        <v>0</v>
      </c>
      <c r="Z1145" s="26">
        <f>SUM($Y$3:Y1145)</f>
        <v>221.33370044885305</v>
      </c>
    </row>
    <row r="1146" spans="1:26" x14ac:dyDescent="0.2">
      <c r="A1146" s="23" t="s">
        <v>20</v>
      </c>
      <c r="B1146" s="19">
        <v>1143</v>
      </c>
      <c r="C1146" s="23">
        <v>121</v>
      </c>
      <c r="D1146" s="19">
        <v>19.100000000000001</v>
      </c>
      <c r="E1146" s="24">
        <v>5.3055555555555562</v>
      </c>
      <c r="F1146" s="20">
        <v>0.84722222222222243</v>
      </c>
      <c r="G1146" s="25">
        <f>'Bike Data'!$C$4*$F1146</f>
        <v>239.76388888888894</v>
      </c>
      <c r="H1146" s="22">
        <f>0.5*'Bike Data'!$C$12*'Bike Data'!$C$7*'Bike Data'!$C$6*'WLTP Calcs'!E1146^2</f>
        <v>5.7930476851851873</v>
      </c>
      <c r="I1146" s="26">
        <f>0.02 *'Bike Data'!C$4*9.81</f>
        <v>55.524600000000007</v>
      </c>
      <c r="J1146" s="22">
        <f t="shared" si="120"/>
        <v>301.08153657407416</v>
      </c>
      <c r="K1146" s="25">
        <f t="shared" si="121"/>
        <v>301.08153657407416</v>
      </c>
      <c r="L1146" s="20">
        <f t="shared" si="122"/>
        <v>0</v>
      </c>
      <c r="M1146" s="30">
        <f>(E1146/1000)*(I1146+H1146+('Bike Data'!C$4*'Bike Data'!C$10*F1146))</f>
        <v>1.9820183983474802</v>
      </c>
      <c r="N1146" s="25">
        <f t="shared" si="123"/>
        <v>1.9820183983474802</v>
      </c>
      <c r="O1146" s="30">
        <f t="shared" si="124"/>
        <v>0</v>
      </c>
      <c r="P1146" s="26"/>
      <c r="Q1146" s="22">
        <f>((M1146+M1147)/2) * (B1147 - B1146)</f>
        <v>2.0374732334619341</v>
      </c>
      <c r="R1146" s="25">
        <f t="shared" si="125"/>
        <v>2.0374732334619341</v>
      </c>
      <c r="S1146" s="22">
        <f>SUM($R$3:R1146)</f>
        <v>1275.7546931759086</v>
      </c>
      <c r="T1146" s="25">
        <f t="shared" si="119"/>
        <v>0</v>
      </c>
      <c r="U1146" s="22">
        <f>SUM($T$3:T1146)</f>
        <v>411.55356302634982</v>
      </c>
      <c r="V1146" s="25"/>
      <c r="W1146" s="20">
        <f>U1146*'KERS Calcs'!$F$4</f>
        <v>362.16713546318783</v>
      </c>
      <c r="X1146" s="25">
        <f>O1146*'KERS Calcs'!$F$30</f>
        <v>0</v>
      </c>
      <c r="Y1146" s="73">
        <f>T1146*'KERS Calcs'!$F$30</f>
        <v>0</v>
      </c>
      <c r="Z1146" s="26">
        <f>SUM($Y$3:Y1146)</f>
        <v>221.33370044885305</v>
      </c>
    </row>
    <row r="1147" spans="1:26" x14ac:dyDescent="0.2">
      <c r="A1147" s="23" t="s">
        <v>20</v>
      </c>
      <c r="B1147" s="19">
        <v>1144</v>
      </c>
      <c r="C1147" s="23">
        <v>122</v>
      </c>
      <c r="D1147" s="19">
        <v>22.5</v>
      </c>
      <c r="E1147" s="24">
        <v>6.25</v>
      </c>
      <c r="F1147" s="20">
        <v>0.73611111111111072</v>
      </c>
      <c r="G1147" s="25">
        <f>'Bike Data'!$C$4*$F1147</f>
        <v>208.31944444444434</v>
      </c>
      <c r="H1147" s="22">
        <f>0.5*'Bike Data'!$C$12*'Bike Data'!$C$7*'Bike Data'!$C$6*'WLTP Calcs'!E1147^2</f>
        <v>8.0390625</v>
      </c>
      <c r="I1147" s="26">
        <f>0.02 *'Bike Data'!C$4*9.81</f>
        <v>55.524600000000007</v>
      </c>
      <c r="J1147" s="22">
        <f t="shared" si="120"/>
        <v>271.88310694444436</v>
      </c>
      <c r="K1147" s="25">
        <f t="shared" si="121"/>
        <v>271.88310694444436</v>
      </c>
      <c r="L1147" s="20">
        <f t="shared" si="122"/>
        <v>0</v>
      </c>
      <c r="M1147" s="30">
        <f>(E1147/1000)*(I1147+H1147+('Bike Data'!C$4*'Bike Data'!C$10*F1147))</f>
        <v>2.0929280685763882</v>
      </c>
      <c r="N1147" s="25">
        <f t="shared" si="123"/>
        <v>2.0929280685763882</v>
      </c>
      <c r="O1147" s="30">
        <f t="shared" si="124"/>
        <v>0</v>
      </c>
      <c r="P1147" s="26"/>
      <c r="Q1147" s="22">
        <f>((M1147+M1148)/2) * (B1148 - B1147)</f>
        <v>1.6656640337352107</v>
      </c>
      <c r="R1147" s="25">
        <f t="shared" si="125"/>
        <v>1.6656640337352107</v>
      </c>
      <c r="S1147" s="22">
        <f>SUM($R$3:R1147)</f>
        <v>1277.420357209644</v>
      </c>
      <c r="T1147" s="25">
        <f t="shared" si="119"/>
        <v>0</v>
      </c>
      <c r="U1147" s="22">
        <f>SUM($T$3:T1147)</f>
        <v>411.55356302634982</v>
      </c>
      <c r="V1147" s="25"/>
      <c r="W1147" s="20">
        <f>U1147*'KERS Calcs'!$F$4</f>
        <v>362.16713546318783</v>
      </c>
      <c r="X1147" s="25">
        <f>O1147*'KERS Calcs'!$F$30</f>
        <v>0</v>
      </c>
      <c r="Y1147" s="73">
        <f>T1147*'KERS Calcs'!$F$30</f>
        <v>0</v>
      </c>
      <c r="Z1147" s="26">
        <f>SUM($Y$3:Y1147)</f>
        <v>221.33370044885305</v>
      </c>
    </row>
    <row r="1148" spans="1:26" x14ac:dyDescent="0.2">
      <c r="A1148" s="23" t="s">
        <v>20</v>
      </c>
      <c r="B1148" s="19">
        <v>1145</v>
      </c>
      <c r="C1148" s="23">
        <v>123</v>
      </c>
      <c r="D1148" s="19">
        <v>24.4</v>
      </c>
      <c r="E1148" s="24">
        <v>6.7777777777777777</v>
      </c>
      <c r="F1148" s="20">
        <v>0.31944444444444453</v>
      </c>
      <c r="G1148" s="25">
        <f>'Bike Data'!$C$4*$F1148</f>
        <v>90.4027777777778</v>
      </c>
      <c r="H1148" s="22">
        <f>0.5*'Bike Data'!$C$12*'Bike Data'!$C$7*'Bike Data'!$C$6*'WLTP Calcs'!E1148^2</f>
        <v>9.4540962962962976</v>
      </c>
      <c r="I1148" s="26">
        <f>0.02 *'Bike Data'!C$4*9.81</f>
        <v>55.524600000000007</v>
      </c>
      <c r="J1148" s="22">
        <f t="shared" si="120"/>
        <v>155.38147407407411</v>
      </c>
      <c r="K1148" s="25">
        <f t="shared" si="121"/>
        <v>155.38147407407411</v>
      </c>
      <c r="L1148" s="20">
        <f t="shared" si="122"/>
        <v>0</v>
      </c>
      <c r="M1148" s="30">
        <f>(E1148/1000)*(I1148+H1148+('Bike Data'!C$4*'Bike Data'!C$10*F1148))</f>
        <v>1.2383999988940331</v>
      </c>
      <c r="N1148" s="25">
        <f t="shared" si="123"/>
        <v>1.2383999988940331</v>
      </c>
      <c r="O1148" s="30">
        <f t="shared" si="124"/>
        <v>0</v>
      </c>
      <c r="P1148" s="26"/>
      <c r="Q1148" s="22">
        <f>((M1148+M1149)/2) * (B1149 - B1148)</f>
        <v>0.54434844633487678</v>
      </c>
      <c r="R1148" s="25">
        <f t="shared" si="125"/>
        <v>0.54434844633487678</v>
      </c>
      <c r="S1148" s="22">
        <f>SUM($R$3:R1148)</f>
        <v>1277.9647056559788</v>
      </c>
      <c r="T1148" s="25">
        <f t="shared" si="119"/>
        <v>0</v>
      </c>
      <c r="U1148" s="22">
        <f>SUM($T$3:T1148)</f>
        <v>411.55356302634982</v>
      </c>
      <c r="V1148" s="25"/>
      <c r="W1148" s="20">
        <f>U1148*'KERS Calcs'!$F$4</f>
        <v>362.16713546318783</v>
      </c>
      <c r="X1148" s="25">
        <f>O1148*'KERS Calcs'!$F$30</f>
        <v>0</v>
      </c>
      <c r="Y1148" s="73">
        <f>T1148*'KERS Calcs'!$F$30</f>
        <v>0</v>
      </c>
      <c r="Z1148" s="26">
        <f>SUM($Y$3:Y1148)</f>
        <v>221.33370044885305</v>
      </c>
    </row>
    <row r="1149" spans="1:26" x14ac:dyDescent="0.2">
      <c r="A1149" s="23" t="s">
        <v>20</v>
      </c>
      <c r="B1149" s="19">
        <v>1146</v>
      </c>
      <c r="C1149" s="23">
        <v>124</v>
      </c>
      <c r="D1149" s="19">
        <v>24.8</v>
      </c>
      <c r="E1149" s="24">
        <v>6.8888888888888893</v>
      </c>
      <c r="F1149" s="20">
        <v>-0.23611111111111099</v>
      </c>
      <c r="G1149" s="25">
        <f>'Bike Data'!$C$4*$F1149</f>
        <v>-66.819444444444414</v>
      </c>
      <c r="H1149" s="22">
        <f>0.5*'Bike Data'!$C$12*'Bike Data'!$C$7*'Bike Data'!$C$6*'WLTP Calcs'!E1149^2</f>
        <v>9.7666074074074096</v>
      </c>
      <c r="I1149" s="26">
        <f>0.02 *'Bike Data'!C$4*9.81</f>
        <v>55.524600000000007</v>
      </c>
      <c r="J1149" s="22">
        <f t="shared" si="120"/>
        <v>-1.5282370370370018</v>
      </c>
      <c r="K1149" s="25">
        <f t="shared" si="121"/>
        <v>0</v>
      </c>
      <c r="L1149" s="20">
        <f t="shared" si="122"/>
        <v>1.5282370370370018</v>
      </c>
      <c r="M1149" s="30">
        <f>(E1149/1000)*(I1149+H1149+('Bike Data'!C$4*'Bike Data'!C$10*F1149))</f>
        <v>-0.14970310622427951</v>
      </c>
      <c r="N1149" s="25">
        <f t="shared" si="123"/>
        <v>0</v>
      </c>
      <c r="O1149" s="30">
        <f t="shared" si="124"/>
        <v>0.14970310622427951</v>
      </c>
      <c r="P1149" s="26">
        <f>SUM(O1149:O1153)</f>
        <v>4.9965773220550398</v>
      </c>
      <c r="Q1149" s="22">
        <f>((M1149+M1150)/2) * (B1150 - B1149)</f>
        <v>-1.068278443261317</v>
      </c>
      <c r="R1149" s="25">
        <f t="shared" si="125"/>
        <v>0</v>
      </c>
      <c r="S1149" s="22">
        <f>SUM($R$3:R1149)</f>
        <v>1277.9647056559788</v>
      </c>
      <c r="T1149" s="25">
        <f t="shared" si="119"/>
        <v>1.068278443261317</v>
      </c>
      <c r="U1149" s="22">
        <f>SUM($T$3:T1149)</f>
        <v>412.62184146961113</v>
      </c>
      <c r="V1149" s="25">
        <f>SUM(T1149:T1152)</f>
        <v>4.8645091092206787</v>
      </c>
      <c r="W1149" s="20">
        <f>U1149*'KERS Calcs'!$F$4</f>
        <v>363.10722049325778</v>
      </c>
      <c r="X1149" s="25">
        <f>O1149*'KERS Calcs'!$F$30</f>
        <v>8.0510401187283642E-2</v>
      </c>
      <c r="Y1149" s="73">
        <f>T1149*'KERS Calcs'!$F$30</f>
        <v>0.57452065101336147</v>
      </c>
      <c r="Z1149" s="26">
        <f>SUM($Y$3:Y1149)</f>
        <v>221.90822109986641</v>
      </c>
    </row>
    <row r="1150" spans="1:26" x14ac:dyDescent="0.2">
      <c r="A1150" s="23" t="s">
        <v>20</v>
      </c>
      <c r="B1150" s="19">
        <v>1147</v>
      </c>
      <c r="C1150" s="23">
        <v>125</v>
      </c>
      <c r="D1150" s="19">
        <v>22.7</v>
      </c>
      <c r="E1150" s="24">
        <v>6.3055555555555554</v>
      </c>
      <c r="F1150" s="20">
        <v>-1.0277777777777781</v>
      </c>
      <c r="G1150" s="25">
        <f>'Bike Data'!$C$4*$F1150</f>
        <v>-290.8611111111112</v>
      </c>
      <c r="H1150" s="22">
        <f>0.5*'Bike Data'!$C$12*'Bike Data'!$C$7*'Bike Data'!$C$6*'WLTP Calcs'!E1150^2</f>
        <v>8.1826143518518517</v>
      </c>
      <c r="I1150" s="26">
        <f>0.02 *'Bike Data'!C$4*9.81</f>
        <v>55.524600000000007</v>
      </c>
      <c r="J1150" s="22">
        <f t="shared" si="120"/>
        <v>-227.15389675925934</v>
      </c>
      <c r="K1150" s="25">
        <f t="shared" si="121"/>
        <v>0</v>
      </c>
      <c r="L1150" s="20">
        <f t="shared" si="122"/>
        <v>227.15389675925934</v>
      </c>
      <c r="M1150" s="30">
        <f>(E1150/1000)*(I1150+H1150+('Bike Data'!C$4*'Bike Data'!C$10*F1150))</f>
        <v>-1.9868537802983546</v>
      </c>
      <c r="N1150" s="25">
        <f t="shared" si="123"/>
        <v>0</v>
      </c>
      <c r="O1150" s="30">
        <f t="shared" si="124"/>
        <v>1.9868537802983546</v>
      </c>
      <c r="P1150" s="26"/>
      <c r="Q1150" s="22">
        <f>((M1150+M1151)/2) * (B1151 - B1150)</f>
        <v>-1.9486265624292698</v>
      </c>
      <c r="R1150" s="25">
        <f t="shared" si="125"/>
        <v>0</v>
      </c>
      <c r="S1150" s="22">
        <f>SUM($R$3:R1150)</f>
        <v>1277.9647056559788</v>
      </c>
      <c r="T1150" s="25">
        <f t="shared" si="119"/>
        <v>1.9486265624292698</v>
      </c>
      <c r="U1150" s="22">
        <f>SUM($T$3:T1150)</f>
        <v>414.57046803204042</v>
      </c>
      <c r="V1150" s="25"/>
      <c r="W1150" s="20">
        <f>U1150*'KERS Calcs'!$F$4</f>
        <v>364.8220118681956</v>
      </c>
      <c r="X1150" s="25">
        <f>O1150*'KERS Calcs'!$F$30</f>
        <v>1.0685309008394392</v>
      </c>
      <c r="Y1150" s="73">
        <f>T1150*'KERS Calcs'!$F$30</f>
        <v>1.0479722850261985</v>
      </c>
      <c r="Z1150" s="26">
        <f>SUM($Y$3:Y1150)</f>
        <v>222.9561933848926</v>
      </c>
    </row>
    <row r="1151" spans="1:26" x14ac:dyDescent="0.2">
      <c r="A1151" s="23" t="s">
        <v>20</v>
      </c>
      <c r="B1151" s="19">
        <v>1148</v>
      </c>
      <c r="C1151" s="23">
        <v>126</v>
      </c>
      <c r="D1151" s="19">
        <v>17.399999999999999</v>
      </c>
      <c r="E1151" s="24">
        <v>4.833333333333333</v>
      </c>
      <c r="F1151" s="20">
        <v>-1.2361111111111109</v>
      </c>
      <c r="G1151" s="25">
        <f>'Bike Data'!$C$4*$F1151</f>
        <v>-349.8194444444444</v>
      </c>
      <c r="H1151" s="22">
        <f>0.5*'Bike Data'!$C$12*'Bike Data'!$C$7*'Bike Data'!$C$6*'WLTP Calcs'!E1151^2</f>
        <v>4.807716666666666</v>
      </c>
      <c r="I1151" s="26">
        <f>0.02 *'Bike Data'!C$4*9.81</f>
        <v>55.524600000000007</v>
      </c>
      <c r="J1151" s="22">
        <f t="shared" si="120"/>
        <v>-289.48712777777769</v>
      </c>
      <c r="K1151" s="25">
        <f t="shared" si="121"/>
        <v>0</v>
      </c>
      <c r="L1151" s="20">
        <f t="shared" si="122"/>
        <v>289.48712777777769</v>
      </c>
      <c r="M1151" s="30">
        <f>(E1151/1000)*(I1151+H1151+('Bike Data'!C$4*'Bike Data'!C$10*F1151))</f>
        <v>-1.9103993445601848</v>
      </c>
      <c r="N1151" s="25">
        <f t="shared" si="123"/>
        <v>0</v>
      </c>
      <c r="O1151" s="30">
        <f t="shared" si="124"/>
        <v>1.9103993445601848</v>
      </c>
      <c r="P1151" s="26"/>
      <c r="Q1151" s="22">
        <f>((M1151+M1152)/2) * (B1152 - B1151)</f>
        <v>-1.372793558043981</v>
      </c>
      <c r="R1151" s="25">
        <f t="shared" si="125"/>
        <v>0</v>
      </c>
      <c r="S1151" s="22">
        <f>SUM($R$3:R1151)</f>
        <v>1277.9647056559788</v>
      </c>
      <c r="T1151" s="25">
        <f t="shared" si="119"/>
        <v>1.372793558043981</v>
      </c>
      <c r="U1151" s="22">
        <f>SUM($T$3:T1151)</f>
        <v>415.94326159008443</v>
      </c>
      <c r="V1151" s="25"/>
      <c r="W1151" s="20">
        <f>U1151*'KERS Calcs'!$F$4</f>
        <v>366.03007019927429</v>
      </c>
      <c r="X1151" s="25">
        <f>O1151*'KERS Calcs'!$F$30</f>
        <v>1.0274136692129578</v>
      </c>
      <c r="Y1151" s="73">
        <f>T1151*'KERS Calcs'!$F$30</f>
        <v>0.73828902347461223</v>
      </c>
      <c r="Z1151" s="26">
        <f>SUM($Y$3:Y1151)</f>
        <v>223.69448240836721</v>
      </c>
    </row>
    <row r="1152" spans="1:26" x14ac:dyDescent="0.2">
      <c r="A1152" s="23" t="s">
        <v>20</v>
      </c>
      <c r="B1152" s="19">
        <v>1149</v>
      </c>
      <c r="C1152" s="23">
        <v>127</v>
      </c>
      <c r="D1152" s="19">
        <v>13.8</v>
      </c>
      <c r="E1152" s="24">
        <v>3.8333333333333335</v>
      </c>
      <c r="F1152" s="20">
        <v>-0.74999999999999978</v>
      </c>
      <c r="G1152" s="25">
        <f>'Bike Data'!$C$4*$F1152</f>
        <v>-212.24999999999994</v>
      </c>
      <c r="H1152" s="22">
        <f>0.5*'Bike Data'!$C$12*'Bike Data'!$C$7*'Bike Data'!$C$6*'WLTP Calcs'!E1152^2</f>
        <v>3.024116666666667</v>
      </c>
      <c r="I1152" s="26">
        <f>0.02 *'Bike Data'!C$4*9.81</f>
        <v>55.524600000000007</v>
      </c>
      <c r="J1152" s="22">
        <f t="shared" si="120"/>
        <v>-153.70128333333327</v>
      </c>
      <c r="K1152" s="25">
        <f t="shared" si="121"/>
        <v>0</v>
      </c>
      <c r="L1152" s="20">
        <f t="shared" si="122"/>
        <v>153.70128333333327</v>
      </c>
      <c r="M1152" s="30">
        <f>(E1152/1000)*(I1152+H1152+('Bike Data'!C$4*'Bike Data'!C$10*F1152))</f>
        <v>-0.83518777152777735</v>
      </c>
      <c r="N1152" s="25">
        <f t="shared" si="123"/>
        <v>0</v>
      </c>
      <c r="O1152" s="30">
        <f t="shared" si="124"/>
        <v>0.83518777152777735</v>
      </c>
      <c r="P1152" s="26"/>
      <c r="Q1152" s="22">
        <f>((M1152+M1153)/2) * (B1153 - B1152)</f>
        <v>-0.47481054548611096</v>
      </c>
      <c r="R1152" s="25">
        <f t="shared" si="125"/>
        <v>0</v>
      </c>
      <c r="S1152" s="22">
        <f>SUM($R$3:R1152)</f>
        <v>1277.9647056559788</v>
      </c>
      <c r="T1152" s="25">
        <f t="shared" si="119"/>
        <v>0.47481054548611096</v>
      </c>
      <c r="U1152" s="22">
        <f>SUM($T$3:T1152)</f>
        <v>416.41807213557053</v>
      </c>
      <c r="V1152" s="25"/>
      <c r="W1152" s="20">
        <f>U1152*'KERS Calcs'!$F$4</f>
        <v>366.44790347930206</v>
      </c>
      <c r="X1152" s="25">
        <f>O1152*'KERS Calcs'!$F$30</f>
        <v>0.44916437773626677</v>
      </c>
      <c r="Y1152" s="73">
        <f>T1152*'KERS Calcs'!$F$30</f>
        <v>0.25535333547300793</v>
      </c>
      <c r="Z1152" s="26">
        <f>SUM($Y$3:Y1152)</f>
        <v>223.94983574384023</v>
      </c>
    </row>
    <row r="1153" spans="1:26" x14ac:dyDescent="0.2">
      <c r="A1153" s="23" t="s">
        <v>20</v>
      </c>
      <c r="B1153" s="19">
        <v>1150</v>
      </c>
      <c r="C1153" s="23">
        <v>128</v>
      </c>
      <c r="D1153" s="19">
        <v>12</v>
      </c>
      <c r="E1153" s="24">
        <v>3.3333333333333335</v>
      </c>
      <c r="F1153" s="20">
        <v>-0.25000000000000011</v>
      </c>
      <c r="G1153" s="25">
        <f>'Bike Data'!$C$4*$F1153</f>
        <v>-70.750000000000028</v>
      </c>
      <c r="H1153" s="22">
        <f>0.5*'Bike Data'!$C$12*'Bike Data'!$C$7*'Bike Data'!$C$6*'WLTP Calcs'!E1153^2</f>
        <v>2.2866666666666671</v>
      </c>
      <c r="I1153" s="26">
        <f>0.02 *'Bike Data'!C$4*9.81</f>
        <v>55.524600000000007</v>
      </c>
      <c r="J1153" s="22">
        <f t="shared" si="120"/>
        <v>-12.93873333333336</v>
      </c>
      <c r="K1153" s="25">
        <f t="shared" si="121"/>
        <v>0</v>
      </c>
      <c r="L1153" s="20">
        <f t="shared" si="122"/>
        <v>12.93873333333336</v>
      </c>
      <c r="M1153" s="30">
        <f>(E1153/1000)*(I1153+H1153+('Bike Data'!C$4*'Bike Data'!C$10*F1153))</f>
        <v>-0.11443331944444456</v>
      </c>
      <c r="N1153" s="25">
        <f t="shared" si="123"/>
        <v>0</v>
      </c>
      <c r="O1153" s="30">
        <f t="shared" si="124"/>
        <v>0.11443331944444456</v>
      </c>
      <c r="P1153" s="26"/>
      <c r="Q1153" s="22">
        <f>((M1153+M1154)/2) * (B1154 - B1153)</f>
        <v>3.913545138888886E-2</v>
      </c>
      <c r="R1153" s="25">
        <f t="shared" si="125"/>
        <v>3.913545138888886E-2</v>
      </c>
      <c r="S1153" s="22">
        <f>SUM($R$3:R1153)</f>
        <v>1278.0038411073676</v>
      </c>
      <c r="T1153" s="25">
        <f t="shared" si="119"/>
        <v>0</v>
      </c>
      <c r="U1153" s="22">
        <f>SUM($T$3:T1153)</f>
        <v>416.41807213557053</v>
      </c>
      <c r="V1153" s="25"/>
      <c r="W1153" s="20">
        <f>U1153*'KERS Calcs'!$F$4</f>
        <v>366.44790347930206</v>
      </c>
      <c r="X1153" s="25">
        <f>O1153*'KERS Calcs'!$F$30</f>
        <v>6.1542293209749049E-2</v>
      </c>
      <c r="Y1153" s="73">
        <f>T1153*'KERS Calcs'!$F$30</f>
        <v>0</v>
      </c>
      <c r="Z1153" s="26">
        <f>SUM($Y$3:Y1153)</f>
        <v>223.94983574384023</v>
      </c>
    </row>
    <row r="1154" spans="1:26" x14ac:dyDescent="0.2">
      <c r="A1154" s="23" t="s">
        <v>20</v>
      </c>
      <c r="B1154" s="19">
        <v>1151</v>
      </c>
      <c r="C1154" s="23">
        <v>129</v>
      </c>
      <c r="D1154" s="19">
        <v>12</v>
      </c>
      <c r="E1154" s="24">
        <v>3.3333333333333335</v>
      </c>
      <c r="F1154" s="20">
        <v>0</v>
      </c>
      <c r="G1154" s="25">
        <f>'Bike Data'!$C$4*$F1154</f>
        <v>0</v>
      </c>
      <c r="H1154" s="22">
        <f>0.5*'Bike Data'!$C$12*'Bike Data'!$C$7*'Bike Data'!$C$6*'WLTP Calcs'!E1154^2</f>
        <v>2.2866666666666671</v>
      </c>
      <c r="I1154" s="26">
        <f>0.02 *'Bike Data'!C$4*9.81</f>
        <v>55.524600000000007</v>
      </c>
      <c r="J1154" s="22">
        <f t="shared" si="120"/>
        <v>57.811266666666675</v>
      </c>
      <c r="K1154" s="25">
        <f t="shared" si="121"/>
        <v>57.811266666666675</v>
      </c>
      <c r="L1154" s="20">
        <f t="shared" si="122"/>
        <v>0</v>
      </c>
      <c r="M1154" s="30">
        <f>(E1154/1000)*(I1154+H1154+('Bike Data'!C$4*'Bike Data'!C$10*F1154))</f>
        <v>0.19270422222222228</v>
      </c>
      <c r="N1154" s="25">
        <f t="shared" si="123"/>
        <v>0.19270422222222228</v>
      </c>
      <c r="O1154" s="30">
        <f t="shared" si="124"/>
        <v>0</v>
      </c>
      <c r="P1154" s="26"/>
      <c r="Q1154" s="22">
        <f>((M1154+M1155)/2) * (B1155 - B1154)</f>
        <v>0.35480459143518528</v>
      </c>
      <c r="R1154" s="25">
        <f t="shared" si="125"/>
        <v>0.35480459143518528</v>
      </c>
      <c r="S1154" s="22">
        <f>SUM($R$3:R1154)</f>
        <v>1278.3586456988028</v>
      </c>
      <c r="T1154" s="25">
        <f t="shared" si="119"/>
        <v>0</v>
      </c>
      <c r="U1154" s="22">
        <f>SUM($T$3:T1154)</f>
        <v>416.41807213557053</v>
      </c>
      <c r="V1154" s="25"/>
      <c r="W1154" s="20">
        <f>U1154*'KERS Calcs'!$F$4</f>
        <v>366.44790347930206</v>
      </c>
      <c r="X1154" s="25">
        <f>O1154*'KERS Calcs'!$F$30</f>
        <v>0</v>
      </c>
      <c r="Y1154" s="73">
        <f>T1154*'KERS Calcs'!$F$30</f>
        <v>0</v>
      </c>
      <c r="Z1154" s="26">
        <f>SUM($Y$3:Y1154)</f>
        <v>223.94983574384023</v>
      </c>
    </row>
    <row r="1155" spans="1:26" x14ac:dyDescent="0.2">
      <c r="A1155" s="23" t="s">
        <v>20</v>
      </c>
      <c r="B1155" s="19">
        <v>1152</v>
      </c>
      <c r="C1155" s="23">
        <v>130</v>
      </c>
      <c r="D1155" s="19">
        <v>12</v>
      </c>
      <c r="E1155" s="24">
        <v>3.3333333333333335</v>
      </c>
      <c r="F1155" s="20">
        <v>0.26388888888888895</v>
      </c>
      <c r="G1155" s="25">
        <f>'Bike Data'!$C$4*$F1155</f>
        <v>74.680555555555571</v>
      </c>
      <c r="H1155" s="22">
        <f>0.5*'Bike Data'!$C$12*'Bike Data'!$C$7*'Bike Data'!$C$6*'WLTP Calcs'!E1155^2</f>
        <v>2.2866666666666671</v>
      </c>
      <c r="I1155" s="26">
        <f>0.02 *'Bike Data'!C$4*9.81</f>
        <v>55.524600000000007</v>
      </c>
      <c r="J1155" s="22">
        <f t="shared" si="120"/>
        <v>132.49182222222225</v>
      </c>
      <c r="K1155" s="25">
        <f t="shared" si="121"/>
        <v>132.49182222222225</v>
      </c>
      <c r="L1155" s="20">
        <f t="shared" si="122"/>
        <v>0</v>
      </c>
      <c r="M1155" s="30">
        <f>(E1155/1000)*(I1155+H1155+('Bike Data'!C$4*'Bike Data'!C$10*F1155))</f>
        <v>0.51690496064814828</v>
      </c>
      <c r="N1155" s="25">
        <f t="shared" si="123"/>
        <v>0.51690496064814828</v>
      </c>
      <c r="O1155" s="30">
        <f t="shared" si="124"/>
        <v>0</v>
      </c>
      <c r="P1155" s="26"/>
      <c r="Q1155" s="22">
        <f>((M1155+M1156)/2) * (B1156 - B1155)</f>
        <v>1.0435745147826649</v>
      </c>
      <c r="R1155" s="25">
        <f t="shared" si="125"/>
        <v>1.0435745147826649</v>
      </c>
      <c r="S1155" s="22">
        <f>SUM($R$3:R1155)</f>
        <v>1279.4022202135855</v>
      </c>
      <c r="T1155" s="25">
        <f t="shared" ref="T1155:T1218" si="126">ABS(IF(Q1155&lt;0,Q1155,))</f>
        <v>0</v>
      </c>
      <c r="U1155" s="22">
        <f>SUM($T$3:T1155)</f>
        <v>416.41807213557053</v>
      </c>
      <c r="V1155" s="25"/>
      <c r="W1155" s="20">
        <f>U1155*'KERS Calcs'!$F$4</f>
        <v>366.44790347930206</v>
      </c>
      <c r="X1155" s="25">
        <f>O1155*'KERS Calcs'!$F$30</f>
        <v>0</v>
      </c>
      <c r="Y1155" s="73">
        <f>T1155*'KERS Calcs'!$F$30</f>
        <v>0</v>
      </c>
      <c r="Z1155" s="26">
        <f>SUM($Y$3:Y1155)</f>
        <v>223.94983574384023</v>
      </c>
    </row>
    <row r="1156" spans="1:26" x14ac:dyDescent="0.2">
      <c r="A1156" s="23" t="s">
        <v>20</v>
      </c>
      <c r="B1156" s="19">
        <v>1153</v>
      </c>
      <c r="C1156" s="23">
        <v>131</v>
      </c>
      <c r="D1156" s="19">
        <v>13.9</v>
      </c>
      <c r="E1156" s="24">
        <v>3.8611111111111112</v>
      </c>
      <c r="F1156" s="20">
        <v>0.94444444444444453</v>
      </c>
      <c r="G1156" s="25">
        <f>'Bike Data'!$C$4*$F1156</f>
        <v>267.27777777777783</v>
      </c>
      <c r="H1156" s="22">
        <f>0.5*'Bike Data'!$C$12*'Bike Data'!$C$7*'Bike Data'!$C$6*'WLTP Calcs'!E1156^2</f>
        <v>3.0681032407407409</v>
      </c>
      <c r="I1156" s="26">
        <f>0.02 *'Bike Data'!C$4*9.81</f>
        <v>55.524600000000007</v>
      </c>
      <c r="J1156" s="22">
        <f t="shared" ref="J1156:J1219" si="127">SUM(G1156:I1156)</f>
        <v>325.8704810185186</v>
      </c>
      <c r="K1156" s="25">
        <f t="shared" ref="K1156:K1219" si="128">IF(J1156&gt;0,J1156,)</f>
        <v>325.8704810185186</v>
      </c>
      <c r="L1156" s="20">
        <f t="shared" ref="L1156:L1219" si="129">IF(J1156&lt;0,J1156,)*-1</f>
        <v>0</v>
      </c>
      <c r="M1156" s="30">
        <f>(E1156/1000)*(I1156+H1156+('Bike Data'!C$4*'Bike Data'!C$10*F1156))</f>
        <v>1.5702440689171815</v>
      </c>
      <c r="N1156" s="25">
        <f t="shared" ref="N1156:N1219" si="130">IF(M1156&gt;0,M1156,)</f>
        <v>1.5702440689171815</v>
      </c>
      <c r="O1156" s="30">
        <f t="shared" ref="O1156:O1219" si="131">ABS(IF(M1156&lt;0,M1156,))</f>
        <v>0</v>
      </c>
      <c r="P1156" s="26"/>
      <c r="Q1156" s="22">
        <f>((M1156+M1157)/2) * (B1157 - B1156)</f>
        <v>2.441768914911266</v>
      </c>
      <c r="R1156" s="25">
        <f t="shared" ref="R1156:R1219" si="132">IF(Q1156&gt;0,Q1156,)</f>
        <v>2.441768914911266</v>
      </c>
      <c r="S1156" s="22">
        <f>SUM($R$3:R1156)</f>
        <v>1281.8439891284968</v>
      </c>
      <c r="T1156" s="25">
        <f t="shared" si="126"/>
        <v>0</v>
      </c>
      <c r="U1156" s="22">
        <f>SUM($T$3:T1156)</f>
        <v>416.41807213557053</v>
      </c>
      <c r="V1156" s="25"/>
      <c r="W1156" s="20">
        <f>U1156*'KERS Calcs'!$F$4</f>
        <v>366.44790347930206</v>
      </c>
      <c r="X1156" s="25">
        <f>O1156*'KERS Calcs'!$F$30</f>
        <v>0</v>
      </c>
      <c r="Y1156" s="73">
        <f>T1156*'KERS Calcs'!$F$30</f>
        <v>0</v>
      </c>
      <c r="Z1156" s="26">
        <f>SUM($Y$3:Y1156)</f>
        <v>223.94983574384023</v>
      </c>
    </row>
    <row r="1157" spans="1:26" x14ac:dyDescent="0.2">
      <c r="A1157" s="23" t="s">
        <v>20</v>
      </c>
      <c r="B1157" s="19">
        <v>1154</v>
      </c>
      <c r="C1157" s="23">
        <v>132</v>
      </c>
      <c r="D1157" s="19">
        <v>18.8</v>
      </c>
      <c r="E1157" s="24">
        <v>5.2222222222222223</v>
      </c>
      <c r="F1157" s="20">
        <v>1.5555555555555556</v>
      </c>
      <c r="G1157" s="25">
        <f>'Bike Data'!$C$4*$F1157</f>
        <v>440.22222222222223</v>
      </c>
      <c r="H1157" s="22">
        <f>0.5*'Bike Data'!$C$12*'Bike Data'!$C$7*'Bike Data'!$C$6*'WLTP Calcs'!E1157^2</f>
        <v>5.6124962962962961</v>
      </c>
      <c r="I1157" s="26">
        <f>0.02 *'Bike Data'!C$4*9.81</f>
        <v>55.524600000000007</v>
      </c>
      <c r="J1157" s="22">
        <f t="shared" si="127"/>
        <v>501.35931851851853</v>
      </c>
      <c r="K1157" s="25">
        <f t="shared" si="128"/>
        <v>501.35931851851853</v>
      </c>
      <c r="L1157" s="20">
        <f t="shared" si="129"/>
        <v>0</v>
      </c>
      <c r="M1157" s="30">
        <f>(E1157/1000)*(I1157+H1157+('Bike Data'!C$4*'Bike Data'!C$10*F1157))</f>
        <v>3.3132937609053505</v>
      </c>
      <c r="N1157" s="25">
        <f t="shared" si="130"/>
        <v>3.3132937609053505</v>
      </c>
      <c r="O1157" s="30">
        <f t="shared" si="131"/>
        <v>0</v>
      </c>
      <c r="P1157" s="26"/>
      <c r="Q1157" s="22">
        <f>((M1157+M1158)/2) * (B1158 - B1157)</f>
        <v>3.8480665894547332</v>
      </c>
      <c r="R1157" s="25">
        <f t="shared" si="132"/>
        <v>3.8480665894547332</v>
      </c>
      <c r="S1157" s="22">
        <f>SUM($R$3:R1157)</f>
        <v>1285.6920557179515</v>
      </c>
      <c r="T1157" s="25">
        <f t="shared" si="126"/>
        <v>0</v>
      </c>
      <c r="U1157" s="22">
        <f>SUM($T$3:T1157)</f>
        <v>416.41807213557053</v>
      </c>
      <c r="V1157" s="25"/>
      <c r="W1157" s="20">
        <f>U1157*'KERS Calcs'!$F$4</f>
        <v>366.44790347930206</v>
      </c>
      <c r="X1157" s="25">
        <f>O1157*'KERS Calcs'!$F$30</f>
        <v>0</v>
      </c>
      <c r="Y1157" s="73">
        <f>T1157*'KERS Calcs'!$F$30</f>
        <v>0</v>
      </c>
      <c r="Z1157" s="26">
        <f>SUM($Y$3:Y1157)</f>
        <v>223.94983574384023</v>
      </c>
    </row>
    <row r="1158" spans="1:26" x14ac:dyDescent="0.2">
      <c r="A1158" s="23" t="s">
        <v>20</v>
      </c>
      <c r="B1158" s="19">
        <v>1155</v>
      </c>
      <c r="C1158" s="23">
        <v>133</v>
      </c>
      <c r="D1158" s="19">
        <v>25.1</v>
      </c>
      <c r="E1158" s="24">
        <v>6.9722222222222232</v>
      </c>
      <c r="F1158" s="20">
        <v>1.5277777777777777</v>
      </c>
      <c r="G1158" s="25">
        <f>'Bike Data'!$C$4*$F1158</f>
        <v>432.36111111111109</v>
      </c>
      <c r="H1158" s="22">
        <f>0.5*'Bike Data'!$C$12*'Bike Data'!$C$7*'Bike Data'!$C$6*'WLTP Calcs'!E1158^2</f>
        <v>10.004325462962965</v>
      </c>
      <c r="I1158" s="26">
        <f>0.02 *'Bike Data'!C$4*9.81</f>
        <v>55.524600000000007</v>
      </c>
      <c r="J1158" s="22">
        <f t="shared" si="127"/>
        <v>497.89003657407409</v>
      </c>
      <c r="K1158" s="25">
        <f t="shared" si="128"/>
        <v>497.89003657407409</v>
      </c>
      <c r="L1158" s="20">
        <f t="shared" si="129"/>
        <v>0</v>
      </c>
      <c r="M1158" s="30">
        <f>(E1158/1000)*(I1158+H1158+('Bike Data'!C$4*'Bike Data'!C$10*F1158))</f>
        <v>4.3828394180041155</v>
      </c>
      <c r="N1158" s="25">
        <f t="shared" si="130"/>
        <v>4.3828394180041155</v>
      </c>
      <c r="O1158" s="30">
        <f t="shared" si="131"/>
        <v>0</v>
      </c>
      <c r="P1158" s="26"/>
      <c r="Q1158" s="22">
        <f>((M1158+M1159)/2) * (B1159 - B1158)</f>
        <v>4.3228472499807093</v>
      </c>
      <c r="R1158" s="25">
        <f t="shared" si="132"/>
        <v>4.3228472499807093</v>
      </c>
      <c r="S1158" s="22">
        <f>SUM($R$3:R1158)</f>
        <v>1290.0149029679321</v>
      </c>
      <c r="T1158" s="25">
        <f t="shared" si="126"/>
        <v>0</v>
      </c>
      <c r="U1158" s="22">
        <f>SUM($T$3:T1158)</f>
        <v>416.41807213557053</v>
      </c>
      <c r="V1158" s="25"/>
      <c r="W1158" s="20">
        <f>U1158*'KERS Calcs'!$F$4</f>
        <v>366.44790347930206</v>
      </c>
      <c r="X1158" s="25">
        <f>O1158*'KERS Calcs'!$F$30</f>
        <v>0</v>
      </c>
      <c r="Y1158" s="73">
        <f>T1158*'KERS Calcs'!$F$30</f>
        <v>0</v>
      </c>
      <c r="Z1158" s="26">
        <f>SUM($Y$3:Y1158)</f>
        <v>223.94983574384023</v>
      </c>
    </row>
    <row r="1159" spans="1:26" x14ac:dyDescent="0.2">
      <c r="A1159" s="23" t="s">
        <v>20</v>
      </c>
      <c r="B1159" s="19">
        <v>1156</v>
      </c>
      <c r="C1159" s="23">
        <v>134</v>
      </c>
      <c r="D1159" s="19">
        <v>29.8</v>
      </c>
      <c r="E1159" s="24">
        <v>8.2777777777777786</v>
      </c>
      <c r="F1159" s="20">
        <v>1.2083333333333328</v>
      </c>
      <c r="G1159" s="25">
        <f>'Bike Data'!$C$4*$F1159</f>
        <v>341.9583333333332</v>
      </c>
      <c r="H1159" s="22">
        <f>0.5*'Bike Data'!$C$12*'Bike Data'!$C$7*'Bike Data'!$C$6*'WLTP Calcs'!E1159^2</f>
        <v>14.1017462962963</v>
      </c>
      <c r="I1159" s="26">
        <f>0.02 *'Bike Data'!C$4*9.81</f>
        <v>55.524600000000007</v>
      </c>
      <c r="J1159" s="22">
        <f t="shared" si="127"/>
        <v>411.58467962962953</v>
      </c>
      <c r="K1159" s="25">
        <f t="shared" si="128"/>
        <v>411.58467962962953</v>
      </c>
      <c r="L1159" s="20">
        <f t="shared" si="129"/>
        <v>0</v>
      </c>
      <c r="M1159" s="30">
        <f>(E1159/1000)*(I1159+H1159+('Bike Data'!C$4*'Bike Data'!C$10*F1159))</f>
        <v>4.2628550819573032</v>
      </c>
      <c r="N1159" s="25">
        <f t="shared" si="130"/>
        <v>4.2628550819573032</v>
      </c>
      <c r="O1159" s="30">
        <f t="shared" si="131"/>
        <v>0</v>
      </c>
      <c r="P1159" s="26"/>
      <c r="Q1159" s="22">
        <f>((M1159+M1160)/2) * (B1160 - B1159)</f>
        <v>4.4958252445023144</v>
      </c>
      <c r="R1159" s="25">
        <f t="shared" si="132"/>
        <v>4.4958252445023144</v>
      </c>
      <c r="S1159" s="22">
        <f>SUM($R$3:R1159)</f>
        <v>1294.5107282124345</v>
      </c>
      <c r="T1159" s="25">
        <f t="shared" si="126"/>
        <v>0</v>
      </c>
      <c r="U1159" s="22">
        <f>SUM($T$3:T1159)</f>
        <v>416.41807213557053</v>
      </c>
      <c r="V1159" s="25"/>
      <c r="W1159" s="20">
        <f>U1159*'KERS Calcs'!$F$4</f>
        <v>366.44790347930206</v>
      </c>
      <c r="X1159" s="25">
        <f>O1159*'KERS Calcs'!$F$30</f>
        <v>0</v>
      </c>
      <c r="Y1159" s="73">
        <f>T1159*'KERS Calcs'!$F$30</f>
        <v>0</v>
      </c>
      <c r="Z1159" s="26">
        <f>SUM($Y$3:Y1159)</f>
        <v>223.94983574384023</v>
      </c>
    </row>
    <row r="1160" spans="1:26" x14ac:dyDescent="0.2">
      <c r="A1160" s="23" t="s">
        <v>20</v>
      </c>
      <c r="B1160" s="19">
        <v>1157</v>
      </c>
      <c r="C1160" s="23">
        <v>135</v>
      </c>
      <c r="D1160" s="19">
        <v>33.799999999999997</v>
      </c>
      <c r="E1160" s="24">
        <v>9.3888888888888893</v>
      </c>
      <c r="F1160" s="20">
        <v>1.166666666666667</v>
      </c>
      <c r="G1160" s="25">
        <f>'Bike Data'!$C$4*$F1160</f>
        <v>330.16666666666674</v>
      </c>
      <c r="H1160" s="22">
        <f>0.5*'Bike Data'!$C$12*'Bike Data'!$C$7*'Bike Data'!$C$6*'WLTP Calcs'!E1160^2</f>
        <v>18.141524074074077</v>
      </c>
      <c r="I1160" s="26">
        <f>0.02 *'Bike Data'!C$4*9.81</f>
        <v>55.524600000000007</v>
      </c>
      <c r="J1160" s="22">
        <f t="shared" si="127"/>
        <v>403.83279074074085</v>
      </c>
      <c r="K1160" s="25">
        <f t="shared" si="128"/>
        <v>403.83279074074085</v>
      </c>
      <c r="L1160" s="20">
        <f t="shared" si="129"/>
        <v>0</v>
      </c>
      <c r="M1160" s="30">
        <f>(E1160/1000)*(I1160+H1160+('Bike Data'!C$4*'Bike Data'!C$10*F1160))</f>
        <v>4.7287954070473255</v>
      </c>
      <c r="N1160" s="25">
        <f t="shared" si="130"/>
        <v>4.7287954070473255</v>
      </c>
      <c r="O1160" s="30">
        <f t="shared" si="131"/>
        <v>0</v>
      </c>
      <c r="P1160" s="26"/>
      <c r="Q1160" s="22">
        <f>((M1160+M1161)/2) * (B1161 - B1160)</f>
        <v>5.3891843636574084</v>
      </c>
      <c r="R1160" s="25">
        <f t="shared" si="132"/>
        <v>5.3891843636574084</v>
      </c>
      <c r="S1160" s="22">
        <f>SUM($R$3:R1160)</f>
        <v>1299.899912576092</v>
      </c>
      <c r="T1160" s="25">
        <f t="shared" si="126"/>
        <v>0</v>
      </c>
      <c r="U1160" s="22">
        <f>SUM($T$3:T1160)</f>
        <v>416.41807213557053</v>
      </c>
      <c r="V1160" s="25"/>
      <c r="W1160" s="20">
        <f>U1160*'KERS Calcs'!$F$4</f>
        <v>366.44790347930206</v>
      </c>
      <c r="X1160" s="25">
        <f>O1160*'KERS Calcs'!$F$30</f>
        <v>0</v>
      </c>
      <c r="Y1160" s="73">
        <f>T1160*'KERS Calcs'!$F$30</f>
        <v>0</v>
      </c>
      <c r="Z1160" s="26">
        <f>SUM($Y$3:Y1160)</f>
        <v>223.94983574384023</v>
      </c>
    </row>
    <row r="1161" spans="1:26" x14ac:dyDescent="0.2">
      <c r="A1161" s="23" t="s">
        <v>20</v>
      </c>
      <c r="B1161" s="19">
        <v>1158</v>
      </c>
      <c r="C1161" s="23">
        <v>136</v>
      </c>
      <c r="D1161" s="19">
        <v>38.200000000000003</v>
      </c>
      <c r="E1161" s="24">
        <v>10.611111111111112</v>
      </c>
      <c r="F1161" s="20">
        <v>1.3333333333333335</v>
      </c>
      <c r="G1161" s="25">
        <f>'Bike Data'!$C$4*$F1161</f>
        <v>377.33333333333337</v>
      </c>
      <c r="H1161" s="22">
        <f>0.5*'Bike Data'!$C$12*'Bike Data'!$C$7*'Bike Data'!$C$6*'WLTP Calcs'!E1161^2</f>
        <v>23.172190740740749</v>
      </c>
      <c r="I1161" s="26">
        <f>0.02 *'Bike Data'!C$4*9.81</f>
        <v>55.524600000000007</v>
      </c>
      <c r="J1161" s="22">
        <f t="shared" si="127"/>
        <v>456.03012407407414</v>
      </c>
      <c r="K1161" s="25">
        <f t="shared" si="128"/>
        <v>456.03012407407414</v>
      </c>
      <c r="L1161" s="20">
        <f t="shared" si="129"/>
        <v>0</v>
      </c>
      <c r="M1161" s="30">
        <f>(E1161/1000)*(I1161+H1161+('Bike Data'!C$4*'Bike Data'!C$10*F1161))</f>
        <v>6.0495733202674913</v>
      </c>
      <c r="N1161" s="25">
        <f t="shared" si="130"/>
        <v>6.0495733202674913</v>
      </c>
      <c r="O1161" s="30">
        <f t="shared" si="131"/>
        <v>0</v>
      </c>
      <c r="P1161" s="26"/>
      <c r="Q1161" s="22">
        <f>((M1161+M1162)/2) * (B1162 - B1161)</f>
        <v>6.84135524072145</v>
      </c>
      <c r="R1161" s="25">
        <f t="shared" si="132"/>
        <v>6.84135524072145</v>
      </c>
      <c r="S1161" s="22">
        <f>SUM($R$3:R1161)</f>
        <v>1306.7412678168134</v>
      </c>
      <c r="T1161" s="25">
        <f t="shared" si="126"/>
        <v>0</v>
      </c>
      <c r="U1161" s="22">
        <f>SUM($T$3:T1161)</f>
        <v>416.41807213557053</v>
      </c>
      <c r="V1161" s="25"/>
      <c r="W1161" s="20">
        <f>U1161*'KERS Calcs'!$F$4</f>
        <v>366.44790347930206</v>
      </c>
      <c r="X1161" s="25">
        <f>O1161*'KERS Calcs'!$F$30</f>
        <v>0</v>
      </c>
      <c r="Y1161" s="73">
        <f>T1161*'KERS Calcs'!$F$30</f>
        <v>0</v>
      </c>
      <c r="Z1161" s="26">
        <f>SUM($Y$3:Y1161)</f>
        <v>223.94983574384023</v>
      </c>
    </row>
    <row r="1162" spans="1:26" x14ac:dyDescent="0.2">
      <c r="A1162" s="23" t="s">
        <v>20</v>
      </c>
      <c r="B1162" s="19">
        <v>1159</v>
      </c>
      <c r="C1162" s="23">
        <v>137</v>
      </c>
      <c r="D1162" s="19">
        <v>43.4</v>
      </c>
      <c r="E1162" s="24">
        <v>12.055555555555555</v>
      </c>
      <c r="F1162" s="20">
        <v>1.4861111111111105</v>
      </c>
      <c r="G1162" s="25">
        <f>'Bike Data'!$C$4*$F1162</f>
        <v>420.56944444444429</v>
      </c>
      <c r="H1162" s="22">
        <f>0.5*'Bike Data'!$C$12*'Bike Data'!$C$7*'Bike Data'!$C$6*'WLTP Calcs'!E1162^2</f>
        <v>29.910235185185183</v>
      </c>
      <c r="I1162" s="26">
        <f>0.02 *'Bike Data'!C$4*9.81</f>
        <v>55.524600000000007</v>
      </c>
      <c r="J1162" s="22">
        <f t="shared" si="127"/>
        <v>506.00427962962948</v>
      </c>
      <c r="K1162" s="25">
        <f t="shared" si="128"/>
        <v>506.00427962962948</v>
      </c>
      <c r="L1162" s="20">
        <f t="shared" si="129"/>
        <v>0</v>
      </c>
      <c r="M1162" s="30">
        <f>(E1162/1000)*(I1162+H1162+('Bike Data'!C$4*'Bike Data'!C$10*F1162))</f>
        <v>7.6331371611754086</v>
      </c>
      <c r="N1162" s="25">
        <f t="shared" si="130"/>
        <v>7.6331371611754086</v>
      </c>
      <c r="O1162" s="30">
        <f t="shared" si="131"/>
        <v>0</v>
      </c>
      <c r="P1162" s="26"/>
      <c r="Q1162" s="22">
        <f>((M1162+M1163)/2) * (B1163 - B1162)</f>
        <v>8.0672545177983537</v>
      </c>
      <c r="R1162" s="25">
        <f t="shared" si="132"/>
        <v>8.0672545177983537</v>
      </c>
      <c r="S1162" s="22">
        <f>SUM($R$3:R1162)</f>
        <v>1314.8085223346118</v>
      </c>
      <c r="T1162" s="25">
        <f t="shared" si="126"/>
        <v>0</v>
      </c>
      <c r="U1162" s="22">
        <f>SUM($T$3:T1162)</f>
        <v>416.41807213557053</v>
      </c>
      <c r="V1162" s="25"/>
      <c r="W1162" s="20">
        <f>U1162*'KERS Calcs'!$F$4</f>
        <v>366.44790347930206</v>
      </c>
      <c r="X1162" s="25">
        <f>O1162*'KERS Calcs'!$F$30</f>
        <v>0</v>
      </c>
      <c r="Y1162" s="73">
        <f>T1162*'KERS Calcs'!$F$30</f>
        <v>0</v>
      </c>
      <c r="Z1162" s="26">
        <f>SUM($Y$3:Y1162)</f>
        <v>223.94983574384023</v>
      </c>
    </row>
    <row r="1163" spans="1:26" x14ac:dyDescent="0.2">
      <c r="A1163" s="23" t="s">
        <v>20</v>
      </c>
      <c r="B1163" s="19">
        <v>1160</v>
      </c>
      <c r="C1163" s="23">
        <v>138</v>
      </c>
      <c r="D1163" s="19">
        <v>48.9</v>
      </c>
      <c r="E1163" s="24">
        <v>13.583333333333334</v>
      </c>
      <c r="F1163" s="20">
        <v>1.4444444444444442</v>
      </c>
      <c r="G1163" s="25">
        <f>'Bike Data'!$C$4*$F1163</f>
        <v>408.77777777777771</v>
      </c>
      <c r="H1163" s="22">
        <f>0.5*'Bike Data'!$C$12*'Bike Data'!$C$7*'Bike Data'!$C$6*'WLTP Calcs'!E1163^2</f>
        <v>37.97152916666667</v>
      </c>
      <c r="I1163" s="26">
        <f>0.02 *'Bike Data'!C$4*9.81</f>
        <v>55.524600000000007</v>
      </c>
      <c r="J1163" s="22">
        <f t="shared" si="127"/>
        <v>502.27390694444438</v>
      </c>
      <c r="K1163" s="25">
        <f t="shared" si="128"/>
        <v>502.27390694444438</v>
      </c>
      <c r="L1163" s="20">
        <f t="shared" si="129"/>
        <v>0</v>
      </c>
      <c r="M1163" s="30">
        <f>(E1163/1000)*(I1163+H1163+('Bike Data'!C$4*'Bike Data'!C$10*F1163))</f>
        <v>8.5013718744212969</v>
      </c>
      <c r="N1163" s="25">
        <f t="shared" si="130"/>
        <v>8.5013718744212969</v>
      </c>
      <c r="O1163" s="30">
        <f t="shared" si="131"/>
        <v>0</v>
      </c>
      <c r="P1163" s="26"/>
      <c r="Q1163" s="22">
        <f>((M1163+M1164)/2) * (B1164 - B1163)</f>
        <v>8.4132710580118317</v>
      </c>
      <c r="R1163" s="25">
        <f t="shared" si="132"/>
        <v>8.4132710580118317</v>
      </c>
      <c r="S1163" s="22">
        <f>SUM($R$3:R1163)</f>
        <v>1323.2217933926236</v>
      </c>
      <c r="T1163" s="25">
        <f t="shared" si="126"/>
        <v>0</v>
      </c>
      <c r="U1163" s="22">
        <f>SUM($T$3:T1163)</f>
        <v>416.41807213557053</v>
      </c>
      <c r="V1163" s="25"/>
      <c r="W1163" s="20">
        <f>U1163*'KERS Calcs'!$F$4</f>
        <v>366.44790347930206</v>
      </c>
      <c r="X1163" s="25">
        <f>O1163*'KERS Calcs'!$F$30</f>
        <v>0</v>
      </c>
      <c r="Y1163" s="73">
        <f>T1163*'KERS Calcs'!$F$30</f>
        <v>0</v>
      </c>
      <c r="Z1163" s="26">
        <f>SUM($Y$3:Y1163)</f>
        <v>223.94983574384023</v>
      </c>
    </row>
    <row r="1164" spans="1:26" x14ac:dyDescent="0.2">
      <c r="A1164" s="23" t="s">
        <v>20</v>
      </c>
      <c r="B1164" s="19">
        <v>1161</v>
      </c>
      <c r="C1164" s="23">
        <v>139</v>
      </c>
      <c r="D1164" s="19">
        <v>53.8</v>
      </c>
      <c r="E1164" s="24">
        <v>14.944444444444445</v>
      </c>
      <c r="F1164" s="20">
        <v>1.2361111111111109</v>
      </c>
      <c r="G1164" s="25">
        <f>'Bike Data'!$C$4*$F1164</f>
        <v>349.8194444444444</v>
      </c>
      <c r="H1164" s="22">
        <f>0.5*'Bike Data'!$C$12*'Bike Data'!$C$7*'Bike Data'!$C$6*'WLTP Calcs'!E1164^2</f>
        <v>45.962635185185192</v>
      </c>
      <c r="I1164" s="26">
        <f>0.02 *'Bike Data'!C$4*9.81</f>
        <v>55.524600000000007</v>
      </c>
      <c r="J1164" s="22">
        <f t="shared" si="127"/>
        <v>451.30667962962963</v>
      </c>
      <c r="K1164" s="25">
        <f t="shared" si="128"/>
        <v>451.30667962962963</v>
      </c>
      <c r="L1164" s="20">
        <f t="shared" si="129"/>
        <v>0</v>
      </c>
      <c r="M1164" s="30">
        <f>(E1164/1000)*(I1164+H1164+('Bike Data'!C$4*'Bike Data'!C$10*F1164))</f>
        <v>8.3251702416023665</v>
      </c>
      <c r="N1164" s="25">
        <f t="shared" si="130"/>
        <v>8.3251702416023665</v>
      </c>
      <c r="O1164" s="30">
        <f t="shared" si="131"/>
        <v>0</v>
      </c>
      <c r="P1164" s="26"/>
      <c r="Q1164" s="22">
        <f>((M1164+M1165)/2) * (B1165 - B1164)</f>
        <v>8.1984359785879644</v>
      </c>
      <c r="R1164" s="25">
        <f t="shared" si="132"/>
        <v>8.1984359785879644</v>
      </c>
      <c r="S1164" s="22">
        <f>SUM($R$3:R1164)</f>
        <v>1331.4202293712115</v>
      </c>
      <c r="T1164" s="25">
        <f t="shared" si="126"/>
        <v>0</v>
      </c>
      <c r="U1164" s="22">
        <f>SUM($T$3:T1164)</f>
        <v>416.41807213557053</v>
      </c>
      <c r="V1164" s="25"/>
      <c r="W1164" s="20">
        <f>U1164*'KERS Calcs'!$F$4</f>
        <v>366.44790347930206</v>
      </c>
      <c r="X1164" s="25">
        <f>O1164*'KERS Calcs'!$F$30</f>
        <v>0</v>
      </c>
      <c r="Y1164" s="73">
        <f>T1164*'KERS Calcs'!$F$30</f>
        <v>0</v>
      </c>
      <c r="Z1164" s="26">
        <f>SUM($Y$3:Y1164)</f>
        <v>223.94983574384023</v>
      </c>
    </row>
    <row r="1165" spans="1:26" x14ac:dyDescent="0.2">
      <c r="A1165" s="23" t="s">
        <v>20</v>
      </c>
      <c r="B1165" s="19">
        <v>1162</v>
      </c>
      <c r="C1165" s="23">
        <v>140</v>
      </c>
      <c r="D1165" s="19">
        <v>57.8</v>
      </c>
      <c r="E1165" s="24">
        <v>16.055555555555557</v>
      </c>
      <c r="F1165" s="20">
        <v>1.0694444444444449</v>
      </c>
      <c r="G1165" s="25">
        <f>'Bike Data'!$C$4*$F1165</f>
        <v>302.65277777777789</v>
      </c>
      <c r="H1165" s="22">
        <f>0.5*'Bike Data'!$C$12*'Bike Data'!$C$7*'Bike Data'!$C$6*'WLTP Calcs'!E1165^2</f>
        <v>53.051301851851861</v>
      </c>
      <c r="I1165" s="26">
        <f>0.02 *'Bike Data'!C$4*9.81</f>
        <v>55.524600000000007</v>
      </c>
      <c r="J1165" s="22">
        <f t="shared" si="127"/>
        <v>411.22867962962977</v>
      </c>
      <c r="K1165" s="25">
        <f t="shared" si="128"/>
        <v>411.22867962962977</v>
      </c>
      <c r="L1165" s="20">
        <f t="shared" si="129"/>
        <v>0</v>
      </c>
      <c r="M1165" s="30">
        <f>(E1165/1000)*(I1165+H1165+('Bike Data'!C$4*'Bike Data'!C$10*F1165))</f>
        <v>8.0717017155735622</v>
      </c>
      <c r="N1165" s="25">
        <f t="shared" si="130"/>
        <v>8.0717017155735622</v>
      </c>
      <c r="O1165" s="30">
        <f t="shared" si="131"/>
        <v>0</v>
      </c>
      <c r="P1165" s="26"/>
      <c r="Q1165" s="22">
        <f>((M1165+M1166)/2) * (B1166 - B1165)</f>
        <v>8.1713020131687273</v>
      </c>
      <c r="R1165" s="25">
        <f t="shared" si="132"/>
        <v>8.1713020131687273</v>
      </c>
      <c r="S1165" s="22">
        <f>SUM($R$3:R1165)</f>
        <v>1339.5915313843802</v>
      </c>
      <c r="T1165" s="25">
        <f t="shared" si="126"/>
        <v>0</v>
      </c>
      <c r="U1165" s="22">
        <f>SUM($T$3:T1165)</f>
        <v>416.41807213557053</v>
      </c>
      <c r="V1165" s="25"/>
      <c r="W1165" s="20">
        <f>U1165*'KERS Calcs'!$F$4</f>
        <v>366.44790347930206</v>
      </c>
      <c r="X1165" s="25">
        <f>O1165*'KERS Calcs'!$F$30</f>
        <v>0</v>
      </c>
      <c r="Y1165" s="73">
        <f>T1165*'KERS Calcs'!$F$30</f>
        <v>0</v>
      </c>
      <c r="Z1165" s="26">
        <f>SUM($Y$3:Y1165)</f>
        <v>223.94983574384023</v>
      </c>
    </row>
    <row r="1166" spans="1:26" x14ac:dyDescent="0.2">
      <c r="A1166" s="23" t="s">
        <v>20</v>
      </c>
      <c r="B1166" s="19">
        <v>1163</v>
      </c>
      <c r="C1166" s="23">
        <v>141</v>
      </c>
      <c r="D1166" s="19">
        <v>61.5</v>
      </c>
      <c r="E1166" s="24">
        <v>17.083333333333336</v>
      </c>
      <c r="F1166" s="20">
        <v>1.0000000000000004</v>
      </c>
      <c r="G1166" s="25">
        <f>'Bike Data'!$C$4*$F1166</f>
        <v>283.00000000000011</v>
      </c>
      <c r="H1166" s="22">
        <f>0.5*'Bike Data'!$C$12*'Bike Data'!$C$7*'Bike Data'!$C$6*'WLTP Calcs'!E1166^2</f>
        <v>60.06072916666669</v>
      </c>
      <c r="I1166" s="26">
        <f>0.02 *'Bike Data'!C$4*9.81</f>
        <v>55.524600000000007</v>
      </c>
      <c r="J1166" s="22">
        <f t="shared" si="127"/>
        <v>398.58532916666684</v>
      </c>
      <c r="K1166" s="25">
        <f t="shared" si="128"/>
        <v>398.58532916666684</v>
      </c>
      <c r="L1166" s="20">
        <f t="shared" si="129"/>
        <v>0</v>
      </c>
      <c r="M1166" s="30">
        <f>(E1166/1000)*(I1166+H1166+('Bike Data'!C$4*'Bike Data'!C$10*F1166))</f>
        <v>8.2709023107638941</v>
      </c>
      <c r="N1166" s="25">
        <f t="shared" si="130"/>
        <v>8.2709023107638941</v>
      </c>
      <c r="O1166" s="30">
        <f t="shared" si="131"/>
        <v>0</v>
      </c>
      <c r="P1166" s="26"/>
      <c r="Q1166" s="22">
        <f>((M1166+M1167)/2) * (B1167 - B1166)</f>
        <v>8.4310863674125578</v>
      </c>
      <c r="R1166" s="25">
        <f t="shared" si="132"/>
        <v>8.4310863674125578</v>
      </c>
      <c r="S1166" s="22">
        <f>SUM($R$3:R1166)</f>
        <v>1348.0226177517927</v>
      </c>
      <c r="T1166" s="25">
        <f t="shared" si="126"/>
        <v>0</v>
      </c>
      <c r="U1166" s="22">
        <f>SUM($T$3:T1166)</f>
        <v>416.41807213557053</v>
      </c>
      <c r="V1166" s="25"/>
      <c r="W1166" s="20">
        <f>U1166*'KERS Calcs'!$F$4</f>
        <v>366.44790347930206</v>
      </c>
      <c r="X1166" s="25">
        <f>O1166*'KERS Calcs'!$F$30</f>
        <v>0</v>
      </c>
      <c r="Y1166" s="73">
        <f>T1166*'KERS Calcs'!$F$30</f>
        <v>0</v>
      </c>
      <c r="Z1166" s="26">
        <f>SUM($Y$3:Y1166)</f>
        <v>223.94983574384023</v>
      </c>
    </row>
    <row r="1167" spans="1:26" x14ac:dyDescent="0.2">
      <c r="A1167" s="23" t="s">
        <v>20</v>
      </c>
      <c r="B1167" s="19">
        <v>1164</v>
      </c>
      <c r="C1167" s="23">
        <v>142</v>
      </c>
      <c r="D1167" s="19">
        <v>65</v>
      </c>
      <c r="E1167" s="24">
        <v>18.055555555555557</v>
      </c>
      <c r="F1167" s="20">
        <v>0.95833333333333415</v>
      </c>
      <c r="G1167" s="25">
        <f>'Bike Data'!$C$4*$F1167</f>
        <v>271.20833333333354</v>
      </c>
      <c r="H1167" s="22">
        <f>0.5*'Bike Data'!$C$12*'Bike Data'!$C$7*'Bike Data'!$C$6*'WLTP Calcs'!E1167^2</f>
        <v>67.09143518518519</v>
      </c>
      <c r="I1167" s="26">
        <f>0.02 *'Bike Data'!C$4*9.81</f>
        <v>55.524600000000007</v>
      </c>
      <c r="J1167" s="22">
        <f t="shared" si="127"/>
        <v>393.82436851851872</v>
      </c>
      <c r="K1167" s="25">
        <f t="shared" si="128"/>
        <v>393.82436851851872</v>
      </c>
      <c r="L1167" s="20">
        <f t="shared" si="129"/>
        <v>0</v>
      </c>
      <c r="M1167" s="30">
        <f>(E1167/1000)*(I1167+H1167+('Bike Data'!C$4*'Bike Data'!C$10*F1167))</f>
        <v>8.5912704240612197</v>
      </c>
      <c r="N1167" s="25">
        <f t="shared" si="130"/>
        <v>8.5912704240612197</v>
      </c>
      <c r="O1167" s="30">
        <f t="shared" si="131"/>
        <v>0</v>
      </c>
      <c r="P1167" s="26"/>
      <c r="Q1167" s="22">
        <f>((M1167+M1168)/2) * (B1168 - B1167)</f>
        <v>8.7384973224472748</v>
      </c>
      <c r="R1167" s="25">
        <f t="shared" si="132"/>
        <v>8.7384973224472748</v>
      </c>
      <c r="S1167" s="22">
        <f>SUM($R$3:R1167)</f>
        <v>1356.76111507424</v>
      </c>
      <c r="T1167" s="25">
        <f t="shared" si="126"/>
        <v>0</v>
      </c>
      <c r="U1167" s="22">
        <f>SUM($T$3:T1167)</f>
        <v>416.41807213557053</v>
      </c>
      <c r="V1167" s="25"/>
      <c r="W1167" s="20">
        <f>U1167*'KERS Calcs'!$F$4</f>
        <v>366.44790347930206</v>
      </c>
      <c r="X1167" s="25">
        <f>O1167*'KERS Calcs'!$F$30</f>
        <v>0</v>
      </c>
      <c r="Y1167" s="73">
        <f>T1167*'KERS Calcs'!$F$30</f>
        <v>0</v>
      </c>
      <c r="Z1167" s="26">
        <f>SUM($Y$3:Y1167)</f>
        <v>223.94983574384023</v>
      </c>
    </row>
    <row r="1168" spans="1:26" x14ac:dyDescent="0.2">
      <c r="A1168" s="23" t="s">
        <v>20</v>
      </c>
      <c r="B1168" s="19">
        <v>1165</v>
      </c>
      <c r="C1168" s="23">
        <v>143</v>
      </c>
      <c r="D1168" s="19">
        <v>68.400000000000006</v>
      </c>
      <c r="E1168" s="24">
        <v>19.000000000000004</v>
      </c>
      <c r="F1168" s="20">
        <v>0.91666666666666585</v>
      </c>
      <c r="G1168" s="25">
        <f>'Bike Data'!$C$4*$F1168</f>
        <v>259.41666666666646</v>
      </c>
      <c r="H1168" s="22">
        <f>0.5*'Bike Data'!$C$12*'Bike Data'!$C$7*'Bike Data'!$C$6*'WLTP Calcs'!E1168^2</f>
        <v>74.293800000000033</v>
      </c>
      <c r="I1168" s="26">
        <f>0.02 *'Bike Data'!C$4*9.81</f>
        <v>55.524600000000007</v>
      </c>
      <c r="J1168" s="22">
        <f t="shared" si="127"/>
        <v>389.23506666666651</v>
      </c>
      <c r="K1168" s="25">
        <f t="shared" si="128"/>
        <v>389.23506666666651</v>
      </c>
      <c r="L1168" s="20">
        <f t="shared" si="129"/>
        <v>0</v>
      </c>
      <c r="M1168" s="30">
        <f>(E1168/1000)*(I1168+H1168+('Bike Data'!C$4*'Bike Data'!C$10*F1168))</f>
        <v>8.88572422083333</v>
      </c>
      <c r="N1168" s="25">
        <f t="shared" si="130"/>
        <v>8.88572422083333</v>
      </c>
      <c r="O1168" s="30">
        <f t="shared" si="131"/>
        <v>0</v>
      </c>
      <c r="P1168" s="26"/>
      <c r="Q1168" s="22">
        <f>((M1168+M1169)/2) * (B1169 - B1168)</f>
        <v>8.1462188600822998</v>
      </c>
      <c r="R1168" s="25">
        <f t="shared" si="132"/>
        <v>8.1462188600822998</v>
      </c>
      <c r="S1168" s="22">
        <f>SUM($R$3:R1168)</f>
        <v>1364.9073339343224</v>
      </c>
      <c r="T1168" s="25">
        <f t="shared" si="126"/>
        <v>0</v>
      </c>
      <c r="U1168" s="22">
        <f>SUM($T$3:T1168)</f>
        <v>416.41807213557053</v>
      </c>
      <c r="V1168" s="25"/>
      <c r="W1168" s="20">
        <f>U1168*'KERS Calcs'!$F$4</f>
        <v>366.44790347930206</v>
      </c>
      <c r="X1168" s="25">
        <f>O1168*'KERS Calcs'!$F$30</f>
        <v>0</v>
      </c>
      <c r="Y1168" s="73">
        <f>T1168*'KERS Calcs'!$F$30</f>
        <v>0</v>
      </c>
      <c r="Z1168" s="26">
        <f>SUM($Y$3:Y1168)</f>
        <v>223.94983574384023</v>
      </c>
    </row>
    <row r="1169" spans="1:26" x14ac:dyDescent="0.2">
      <c r="A1169" s="23" t="s">
        <v>20</v>
      </c>
      <c r="B1169" s="19">
        <v>1166</v>
      </c>
      <c r="C1169" s="23">
        <v>144</v>
      </c>
      <c r="D1169" s="19">
        <v>71.599999999999994</v>
      </c>
      <c r="E1169" s="24">
        <v>19.888888888888889</v>
      </c>
      <c r="F1169" s="20">
        <v>0.63888888888888806</v>
      </c>
      <c r="G1169" s="25">
        <f>'Bike Data'!$C$4*$F1169</f>
        <v>180.80555555555532</v>
      </c>
      <c r="H1169" s="22">
        <f>0.5*'Bike Data'!$C$12*'Bike Data'!$C$7*'Bike Data'!$C$6*'WLTP Calcs'!E1169^2</f>
        <v>81.407874074074073</v>
      </c>
      <c r="I1169" s="26">
        <f>0.02 *'Bike Data'!C$4*9.81</f>
        <v>55.524600000000007</v>
      </c>
      <c r="J1169" s="22">
        <f t="shared" si="127"/>
        <v>317.73802962962941</v>
      </c>
      <c r="K1169" s="25">
        <f t="shared" si="128"/>
        <v>317.73802962962941</v>
      </c>
      <c r="L1169" s="20">
        <f t="shared" si="129"/>
        <v>0</v>
      </c>
      <c r="M1169" s="30">
        <f>(E1169/1000)*(I1169+H1169+('Bike Data'!C$4*'Bike Data'!C$10*F1169))</f>
        <v>7.4067134993312695</v>
      </c>
      <c r="N1169" s="25">
        <f t="shared" si="130"/>
        <v>7.4067134993312695</v>
      </c>
      <c r="O1169" s="30">
        <f t="shared" si="131"/>
        <v>0</v>
      </c>
      <c r="P1169" s="26"/>
      <c r="Q1169" s="22">
        <f>((M1169+M1170)/2) * (B1170 - B1169)</f>
        <v>6.5256081279128075</v>
      </c>
      <c r="R1169" s="25">
        <f t="shared" si="132"/>
        <v>6.5256081279128075</v>
      </c>
      <c r="S1169" s="22">
        <f>SUM($R$3:R1169)</f>
        <v>1371.4329420622353</v>
      </c>
      <c r="T1169" s="25">
        <f t="shared" si="126"/>
        <v>0</v>
      </c>
      <c r="U1169" s="22">
        <f>SUM($T$3:T1169)</f>
        <v>416.41807213557053</v>
      </c>
      <c r="V1169" s="25"/>
      <c r="W1169" s="20">
        <f>U1169*'KERS Calcs'!$F$4</f>
        <v>366.44790347930206</v>
      </c>
      <c r="X1169" s="25">
        <f>O1169*'KERS Calcs'!$F$30</f>
        <v>0</v>
      </c>
      <c r="Y1169" s="73">
        <f>T1169*'KERS Calcs'!$F$30</f>
        <v>0</v>
      </c>
      <c r="Z1169" s="26">
        <f>SUM($Y$3:Y1169)</f>
        <v>223.94983574384023</v>
      </c>
    </row>
    <row r="1170" spans="1:26" x14ac:dyDescent="0.2">
      <c r="A1170" s="23" t="s">
        <v>20</v>
      </c>
      <c r="B1170" s="19">
        <v>1167</v>
      </c>
      <c r="C1170" s="23">
        <v>145</v>
      </c>
      <c r="D1170" s="19">
        <v>73</v>
      </c>
      <c r="E1170" s="24">
        <v>20.277777777777779</v>
      </c>
      <c r="F1170" s="20">
        <v>0.37500000000000039</v>
      </c>
      <c r="G1170" s="25">
        <f>'Bike Data'!$C$4*$F1170</f>
        <v>106.12500000000011</v>
      </c>
      <c r="H1170" s="22">
        <f>0.5*'Bike Data'!$C$12*'Bike Data'!$C$7*'Bike Data'!$C$6*'WLTP Calcs'!E1170^2</f>
        <v>84.622546296296306</v>
      </c>
      <c r="I1170" s="26">
        <f>0.02 *'Bike Data'!C$4*9.81</f>
        <v>55.524600000000007</v>
      </c>
      <c r="J1170" s="22">
        <f t="shared" si="127"/>
        <v>246.27214629629646</v>
      </c>
      <c r="K1170" s="25">
        <f t="shared" si="128"/>
        <v>246.27214629629646</v>
      </c>
      <c r="L1170" s="20">
        <f t="shared" si="129"/>
        <v>0</v>
      </c>
      <c r="M1170" s="30">
        <f>(E1170/1000)*(I1170+H1170+('Bike Data'!C$4*'Bike Data'!C$10*F1170))</f>
        <v>5.6445027564943455</v>
      </c>
      <c r="N1170" s="25">
        <f t="shared" si="130"/>
        <v>5.6445027564943455</v>
      </c>
      <c r="O1170" s="30">
        <f t="shared" si="131"/>
        <v>0</v>
      </c>
      <c r="P1170" s="26"/>
      <c r="Q1170" s="22">
        <f>((M1170+M1171)/2) * (B1171 - B1170)</f>
        <v>5.9902653604552505</v>
      </c>
      <c r="R1170" s="25">
        <f t="shared" si="132"/>
        <v>5.9902653604552505</v>
      </c>
      <c r="S1170" s="22">
        <f>SUM($R$3:R1170)</f>
        <v>1377.4232074226904</v>
      </c>
      <c r="T1170" s="25">
        <f t="shared" si="126"/>
        <v>0</v>
      </c>
      <c r="U1170" s="22">
        <f>SUM($T$3:T1170)</f>
        <v>416.41807213557053</v>
      </c>
      <c r="V1170" s="25"/>
      <c r="W1170" s="20">
        <f>U1170*'KERS Calcs'!$F$4</f>
        <v>366.44790347930206</v>
      </c>
      <c r="X1170" s="25">
        <f>O1170*'KERS Calcs'!$F$30</f>
        <v>0</v>
      </c>
      <c r="Y1170" s="73">
        <f>T1170*'KERS Calcs'!$F$30</f>
        <v>0</v>
      </c>
      <c r="Z1170" s="26">
        <f>SUM($Y$3:Y1170)</f>
        <v>223.94983574384023</v>
      </c>
    </row>
    <row r="1171" spans="1:26" x14ac:dyDescent="0.2">
      <c r="A1171" s="23" t="s">
        <v>20</v>
      </c>
      <c r="B1171" s="19">
        <v>1168</v>
      </c>
      <c r="C1171" s="23">
        <v>146</v>
      </c>
      <c r="D1171" s="19">
        <v>74.3</v>
      </c>
      <c r="E1171" s="24">
        <v>20.638888888888889</v>
      </c>
      <c r="F1171" s="20">
        <v>0.44444444444444481</v>
      </c>
      <c r="G1171" s="25">
        <f>'Bike Data'!$C$4*$F1171</f>
        <v>125.77777777777789</v>
      </c>
      <c r="H1171" s="22">
        <f>0.5*'Bike Data'!$C$12*'Bike Data'!$C$7*'Bike Data'!$C$6*'WLTP Calcs'!E1171^2</f>
        <v>87.66333657407408</v>
      </c>
      <c r="I1171" s="26">
        <f>0.02 *'Bike Data'!C$4*9.81</f>
        <v>55.524600000000007</v>
      </c>
      <c r="J1171" s="22">
        <f t="shared" si="127"/>
        <v>268.965714351852</v>
      </c>
      <c r="K1171" s="25">
        <f t="shared" si="128"/>
        <v>268.965714351852</v>
      </c>
      <c r="L1171" s="20">
        <f t="shared" si="129"/>
        <v>0</v>
      </c>
      <c r="M1171" s="30">
        <f>(E1171/1000)*(I1171+H1171+('Bike Data'!C$4*'Bike Data'!C$10*F1171))</f>
        <v>6.3360279644161555</v>
      </c>
      <c r="N1171" s="25">
        <f t="shared" si="130"/>
        <v>6.3360279644161555</v>
      </c>
      <c r="O1171" s="30">
        <f t="shared" si="131"/>
        <v>0</v>
      </c>
      <c r="P1171" s="26"/>
      <c r="Q1171" s="22">
        <f>((M1171+M1172)/2) * (B1172 - B1171)</f>
        <v>6.6817996231803054</v>
      </c>
      <c r="R1171" s="25">
        <f t="shared" si="132"/>
        <v>6.6817996231803054</v>
      </c>
      <c r="S1171" s="22">
        <f>SUM($R$3:R1171)</f>
        <v>1384.1050070458707</v>
      </c>
      <c r="T1171" s="25">
        <f t="shared" si="126"/>
        <v>0</v>
      </c>
      <c r="U1171" s="22">
        <f>SUM($T$3:T1171)</f>
        <v>416.41807213557053</v>
      </c>
      <c r="V1171" s="25"/>
      <c r="W1171" s="20">
        <f>U1171*'KERS Calcs'!$F$4</f>
        <v>366.44790347930206</v>
      </c>
      <c r="X1171" s="25">
        <f>O1171*'KERS Calcs'!$F$30</f>
        <v>0</v>
      </c>
      <c r="Y1171" s="73">
        <f>T1171*'KERS Calcs'!$F$30</f>
        <v>0</v>
      </c>
      <c r="Z1171" s="26">
        <f>SUM($Y$3:Y1171)</f>
        <v>223.94983574384023</v>
      </c>
    </row>
    <row r="1172" spans="1:26" x14ac:dyDescent="0.2">
      <c r="A1172" s="23" t="s">
        <v>20</v>
      </c>
      <c r="B1172" s="19">
        <v>1169</v>
      </c>
      <c r="C1172" s="23">
        <v>147</v>
      </c>
      <c r="D1172" s="19">
        <v>76.2</v>
      </c>
      <c r="E1172" s="24">
        <v>21.166666666666668</v>
      </c>
      <c r="F1172" s="20">
        <v>0.50000000000000122</v>
      </c>
      <c r="G1172" s="25">
        <f>'Bike Data'!$C$4*$F1172</f>
        <v>141.50000000000034</v>
      </c>
      <c r="H1172" s="22">
        <f>0.5*'Bike Data'!$C$12*'Bike Data'!$C$7*'Bike Data'!$C$6*'WLTP Calcs'!E1172^2</f>
        <v>92.204116666666678</v>
      </c>
      <c r="I1172" s="26">
        <f>0.02 *'Bike Data'!C$4*9.81</f>
        <v>55.524600000000007</v>
      </c>
      <c r="J1172" s="22">
        <f t="shared" si="127"/>
        <v>289.22871666666703</v>
      </c>
      <c r="K1172" s="25">
        <f t="shared" si="128"/>
        <v>289.22871666666703</v>
      </c>
      <c r="L1172" s="20">
        <f t="shared" si="129"/>
        <v>0</v>
      </c>
      <c r="M1172" s="30">
        <f>(E1172/1000)*(I1172+H1172+('Bike Data'!C$4*'Bike Data'!C$10*F1172))</f>
        <v>7.0275712819444554</v>
      </c>
      <c r="N1172" s="25">
        <f t="shared" si="130"/>
        <v>7.0275712819444554</v>
      </c>
      <c r="O1172" s="30">
        <f t="shared" si="131"/>
        <v>0</v>
      </c>
      <c r="P1172" s="26"/>
      <c r="Q1172" s="22">
        <f>((M1172+M1173)/2) * (B1173 - B1172)</f>
        <v>6.9848186903002869</v>
      </c>
      <c r="R1172" s="25">
        <f t="shared" si="132"/>
        <v>6.9848186903002869</v>
      </c>
      <c r="S1172" s="22">
        <f>SUM($R$3:R1172)</f>
        <v>1391.089825736171</v>
      </c>
      <c r="T1172" s="25">
        <f t="shared" si="126"/>
        <v>0</v>
      </c>
      <c r="U1172" s="22">
        <f>SUM($T$3:T1172)</f>
        <v>416.41807213557053</v>
      </c>
      <c r="V1172" s="25"/>
      <c r="W1172" s="20">
        <f>U1172*'KERS Calcs'!$F$4</f>
        <v>366.44790347930206</v>
      </c>
      <c r="X1172" s="25">
        <f>O1172*'KERS Calcs'!$F$30</f>
        <v>0</v>
      </c>
      <c r="Y1172" s="73">
        <f>T1172*'KERS Calcs'!$F$30</f>
        <v>0</v>
      </c>
      <c r="Z1172" s="26">
        <f>SUM($Y$3:Y1172)</f>
        <v>223.94983574384023</v>
      </c>
    </row>
    <row r="1173" spans="1:26" x14ac:dyDescent="0.2">
      <c r="A1173" s="23" t="s">
        <v>20</v>
      </c>
      <c r="B1173" s="19">
        <v>1170</v>
      </c>
      <c r="C1173" s="23">
        <v>148</v>
      </c>
      <c r="D1173" s="19">
        <v>77.900000000000006</v>
      </c>
      <c r="E1173" s="24">
        <v>21.638888888888893</v>
      </c>
      <c r="F1173" s="20">
        <v>0.45833333333333293</v>
      </c>
      <c r="G1173" s="25">
        <f>'Bike Data'!$C$4*$F1173</f>
        <v>129.70833333333323</v>
      </c>
      <c r="H1173" s="22">
        <f>0.5*'Bike Data'!$C$12*'Bike Data'!$C$7*'Bike Data'!$C$6*'WLTP Calcs'!E1173^2</f>
        <v>96.364103240740775</v>
      </c>
      <c r="I1173" s="26">
        <f>0.02 *'Bike Data'!C$4*9.81</f>
        <v>55.524600000000007</v>
      </c>
      <c r="J1173" s="22">
        <f t="shared" si="127"/>
        <v>281.59703657407402</v>
      </c>
      <c r="K1173" s="25">
        <f t="shared" si="128"/>
        <v>281.59703657407402</v>
      </c>
      <c r="L1173" s="20">
        <f t="shared" si="129"/>
        <v>0</v>
      </c>
      <c r="M1173" s="30">
        <f>(E1173/1000)*(I1173+H1173+('Bike Data'!C$4*'Bike Data'!C$10*F1173))</f>
        <v>6.9420660986561193</v>
      </c>
      <c r="N1173" s="25">
        <f t="shared" si="130"/>
        <v>6.9420660986561193</v>
      </c>
      <c r="O1173" s="30">
        <f t="shared" si="131"/>
        <v>0</v>
      </c>
      <c r="P1173" s="26"/>
      <c r="Q1173" s="22">
        <f>((M1173+M1174)/2) * (B1174 - B1173)</f>
        <v>6.9444715135931023</v>
      </c>
      <c r="R1173" s="25">
        <f t="shared" si="132"/>
        <v>6.9444715135931023</v>
      </c>
      <c r="S1173" s="22">
        <f>SUM($R$3:R1173)</f>
        <v>1398.034297249764</v>
      </c>
      <c r="T1173" s="25">
        <f t="shared" si="126"/>
        <v>0</v>
      </c>
      <c r="U1173" s="22">
        <f>SUM($T$3:T1173)</f>
        <v>416.41807213557053</v>
      </c>
      <c r="V1173" s="25"/>
      <c r="W1173" s="20">
        <f>U1173*'KERS Calcs'!$F$4</f>
        <v>366.44790347930206</v>
      </c>
      <c r="X1173" s="25">
        <f>O1173*'KERS Calcs'!$F$30</f>
        <v>0</v>
      </c>
      <c r="Y1173" s="73">
        <f>T1173*'KERS Calcs'!$F$30</f>
        <v>0</v>
      </c>
      <c r="Z1173" s="26">
        <f>SUM($Y$3:Y1173)</f>
        <v>223.94983574384023</v>
      </c>
    </row>
    <row r="1174" spans="1:26" x14ac:dyDescent="0.2">
      <c r="A1174" s="23" t="s">
        <v>20</v>
      </c>
      <c r="B1174" s="19">
        <v>1171</v>
      </c>
      <c r="C1174" s="23">
        <v>149</v>
      </c>
      <c r="D1174" s="19">
        <v>79.5</v>
      </c>
      <c r="E1174" s="24">
        <v>22.083333333333336</v>
      </c>
      <c r="F1174" s="20">
        <v>0.43055555555555475</v>
      </c>
      <c r="G1174" s="25">
        <f>'Bike Data'!$C$4*$F1174</f>
        <v>121.84722222222199</v>
      </c>
      <c r="H1174" s="22">
        <f>0.5*'Bike Data'!$C$12*'Bike Data'!$C$7*'Bike Data'!$C$6*'WLTP Calcs'!E1174^2</f>
        <v>100.36322916666668</v>
      </c>
      <c r="I1174" s="26">
        <f>0.02 *'Bike Data'!C$4*9.81</f>
        <v>55.524600000000007</v>
      </c>
      <c r="J1174" s="22">
        <f t="shared" si="127"/>
        <v>277.73505138888868</v>
      </c>
      <c r="K1174" s="25">
        <f t="shared" si="128"/>
        <v>277.73505138888868</v>
      </c>
      <c r="L1174" s="20">
        <f t="shared" si="129"/>
        <v>0</v>
      </c>
      <c r="M1174" s="30">
        <f>(E1174/1000)*(I1174+H1174+('Bike Data'!C$4*'Bike Data'!C$10*F1174))</f>
        <v>6.9468769285300862</v>
      </c>
      <c r="N1174" s="25">
        <f t="shared" si="130"/>
        <v>6.9468769285300862</v>
      </c>
      <c r="O1174" s="30">
        <f t="shared" si="131"/>
        <v>0</v>
      </c>
      <c r="P1174" s="26"/>
      <c r="Q1174" s="22">
        <f>((M1174+M1175)/2) * (B1175 - B1174)</f>
        <v>6.8826576205150412</v>
      </c>
      <c r="R1174" s="25">
        <f t="shared" si="132"/>
        <v>6.8826576205150412</v>
      </c>
      <c r="S1174" s="22">
        <f>SUM($R$3:R1174)</f>
        <v>1404.9169548702791</v>
      </c>
      <c r="T1174" s="25">
        <f t="shared" si="126"/>
        <v>0</v>
      </c>
      <c r="U1174" s="22">
        <f>SUM($T$3:T1174)</f>
        <v>416.41807213557053</v>
      </c>
      <c r="V1174" s="25"/>
      <c r="W1174" s="20">
        <f>U1174*'KERS Calcs'!$F$4</f>
        <v>366.44790347930206</v>
      </c>
      <c r="X1174" s="25">
        <f>O1174*'KERS Calcs'!$F$30</f>
        <v>0</v>
      </c>
      <c r="Y1174" s="73">
        <f>T1174*'KERS Calcs'!$F$30</f>
        <v>0</v>
      </c>
      <c r="Z1174" s="26">
        <f>SUM($Y$3:Y1174)</f>
        <v>223.94983574384023</v>
      </c>
    </row>
    <row r="1175" spans="1:26" x14ac:dyDescent="0.2">
      <c r="A1175" s="23" t="s">
        <v>20</v>
      </c>
      <c r="B1175" s="19">
        <v>1172</v>
      </c>
      <c r="C1175" s="23">
        <v>150</v>
      </c>
      <c r="D1175" s="19">
        <v>81</v>
      </c>
      <c r="E1175" s="24">
        <v>22.5</v>
      </c>
      <c r="F1175" s="20">
        <v>0.38888888888888851</v>
      </c>
      <c r="G1175" s="25">
        <f>'Bike Data'!$C$4*$F1175</f>
        <v>110.05555555555544</v>
      </c>
      <c r="H1175" s="22">
        <f>0.5*'Bike Data'!$C$12*'Bike Data'!$C$7*'Bike Data'!$C$6*'WLTP Calcs'!E1175^2</f>
        <v>104.18625</v>
      </c>
      <c r="I1175" s="26">
        <f>0.02 *'Bike Data'!C$4*9.81</f>
        <v>55.524600000000007</v>
      </c>
      <c r="J1175" s="22">
        <f t="shared" si="127"/>
        <v>269.76640555555548</v>
      </c>
      <c r="K1175" s="25">
        <f t="shared" si="128"/>
        <v>269.76640555555548</v>
      </c>
      <c r="L1175" s="20">
        <f t="shared" si="129"/>
        <v>0</v>
      </c>
      <c r="M1175" s="30">
        <f>(E1175/1000)*(I1175+H1175+('Bike Data'!C$4*'Bike Data'!C$10*F1175))</f>
        <v>6.8184383124999961</v>
      </c>
      <c r="N1175" s="25">
        <f t="shared" si="130"/>
        <v>6.8184383124999961</v>
      </c>
      <c r="O1175" s="30">
        <f t="shared" si="131"/>
        <v>0</v>
      </c>
      <c r="P1175" s="26"/>
      <c r="Q1175" s="22">
        <f>((M1175+M1176)/2) * (B1176 - B1175)</f>
        <v>6.7361499312082032</v>
      </c>
      <c r="R1175" s="25">
        <f t="shared" si="132"/>
        <v>6.7361499312082032</v>
      </c>
      <c r="S1175" s="22">
        <f>SUM($R$3:R1175)</f>
        <v>1411.6531048014874</v>
      </c>
      <c r="T1175" s="25">
        <f t="shared" si="126"/>
        <v>0</v>
      </c>
      <c r="U1175" s="22">
        <f>SUM($T$3:T1175)</f>
        <v>416.41807213557053</v>
      </c>
      <c r="V1175" s="25"/>
      <c r="W1175" s="20">
        <f>U1175*'KERS Calcs'!$F$4</f>
        <v>366.44790347930206</v>
      </c>
      <c r="X1175" s="25">
        <f>O1175*'KERS Calcs'!$F$30</f>
        <v>0</v>
      </c>
      <c r="Y1175" s="73">
        <f>T1175*'KERS Calcs'!$F$30</f>
        <v>0</v>
      </c>
      <c r="Z1175" s="26">
        <f>SUM($Y$3:Y1175)</f>
        <v>223.94983574384023</v>
      </c>
    </row>
    <row r="1176" spans="1:26" x14ac:dyDescent="0.2">
      <c r="A1176" s="23" t="s">
        <v>20</v>
      </c>
      <c r="B1176" s="19">
        <v>1173</v>
      </c>
      <c r="C1176" s="23">
        <v>151</v>
      </c>
      <c r="D1176" s="19">
        <v>82.3</v>
      </c>
      <c r="E1176" s="24">
        <v>22.861111111111111</v>
      </c>
      <c r="F1176" s="20">
        <v>0.34722222222222221</v>
      </c>
      <c r="G1176" s="25">
        <f>'Bike Data'!$C$4*$F1176</f>
        <v>98.263888888888886</v>
      </c>
      <c r="H1176" s="22">
        <f>0.5*'Bike Data'!$C$12*'Bike Data'!$C$7*'Bike Data'!$C$6*'WLTP Calcs'!E1176^2</f>
        <v>107.55733657407409</v>
      </c>
      <c r="I1176" s="26">
        <f>0.02 *'Bike Data'!C$4*9.81</f>
        <v>55.524600000000007</v>
      </c>
      <c r="J1176" s="22">
        <f t="shared" si="127"/>
        <v>261.34582546296298</v>
      </c>
      <c r="K1176" s="25">
        <f t="shared" si="128"/>
        <v>261.34582546296298</v>
      </c>
      <c r="L1176" s="20">
        <f t="shared" si="129"/>
        <v>0</v>
      </c>
      <c r="M1176" s="30">
        <f>(E1176/1000)*(I1176+H1176+('Bike Data'!C$4*'Bike Data'!C$10*F1176))</f>
        <v>6.6538615499164093</v>
      </c>
      <c r="N1176" s="25">
        <f t="shared" si="130"/>
        <v>6.6538615499164093</v>
      </c>
      <c r="O1176" s="30">
        <f t="shared" si="131"/>
        <v>0</v>
      </c>
      <c r="P1176" s="26"/>
      <c r="Q1176" s="22">
        <f>((M1176+M1177)/2) * (B1177 - B1176)</f>
        <v>6.6202798505915634</v>
      </c>
      <c r="R1176" s="25">
        <f t="shared" si="132"/>
        <v>6.6202798505915634</v>
      </c>
      <c r="S1176" s="22">
        <f>SUM($R$3:R1176)</f>
        <v>1418.2733846520789</v>
      </c>
      <c r="T1176" s="25">
        <f t="shared" si="126"/>
        <v>0</v>
      </c>
      <c r="U1176" s="22">
        <f>SUM($T$3:T1176)</f>
        <v>416.41807213557053</v>
      </c>
      <c r="V1176" s="25"/>
      <c r="W1176" s="20">
        <f>U1176*'KERS Calcs'!$F$4</f>
        <v>366.44790347930206</v>
      </c>
      <c r="X1176" s="25">
        <f>O1176*'KERS Calcs'!$F$30</f>
        <v>0</v>
      </c>
      <c r="Y1176" s="73">
        <f>T1176*'KERS Calcs'!$F$30</f>
        <v>0</v>
      </c>
      <c r="Z1176" s="26">
        <f>SUM($Y$3:Y1176)</f>
        <v>223.94983574384023</v>
      </c>
    </row>
    <row r="1177" spans="1:26" x14ac:dyDescent="0.2">
      <c r="A1177" s="23" t="s">
        <v>20</v>
      </c>
      <c r="B1177" s="19">
        <v>1174</v>
      </c>
      <c r="C1177" s="23">
        <v>152</v>
      </c>
      <c r="D1177" s="19">
        <v>83.5</v>
      </c>
      <c r="E1177" s="24">
        <v>23.194444444444446</v>
      </c>
      <c r="F1177" s="20">
        <v>0.31944444444444403</v>
      </c>
      <c r="G1177" s="25">
        <f>'Bike Data'!$C$4*$F1177</f>
        <v>90.402777777777658</v>
      </c>
      <c r="H1177" s="22">
        <f>0.5*'Bike Data'!$C$12*'Bike Data'!$C$7*'Bike Data'!$C$6*'WLTP Calcs'!E1177^2</f>
        <v>110.71674768518521</v>
      </c>
      <c r="I1177" s="26">
        <f>0.02 *'Bike Data'!C$4*9.81</f>
        <v>55.524600000000007</v>
      </c>
      <c r="J1177" s="22">
        <f t="shared" si="127"/>
        <v>256.6441254629629</v>
      </c>
      <c r="K1177" s="25">
        <f t="shared" si="128"/>
        <v>256.6441254629629</v>
      </c>
      <c r="L1177" s="20">
        <f t="shared" si="129"/>
        <v>0</v>
      </c>
      <c r="M1177" s="30">
        <f>(E1177/1000)*(I1177+H1177+('Bike Data'!C$4*'Bike Data'!C$10*F1177))</f>
        <v>6.5866981512667166</v>
      </c>
      <c r="N1177" s="25">
        <f t="shared" si="130"/>
        <v>6.5866981512667166</v>
      </c>
      <c r="O1177" s="30">
        <f t="shared" si="131"/>
        <v>0</v>
      </c>
      <c r="P1177" s="26"/>
      <c r="Q1177" s="22">
        <f>((M1177+M1178)/2) * (B1178 - B1177)</f>
        <v>6.4841418346611359</v>
      </c>
      <c r="R1177" s="25">
        <f t="shared" si="132"/>
        <v>6.4841418346611359</v>
      </c>
      <c r="S1177" s="22">
        <f>SUM($R$3:R1177)</f>
        <v>1424.7575264867401</v>
      </c>
      <c r="T1177" s="25">
        <f t="shared" si="126"/>
        <v>0</v>
      </c>
      <c r="U1177" s="22">
        <f>SUM($T$3:T1177)</f>
        <v>416.41807213557053</v>
      </c>
      <c r="V1177" s="25"/>
      <c r="W1177" s="20">
        <f>U1177*'KERS Calcs'!$F$4</f>
        <v>366.44790347930206</v>
      </c>
      <c r="X1177" s="25">
        <f>O1177*'KERS Calcs'!$F$30</f>
        <v>0</v>
      </c>
      <c r="Y1177" s="73">
        <f>T1177*'KERS Calcs'!$F$30</f>
        <v>0</v>
      </c>
      <c r="Z1177" s="26">
        <f>SUM($Y$3:Y1177)</f>
        <v>223.94983574384023</v>
      </c>
    </row>
    <row r="1178" spans="1:26" x14ac:dyDescent="0.2">
      <c r="A1178" s="23" t="s">
        <v>20</v>
      </c>
      <c r="B1178" s="19">
        <v>1175</v>
      </c>
      <c r="C1178" s="23">
        <v>153</v>
      </c>
      <c r="D1178" s="19">
        <v>84.6</v>
      </c>
      <c r="E1178" s="24">
        <v>23.5</v>
      </c>
      <c r="F1178" s="20">
        <v>0.27777777777777779</v>
      </c>
      <c r="G1178" s="25">
        <f>'Bike Data'!$C$4*$F1178</f>
        <v>78.611111111111114</v>
      </c>
      <c r="H1178" s="22">
        <f>0.5*'Bike Data'!$C$12*'Bike Data'!$C$7*'Bike Data'!$C$6*'WLTP Calcs'!E1178^2</f>
        <v>113.65305000000001</v>
      </c>
      <c r="I1178" s="26">
        <f>0.02 *'Bike Data'!C$4*9.81</f>
        <v>55.524600000000007</v>
      </c>
      <c r="J1178" s="22">
        <f t="shared" si="127"/>
        <v>247.78876111111111</v>
      </c>
      <c r="K1178" s="25">
        <f t="shared" si="128"/>
        <v>247.78876111111111</v>
      </c>
      <c r="L1178" s="20">
        <f t="shared" si="129"/>
        <v>0</v>
      </c>
      <c r="M1178" s="30">
        <f>(E1178/1000)*(I1178+H1178+('Bike Data'!C$4*'Bike Data'!C$10*F1178))</f>
        <v>6.3815855180555561</v>
      </c>
      <c r="N1178" s="25">
        <f t="shared" si="130"/>
        <v>6.3815855180555561</v>
      </c>
      <c r="O1178" s="30">
        <f t="shared" si="131"/>
        <v>0</v>
      </c>
      <c r="P1178" s="26"/>
      <c r="Q1178" s="22">
        <f>((M1178+M1179)/2) * (B1179 - B1178)</f>
        <v>6.2620354799479188</v>
      </c>
      <c r="R1178" s="25">
        <f t="shared" si="132"/>
        <v>6.2620354799479188</v>
      </c>
      <c r="S1178" s="22">
        <f>SUM($R$3:R1178)</f>
        <v>1431.0195619666879</v>
      </c>
      <c r="T1178" s="25">
        <f t="shared" si="126"/>
        <v>0</v>
      </c>
      <c r="U1178" s="22">
        <f>SUM($T$3:T1178)</f>
        <v>416.41807213557053</v>
      </c>
      <c r="V1178" s="25"/>
      <c r="W1178" s="20">
        <f>U1178*'KERS Calcs'!$F$4</f>
        <v>366.44790347930206</v>
      </c>
      <c r="X1178" s="25">
        <f>O1178*'KERS Calcs'!$F$30</f>
        <v>0</v>
      </c>
      <c r="Y1178" s="73">
        <f>T1178*'KERS Calcs'!$F$30</f>
        <v>0</v>
      </c>
      <c r="Z1178" s="26">
        <f>SUM($Y$3:Y1178)</f>
        <v>223.94983574384023</v>
      </c>
    </row>
    <row r="1179" spans="1:26" x14ac:dyDescent="0.2">
      <c r="A1179" s="23" t="s">
        <v>20</v>
      </c>
      <c r="B1179" s="19">
        <v>1176</v>
      </c>
      <c r="C1179" s="23">
        <v>154</v>
      </c>
      <c r="D1179" s="19">
        <v>85.5</v>
      </c>
      <c r="E1179" s="24">
        <v>23.75</v>
      </c>
      <c r="F1179" s="20">
        <v>0.23611111111111149</v>
      </c>
      <c r="G1179" s="25">
        <f>'Bike Data'!$C$4*$F1179</f>
        <v>66.819444444444557</v>
      </c>
      <c r="H1179" s="22">
        <f>0.5*'Bike Data'!$C$12*'Bike Data'!$C$7*'Bike Data'!$C$6*'WLTP Calcs'!E1179^2</f>
        <v>116.0840625</v>
      </c>
      <c r="I1179" s="26">
        <f>0.02 *'Bike Data'!C$4*9.81</f>
        <v>55.524600000000007</v>
      </c>
      <c r="J1179" s="22">
        <f t="shared" si="127"/>
        <v>238.42810694444455</v>
      </c>
      <c r="K1179" s="25">
        <f t="shared" si="128"/>
        <v>238.42810694444455</v>
      </c>
      <c r="L1179" s="20">
        <f t="shared" si="129"/>
        <v>0</v>
      </c>
      <c r="M1179" s="30">
        <f>(E1179/1000)*(I1179+H1179+('Bike Data'!C$4*'Bike Data'!C$10*F1179))</f>
        <v>6.1424854418402814</v>
      </c>
      <c r="N1179" s="25">
        <f t="shared" si="130"/>
        <v>6.1424854418402814</v>
      </c>
      <c r="O1179" s="30">
        <f t="shared" si="131"/>
        <v>0</v>
      </c>
      <c r="P1179" s="26"/>
      <c r="Q1179" s="22">
        <f>((M1179+M1180)/2) * (B1180 - B1179)</f>
        <v>6.1360254472640161</v>
      </c>
      <c r="R1179" s="25">
        <f t="shared" si="132"/>
        <v>6.1360254472640161</v>
      </c>
      <c r="S1179" s="22">
        <f>SUM($R$3:R1179)</f>
        <v>1437.1555874139519</v>
      </c>
      <c r="T1179" s="25">
        <f t="shared" si="126"/>
        <v>0</v>
      </c>
      <c r="U1179" s="22">
        <f>SUM($T$3:T1179)</f>
        <v>416.41807213557053</v>
      </c>
      <c r="V1179" s="25"/>
      <c r="W1179" s="20">
        <f>U1179*'KERS Calcs'!$F$4</f>
        <v>366.44790347930206</v>
      </c>
      <c r="X1179" s="25">
        <f>O1179*'KERS Calcs'!$F$30</f>
        <v>0</v>
      </c>
      <c r="Y1179" s="73">
        <f>T1179*'KERS Calcs'!$F$30</f>
        <v>0</v>
      </c>
      <c r="Z1179" s="26">
        <f>SUM($Y$3:Y1179)</f>
        <v>223.94983574384023</v>
      </c>
    </row>
    <row r="1180" spans="1:26" x14ac:dyDescent="0.2">
      <c r="A1180" s="23" t="s">
        <v>20</v>
      </c>
      <c r="B1180" s="19">
        <v>1177</v>
      </c>
      <c r="C1180" s="23">
        <v>155</v>
      </c>
      <c r="D1180" s="19">
        <v>86.3</v>
      </c>
      <c r="E1180" s="24">
        <v>23.972222222222221</v>
      </c>
      <c r="F1180" s="20">
        <v>0.22222222222222143</v>
      </c>
      <c r="G1180" s="25">
        <f>'Bike Data'!$C$4*$F1180</f>
        <v>62.888888888888665</v>
      </c>
      <c r="H1180" s="22">
        <f>0.5*'Bike Data'!$C$12*'Bike Data'!$C$7*'Bike Data'!$C$6*'WLTP Calcs'!E1180^2</f>
        <v>118.26655879629628</v>
      </c>
      <c r="I1180" s="26">
        <f>0.02 *'Bike Data'!C$4*9.81</f>
        <v>55.524600000000007</v>
      </c>
      <c r="J1180" s="22">
        <f t="shared" si="127"/>
        <v>236.68004768518495</v>
      </c>
      <c r="K1180" s="25">
        <f t="shared" si="128"/>
        <v>236.68004768518495</v>
      </c>
      <c r="L1180" s="20">
        <f t="shared" si="129"/>
        <v>0</v>
      </c>
      <c r="M1180" s="30">
        <f>(E1180/1000)*(I1180+H1180+('Bike Data'!C$4*'Bike Data'!C$10*F1180))</f>
        <v>6.1295654526877499</v>
      </c>
      <c r="N1180" s="25">
        <f t="shared" si="130"/>
        <v>6.1295654526877499</v>
      </c>
      <c r="O1180" s="30">
        <f t="shared" si="131"/>
        <v>0</v>
      </c>
      <c r="P1180" s="26"/>
      <c r="Q1180" s="22">
        <f>((M1180+M1181)/2) * (B1181 - B1180)</f>
        <v>6.308474352797063</v>
      </c>
      <c r="R1180" s="25">
        <f t="shared" si="132"/>
        <v>6.308474352797063</v>
      </c>
      <c r="S1180" s="22">
        <f>SUM($R$3:R1180)</f>
        <v>1443.464061766749</v>
      </c>
      <c r="T1180" s="25">
        <f t="shared" si="126"/>
        <v>0</v>
      </c>
      <c r="U1180" s="22">
        <f>SUM($T$3:T1180)</f>
        <v>416.41807213557053</v>
      </c>
      <c r="V1180" s="25"/>
      <c r="W1180" s="20">
        <f>U1180*'KERS Calcs'!$F$4</f>
        <v>366.44790347930206</v>
      </c>
      <c r="X1180" s="25">
        <f>O1180*'KERS Calcs'!$F$30</f>
        <v>0</v>
      </c>
      <c r="Y1180" s="73">
        <f>T1180*'KERS Calcs'!$F$30</f>
        <v>0</v>
      </c>
      <c r="Z1180" s="26">
        <f>SUM($Y$3:Y1180)</f>
        <v>223.94983574384023</v>
      </c>
    </row>
    <row r="1181" spans="1:26" x14ac:dyDescent="0.2">
      <c r="A1181" s="23" t="s">
        <v>20</v>
      </c>
      <c r="B1181" s="19">
        <v>1178</v>
      </c>
      <c r="C1181" s="23">
        <v>156</v>
      </c>
      <c r="D1181" s="19">
        <v>87.1</v>
      </c>
      <c r="E1181" s="24">
        <v>24.194444444444443</v>
      </c>
      <c r="F1181" s="20">
        <v>0.24999999999999961</v>
      </c>
      <c r="G1181" s="25">
        <f>'Bike Data'!$C$4*$F1181</f>
        <v>70.749999999999886</v>
      </c>
      <c r="H1181" s="22">
        <f>0.5*'Bike Data'!$C$12*'Bike Data'!$C$7*'Bike Data'!$C$6*'WLTP Calcs'!E1181^2</f>
        <v>120.4693810185185</v>
      </c>
      <c r="I1181" s="26">
        <f>0.02 *'Bike Data'!C$4*9.81</f>
        <v>55.524600000000007</v>
      </c>
      <c r="J1181" s="22">
        <f t="shared" si="127"/>
        <v>246.74398101851841</v>
      </c>
      <c r="K1181" s="25">
        <f t="shared" si="128"/>
        <v>246.74398101851841</v>
      </c>
      <c r="L1181" s="20">
        <f t="shared" si="129"/>
        <v>0</v>
      </c>
      <c r="M1181" s="30">
        <f>(E1181/1000)*(I1181+H1181+('Bike Data'!C$4*'Bike Data'!C$10*F1181))</f>
        <v>6.4873832529063753</v>
      </c>
      <c r="N1181" s="25">
        <f t="shared" si="130"/>
        <v>6.4873832529063753</v>
      </c>
      <c r="O1181" s="30">
        <f t="shared" si="131"/>
        <v>0</v>
      </c>
      <c r="P1181" s="26"/>
      <c r="Q1181" s="22">
        <f>((M1181+M1182)/2) * (B1182 - B1181)</f>
        <v>6.6839387825038568</v>
      </c>
      <c r="R1181" s="25">
        <f t="shared" si="132"/>
        <v>6.6839387825038568</v>
      </c>
      <c r="S1181" s="22">
        <f>SUM($R$3:R1181)</f>
        <v>1450.1480005492529</v>
      </c>
      <c r="T1181" s="25">
        <f t="shared" si="126"/>
        <v>0</v>
      </c>
      <c r="U1181" s="22">
        <f>SUM($T$3:T1181)</f>
        <v>416.41807213557053</v>
      </c>
      <c r="V1181" s="25"/>
      <c r="W1181" s="20">
        <f>U1181*'KERS Calcs'!$F$4</f>
        <v>366.44790347930206</v>
      </c>
      <c r="X1181" s="25">
        <f>O1181*'KERS Calcs'!$F$30</f>
        <v>0</v>
      </c>
      <c r="Y1181" s="73">
        <f>T1181*'KERS Calcs'!$F$30</f>
        <v>0</v>
      </c>
      <c r="Z1181" s="26">
        <f>SUM($Y$3:Y1181)</f>
        <v>223.94983574384023</v>
      </c>
    </row>
    <row r="1182" spans="1:26" x14ac:dyDescent="0.2">
      <c r="A1182" s="23" t="s">
        <v>20</v>
      </c>
      <c r="B1182" s="19">
        <v>1179</v>
      </c>
      <c r="C1182" s="23">
        <v>157</v>
      </c>
      <c r="D1182" s="19">
        <v>88.1</v>
      </c>
      <c r="E1182" s="24">
        <v>24.472222222222221</v>
      </c>
      <c r="F1182" s="20">
        <v>0.27777777777777779</v>
      </c>
      <c r="G1182" s="25">
        <f>'Bike Data'!$C$4*$F1182</f>
        <v>78.611111111111114</v>
      </c>
      <c r="H1182" s="22">
        <f>0.5*'Bike Data'!$C$12*'Bike Data'!$C$7*'Bike Data'!$C$6*'WLTP Calcs'!E1182^2</f>
        <v>123.25149212962963</v>
      </c>
      <c r="I1182" s="26">
        <f>0.02 *'Bike Data'!C$4*9.81</f>
        <v>55.524600000000007</v>
      </c>
      <c r="J1182" s="22">
        <f t="shared" si="127"/>
        <v>257.38720324074075</v>
      </c>
      <c r="K1182" s="25">
        <f t="shared" si="128"/>
        <v>257.38720324074075</v>
      </c>
      <c r="L1182" s="20">
        <f t="shared" si="129"/>
        <v>0</v>
      </c>
      <c r="M1182" s="30">
        <f>(E1182/1000)*(I1182+H1182+('Bike Data'!C$4*'Bike Data'!C$10*F1182))</f>
        <v>6.8804943121013373</v>
      </c>
      <c r="N1182" s="25">
        <f t="shared" si="130"/>
        <v>6.8804943121013373</v>
      </c>
      <c r="O1182" s="30">
        <f t="shared" si="131"/>
        <v>0</v>
      </c>
      <c r="P1182" s="26"/>
      <c r="Q1182" s="22">
        <f>((M1182+M1183)/2) * (B1183 - B1182)</f>
        <v>6.9543653013631683</v>
      </c>
      <c r="R1182" s="25">
        <f t="shared" si="132"/>
        <v>6.9543653013631683</v>
      </c>
      <c r="S1182" s="22">
        <f>SUM($R$3:R1182)</f>
        <v>1457.102365850616</v>
      </c>
      <c r="T1182" s="25">
        <f t="shared" si="126"/>
        <v>0</v>
      </c>
      <c r="U1182" s="22">
        <f>SUM($T$3:T1182)</f>
        <v>416.41807213557053</v>
      </c>
      <c r="V1182" s="25"/>
      <c r="W1182" s="20">
        <f>U1182*'KERS Calcs'!$F$4</f>
        <v>366.44790347930206</v>
      </c>
      <c r="X1182" s="25">
        <f>O1182*'KERS Calcs'!$F$30</f>
        <v>0</v>
      </c>
      <c r="Y1182" s="73">
        <f>T1182*'KERS Calcs'!$F$30</f>
        <v>0</v>
      </c>
      <c r="Z1182" s="26">
        <f>SUM($Y$3:Y1182)</f>
        <v>223.94983574384023</v>
      </c>
    </row>
    <row r="1183" spans="1:26" x14ac:dyDescent="0.2">
      <c r="A1183" s="23" t="s">
        <v>20</v>
      </c>
      <c r="B1183" s="19">
        <v>1180</v>
      </c>
      <c r="C1183" s="23">
        <v>158</v>
      </c>
      <c r="D1183" s="19">
        <v>89.1</v>
      </c>
      <c r="E1183" s="24">
        <v>24.75</v>
      </c>
      <c r="F1183" s="20">
        <v>0.27777777777777779</v>
      </c>
      <c r="G1183" s="25">
        <f>'Bike Data'!$C$4*$F1183</f>
        <v>78.611111111111114</v>
      </c>
      <c r="H1183" s="22">
        <f>0.5*'Bike Data'!$C$12*'Bike Data'!$C$7*'Bike Data'!$C$6*'WLTP Calcs'!E1183^2</f>
        <v>126.06536250000001</v>
      </c>
      <c r="I1183" s="26">
        <f>0.02 *'Bike Data'!C$4*9.81</f>
        <v>55.524600000000007</v>
      </c>
      <c r="J1183" s="22">
        <f t="shared" si="127"/>
        <v>260.20107361111116</v>
      </c>
      <c r="K1183" s="25">
        <f t="shared" si="128"/>
        <v>260.20107361111116</v>
      </c>
      <c r="L1183" s="20">
        <f t="shared" si="129"/>
        <v>0</v>
      </c>
      <c r="M1183" s="30">
        <f>(E1183/1000)*(I1183+H1183+('Bike Data'!C$4*'Bike Data'!C$10*F1183))</f>
        <v>7.0282362906250002</v>
      </c>
      <c r="N1183" s="25">
        <f t="shared" si="130"/>
        <v>7.0282362906250002</v>
      </c>
      <c r="O1183" s="30">
        <f t="shared" si="131"/>
        <v>0</v>
      </c>
      <c r="P1183" s="26"/>
      <c r="Q1183" s="22">
        <f>((M1183+M1184)/2) * (B1184 - B1183)</f>
        <v>7.0392282578864496</v>
      </c>
      <c r="R1183" s="25">
        <f t="shared" si="132"/>
        <v>7.0392282578864496</v>
      </c>
      <c r="S1183" s="22">
        <f>SUM($R$3:R1183)</f>
        <v>1464.1415941085024</v>
      </c>
      <c r="T1183" s="25">
        <f t="shared" si="126"/>
        <v>0</v>
      </c>
      <c r="U1183" s="22">
        <f>SUM($T$3:T1183)</f>
        <v>416.41807213557053</v>
      </c>
      <c r="V1183" s="25"/>
      <c r="W1183" s="20">
        <f>U1183*'KERS Calcs'!$F$4</f>
        <v>366.44790347930206</v>
      </c>
      <c r="X1183" s="25">
        <f>O1183*'KERS Calcs'!$F$30</f>
        <v>0</v>
      </c>
      <c r="Y1183" s="73">
        <f>T1183*'KERS Calcs'!$F$30</f>
        <v>0</v>
      </c>
      <c r="Z1183" s="26">
        <f>SUM($Y$3:Y1183)</f>
        <v>223.94983574384023</v>
      </c>
    </row>
    <row r="1184" spans="1:26" x14ac:dyDescent="0.2">
      <c r="A1184" s="23" t="s">
        <v>20</v>
      </c>
      <c r="B1184" s="19">
        <v>1181</v>
      </c>
      <c r="C1184" s="23">
        <v>159</v>
      </c>
      <c r="D1184" s="19">
        <v>90.1</v>
      </c>
      <c r="E1184" s="24">
        <v>25.027777777777779</v>
      </c>
      <c r="F1184" s="20">
        <v>0.26388888888888967</v>
      </c>
      <c r="G1184" s="25">
        <f>'Bike Data'!$C$4*$F1184</f>
        <v>74.68055555555577</v>
      </c>
      <c r="H1184" s="22">
        <f>0.5*'Bike Data'!$C$12*'Bike Data'!$C$7*'Bike Data'!$C$6*'WLTP Calcs'!E1184^2</f>
        <v>128.91099212962965</v>
      </c>
      <c r="I1184" s="26">
        <f>0.02 *'Bike Data'!C$4*9.81</f>
        <v>55.524600000000007</v>
      </c>
      <c r="J1184" s="22">
        <f t="shared" si="127"/>
        <v>259.11614768518541</v>
      </c>
      <c r="K1184" s="25">
        <f t="shared" si="128"/>
        <v>259.11614768518541</v>
      </c>
      <c r="L1184" s="20">
        <f t="shared" si="129"/>
        <v>0</v>
      </c>
      <c r="M1184" s="30">
        <f>(E1184/1000)*(I1184+H1184+('Bike Data'!C$4*'Bike Data'!C$10*F1184))</f>
        <v>7.050220225147898</v>
      </c>
      <c r="N1184" s="25">
        <f t="shared" si="130"/>
        <v>7.050220225147898</v>
      </c>
      <c r="O1184" s="30">
        <f t="shared" si="131"/>
        <v>0</v>
      </c>
      <c r="P1184" s="26"/>
      <c r="Q1184" s="22">
        <f>((M1184+M1185)/2) * (B1185 - B1184)</f>
        <v>6.9240505742509093</v>
      </c>
      <c r="R1184" s="25">
        <f t="shared" si="132"/>
        <v>6.9240505742509093</v>
      </c>
      <c r="S1184" s="22">
        <f>SUM($R$3:R1184)</f>
        <v>1471.0656446827534</v>
      </c>
      <c r="T1184" s="25">
        <f t="shared" si="126"/>
        <v>0</v>
      </c>
      <c r="U1184" s="22">
        <f>SUM($T$3:T1184)</f>
        <v>416.41807213557053</v>
      </c>
      <c r="V1184" s="25"/>
      <c r="W1184" s="20">
        <f>U1184*'KERS Calcs'!$F$4</f>
        <v>366.44790347930206</v>
      </c>
      <c r="X1184" s="25">
        <f>O1184*'KERS Calcs'!$F$30</f>
        <v>0</v>
      </c>
      <c r="Y1184" s="73">
        <f>T1184*'KERS Calcs'!$F$30</f>
        <v>0</v>
      </c>
      <c r="Z1184" s="26">
        <f>SUM($Y$3:Y1184)</f>
        <v>223.94983574384023</v>
      </c>
    </row>
    <row r="1185" spans="1:26" x14ac:dyDescent="0.2">
      <c r="A1185" s="23" t="s">
        <v>20</v>
      </c>
      <c r="B1185" s="19">
        <v>1182</v>
      </c>
      <c r="C1185" s="23">
        <v>160</v>
      </c>
      <c r="D1185" s="19">
        <v>91</v>
      </c>
      <c r="E1185" s="24">
        <v>25.277777777777779</v>
      </c>
      <c r="F1185" s="20">
        <v>0.2222222222222234</v>
      </c>
      <c r="G1185" s="25">
        <f>'Bike Data'!$C$4*$F1185</f>
        <v>62.88888888888922</v>
      </c>
      <c r="H1185" s="22">
        <f>0.5*'Bike Data'!$C$12*'Bike Data'!$C$7*'Bike Data'!$C$6*'WLTP Calcs'!E1185^2</f>
        <v>131.49921296296296</v>
      </c>
      <c r="I1185" s="26">
        <f>0.02 *'Bike Data'!C$4*9.81</f>
        <v>55.524600000000007</v>
      </c>
      <c r="J1185" s="22">
        <f t="shared" si="127"/>
        <v>249.9127018518522</v>
      </c>
      <c r="K1185" s="25">
        <f t="shared" si="128"/>
        <v>249.9127018518522</v>
      </c>
      <c r="L1185" s="20">
        <f t="shared" si="129"/>
        <v>0</v>
      </c>
      <c r="M1185" s="30">
        <f>(E1185/1000)*(I1185+H1185+('Bike Data'!C$4*'Bike Data'!C$10*F1185))</f>
        <v>6.7978809233539206</v>
      </c>
      <c r="N1185" s="25">
        <f t="shared" si="130"/>
        <v>6.7978809233539206</v>
      </c>
      <c r="O1185" s="30">
        <f t="shared" si="131"/>
        <v>0</v>
      </c>
      <c r="P1185" s="26"/>
      <c r="Q1185" s="22">
        <f>((M1185+M1186)/2) * (B1186 - B1185)</f>
        <v>6.6543048045428286</v>
      </c>
      <c r="R1185" s="25">
        <f t="shared" si="132"/>
        <v>6.6543048045428286</v>
      </c>
      <c r="S1185" s="22">
        <f>SUM($R$3:R1185)</f>
        <v>1477.7199494872962</v>
      </c>
      <c r="T1185" s="25">
        <f t="shared" si="126"/>
        <v>0</v>
      </c>
      <c r="U1185" s="22">
        <f>SUM($T$3:T1185)</f>
        <v>416.41807213557053</v>
      </c>
      <c r="V1185" s="25"/>
      <c r="W1185" s="20">
        <f>U1185*'KERS Calcs'!$F$4</f>
        <v>366.44790347930206</v>
      </c>
      <c r="X1185" s="25">
        <f>O1185*'KERS Calcs'!$F$30</f>
        <v>0</v>
      </c>
      <c r="Y1185" s="73">
        <f>T1185*'KERS Calcs'!$F$30</f>
        <v>0</v>
      </c>
      <c r="Z1185" s="26">
        <f>SUM($Y$3:Y1185)</f>
        <v>223.94983574384023</v>
      </c>
    </row>
    <row r="1186" spans="1:26" x14ac:dyDescent="0.2">
      <c r="A1186" s="23" t="s">
        <v>20</v>
      </c>
      <c r="B1186" s="19">
        <v>1183</v>
      </c>
      <c r="C1186" s="23">
        <v>161</v>
      </c>
      <c r="D1186" s="19">
        <v>91.7</v>
      </c>
      <c r="E1186" s="24">
        <v>25.472222222222225</v>
      </c>
      <c r="F1186" s="20">
        <v>0.18055555555555516</v>
      </c>
      <c r="G1186" s="25">
        <f>'Bike Data'!$C$4*$F1186</f>
        <v>51.097222222222115</v>
      </c>
      <c r="H1186" s="22">
        <f>0.5*'Bike Data'!$C$12*'Bike Data'!$C$7*'Bike Data'!$C$6*'WLTP Calcs'!E1186^2</f>
        <v>133.53005879629632</v>
      </c>
      <c r="I1186" s="26">
        <f>0.02 *'Bike Data'!C$4*9.81</f>
        <v>55.524600000000007</v>
      </c>
      <c r="J1186" s="22">
        <f t="shared" si="127"/>
        <v>240.15188101851845</v>
      </c>
      <c r="K1186" s="25">
        <f t="shared" si="128"/>
        <v>240.15188101851845</v>
      </c>
      <c r="L1186" s="20">
        <f t="shared" si="129"/>
        <v>0</v>
      </c>
      <c r="M1186" s="30">
        <f>(E1186/1000)*(I1186+H1186+('Bike Data'!C$4*'Bike Data'!C$10*F1186))</f>
        <v>6.5107286857317366</v>
      </c>
      <c r="N1186" s="25">
        <f t="shared" si="130"/>
        <v>6.5107286857317366</v>
      </c>
      <c r="O1186" s="30">
        <f t="shared" si="131"/>
        <v>0</v>
      </c>
      <c r="P1186" s="26"/>
      <c r="Q1186" s="22">
        <f>((M1186+M1187)/2) * (B1187 - B1186)</f>
        <v>6.4232582683320425</v>
      </c>
      <c r="R1186" s="25">
        <f t="shared" si="132"/>
        <v>6.4232582683320425</v>
      </c>
      <c r="S1186" s="22">
        <f>SUM($R$3:R1186)</f>
        <v>1484.1432077556283</v>
      </c>
      <c r="T1186" s="25">
        <f t="shared" si="126"/>
        <v>0</v>
      </c>
      <c r="U1186" s="22">
        <f>SUM($T$3:T1186)</f>
        <v>416.41807213557053</v>
      </c>
      <c r="V1186" s="25"/>
      <c r="W1186" s="20">
        <f>U1186*'KERS Calcs'!$F$4</f>
        <v>366.44790347930206</v>
      </c>
      <c r="X1186" s="25">
        <f>O1186*'KERS Calcs'!$F$30</f>
        <v>0</v>
      </c>
      <c r="Y1186" s="73">
        <f>T1186*'KERS Calcs'!$F$30</f>
        <v>0</v>
      </c>
      <c r="Z1186" s="26">
        <f>SUM($Y$3:Y1186)</f>
        <v>223.94983574384023</v>
      </c>
    </row>
    <row r="1187" spans="1:26" x14ac:dyDescent="0.2">
      <c r="A1187" s="23" t="s">
        <v>20</v>
      </c>
      <c r="B1187" s="19">
        <v>1184</v>
      </c>
      <c r="C1187" s="23">
        <v>162</v>
      </c>
      <c r="D1187" s="19">
        <v>92.3</v>
      </c>
      <c r="E1187" s="24">
        <v>25.638888888888889</v>
      </c>
      <c r="F1187" s="20">
        <v>0.15277777777777699</v>
      </c>
      <c r="G1187" s="25">
        <f>'Bike Data'!$C$4*$F1187</f>
        <v>43.236111111110887</v>
      </c>
      <c r="H1187" s="22">
        <f>0.5*'Bike Data'!$C$12*'Bike Data'!$C$7*'Bike Data'!$C$6*'WLTP Calcs'!E1187^2</f>
        <v>135.28316990740743</v>
      </c>
      <c r="I1187" s="26">
        <f>0.02 *'Bike Data'!C$4*9.81</f>
        <v>55.524600000000007</v>
      </c>
      <c r="J1187" s="22">
        <f t="shared" si="127"/>
        <v>234.04388101851833</v>
      </c>
      <c r="K1187" s="25">
        <f t="shared" si="128"/>
        <v>234.04388101851833</v>
      </c>
      <c r="L1187" s="20">
        <f t="shared" si="129"/>
        <v>0</v>
      </c>
      <c r="M1187" s="30">
        <f>(E1187/1000)*(I1187+H1187+('Bike Data'!C$4*'Bike Data'!C$10*F1187))</f>
        <v>6.3357878509323484</v>
      </c>
      <c r="N1187" s="25">
        <f t="shared" si="130"/>
        <v>6.3357878509323484</v>
      </c>
      <c r="O1187" s="30">
        <f t="shared" si="131"/>
        <v>0</v>
      </c>
      <c r="P1187" s="26"/>
      <c r="Q1187" s="22">
        <f>((M1187+M1188)/2) * (B1188 - B1187)</f>
        <v>6.1739579048900408</v>
      </c>
      <c r="R1187" s="25">
        <f t="shared" si="132"/>
        <v>6.1739579048900408</v>
      </c>
      <c r="S1187" s="22">
        <f>SUM($R$3:R1187)</f>
        <v>1490.3171656605184</v>
      </c>
      <c r="T1187" s="25">
        <f t="shared" si="126"/>
        <v>0</v>
      </c>
      <c r="U1187" s="22">
        <f>SUM($T$3:T1187)</f>
        <v>416.41807213557053</v>
      </c>
      <c r="V1187" s="25"/>
      <c r="W1187" s="20">
        <f>U1187*'KERS Calcs'!$F$4</f>
        <v>366.44790347930206</v>
      </c>
      <c r="X1187" s="25">
        <f>O1187*'KERS Calcs'!$F$30</f>
        <v>0</v>
      </c>
      <c r="Y1187" s="73">
        <f>T1187*'KERS Calcs'!$F$30</f>
        <v>0</v>
      </c>
      <c r="Z1187" s="26">
        <f>SUM($Y$3:Y1187)</f>
        <v>223.94983574384023</v>
      </c>
    </row>
    <row r="1188" spans="1:26" x14ac:dyDescent="0.2">
      <c r="A1188" s="23" t="s">
        <v>20</v>
      </c>
      <c r="B1188" s="19">
        <v>1185</v>
      </c>
      <c r="C1188" s="23">
        <v>163</v>
      </c>
      <c r="D1188" s="19">
        <v>92.8</v>
      </c>
      <c r="E1188" s="24">
        <v>25.777777777777779</v>
      </c>
      <c r="F1188" s="20">
        <v>0.11111111111111072</v>
      </c>
      <c r="G1188" s="25">
        <f>'Bike Data'!$C$4*$F1188</f>
        <v>31.444444444444333</v>
      </c>
      <c r="H1188" s="22">
        <f>0.5*'Bike Data'!$C$12*'Bike Data'!$C$7*'Bike Data'!$C$6*'WLTP Calcs'!E1188^2</f>
        <v>136.75282962962964</v>
      </c>
      <c r="I1188" s="26">
        <f>0.02 *'Bike Data'!C$4*9.81</f>
        <v>55.524600000000007</v>
      </c>
      <c r="J1188" s="22">
        <f t="shared" si="127"/>
        <v>223.72187407407398</v>
      </c>
      <c r="K1188" s="25">
        <f t="shared" si="128"/>
        <v>223.72187407407398</v>
      </c>
      <c r="L1188" s="20">
        <f t="shared" si="129"/>
        <v>0</v>
      </c>
      <c r="M1188" s="30">
        <f>(E1188/1000)*(I1188+H1188+('Bike Data'!C$4*'Bike Data'!C$10*F1188))</f>
        <v>6.0121279588477332</v>
      </c>
      <c r="N1188" s="25">
        <f t="shared" si="130"/>
        <v>6.0121279588477332</v>
      </c>
      <c r="O1188" s="30">
        <f t="shared" si="131"/>
        <v>0</v>
      </c>
      <c r="P1188" s="26"/>
      <c r="Q1188" s="22">
        <f>((M1188+M1189)/2) * (B1189 - B1188)</f>
        <v>5.7023423074106185</v>
      </c>
      <c r="R1188" s="25">
        <f t="shared" si="132"/>
        <v>5.7023423074106185</v>
      </c>
      <c r="S1188" s="22">
        <f>SUM($R$3:R1188)</f>
        <v>1496.019507967929</v>
      </c>
      <c r="T1188" s="25">
        <f t="shared" si="126"/>
        <v>0</v>
      </c>
      <c r="U1188" s="22">
        <f>SUM($T$3:T1188)</f>
        <v>416.41807213557053</v>
      </c>
      <c r="V1188" s="25"/>
      <c r="W1188" s="20">
        <f>U1188*'KERS Calcs'!$F$4</f>
        <v>366.44790347930206</v>
      </c>
      <c r="X1188" s="25">
        <f>O1188*'KERS Calcs'!$F$30</f>
        <v>0</v>
      </c>
      <c r="Y1188" s="73">
        <f>T1188*'KERS Calcs'!$F$30</f>
        <v>0</v>
      </c>
      <c r="Z1188" s="26">
        <f>SUM($Y$3:Y1188)</f>
        <v>223.94983574384023</v>
      </c>
    </row>
    <row r="1189" spans="1:26" x14ac:dyDescent="0.2">
      <c r="A1189" s="23" t="s">
        <v>20</v>
      </c>
      <c r="B1189" s="19">
        <v>1186</v>
      </c>
      <c r="C1189" s="23">
        <v>164</v>
      </c>
      <c r="D1189" s="19">
        <v>93.1</v>
      </c>
      <c r="E1189" s="24">
        <v>25.861111111111111</v>
      </c>
      <c r="F1189" s="20">
        <v>4.1666666666666269E-2</v>
      </c>
      <c r="G1189" s="25">
        <f>'Bike Data'!$C$4*$F1189</f>
        <v>11.791666666666554</v>
      </c>
      <c r="H1189" s="22">
        <f>0.5*'Bike Data'!$C$12*'Bike Data'!$C$7*'Bike Data'!$C$6*'WLTP Calcs'!E1189^2</f>
        <v>137.63843657407406</v>
      </c>
      <c r="I1189" s="26">
        <f>0.02 *'Bike Data'!C$4*9.81</f>
        <v>55.524600000000007</v>
      </c>
      <c r="J1189" s="22">
        <f t="shared" si="127"/>
        <v>204.95470324074063</v>
      </c>
      <c r="K1189" s="25">
        <f t="shared" si="128"/>
        <v>204.95470324074063</v>
      </c>
      <c r="L1189" s="20">
        <f t="shared" si="129"/>
        <v>0</v>
      </c>
      <c r="M1189" s="30">
        <f>(E1189/1000)*(I1189+H1189+('Bike Data'!C$4*'Bike Data'!C$10*F1189))</f>
        <v>5.3925566559735039</v>
      </c>
      <c r="N1189" s="25">
        <f t="shared" si="130"/>
        <v>5.3925566559735039</v>
      </c>
      <c r="O1189" s="30">
        <f t="shared" si="131"/>
        <v>0</v>
      </c>
      <c r="P1189" s="26"/>
      <c r="Q1189" s="22">
        <f>((M1189+M1190)/2) * (B1190 - B1189)</f>
        <v>5.1939837036876266</v>
      </c>
      <c r="R1189" s="25">
        <f t="shared" si="132"/>
        <v>5.1939837036876266</v>
      </c>
      <c r="S1189" s="22">
        <f>SUM($R$3:R1189)</f>
        <v>1501.2134916716166</v>
      </c>
      <c r="T1189" s="25">
        <f t="shared" si="126"/>
        <v>0</v>
      </c>
      <c r="U1189" s="22">
        <f>SUM($T$3:T1189)</f>
        <v>416.41807213557053</v>
      </c>
      <c r="V1189" s="25"/>
      <c r="W1189" s="20">
        <f>U1189*'KERS Calcs'!$F$4</f>
        <v>366.44790347930206</v>
      </c>
      <c r="X1189" s="25">
        <f>O1189*'KERS Calcs'!$F$30</f>
        <v>0</v>
      </c>
      <c r="Y1189" s="73">
        <f>T1189*'KERS Calcs'!$F$30</f>
        <v>0</v>
      </c>
      <c r="Z1189" s="26">
        <f>SUM($Y$3:Y1189)</f>
        <v>223.94983574384023</v>
      </c>
    </row>
    <row r="1190" spans="1:26" x14ac:dyDescent="0.2">
      <c r="A1190" s="23" t="s">
        <v>20</v>
      </c>
      <c r="B1190" s="19">
        <v>1187</v>
      </c>
      <c r="C1190" s="23">
        <v>165</v>
      </c>
      <c r="D1190" s="19">
        <v>93.1</v>
      </c>
      <c r="E1190" s="24">
        <v>25.861111111111111</v>
      </c>
      <c r="F1190" s="20">
        <v>0</v>
      </c>
      <c r="G1190" s="25">
        <f>'Bike Data'!$C$4*$F1190</f>
        <v>0</v>
      </c>
      <c r="H1190" s="22">
        <f>0.5*'Bike Data'!$C$12*'Bike Data'!$C$7*'Bike Data'!$C$6*'WLTP Calcs'!E1190^2</f>
        <v>137.63843657407406</v>
      </c>
      <c r="I1190" s="26">
        <f>0.02 *'Bike Data'!C$4*9.81</f>
        <v>55.524600000000007</v>
      </c>
      <c r="J1190" s="22">
        <f t="shared" si="127"/>
        <v>193.16303657407406</v>
      </c>
      <c r="K1190" s="25">
        <f t="shared" si="128"/>
        <v>193.16303657407406</v>
      </c>
      <c r="L1190" s="20">
        <f t="shared" si="129"/>
        <v>0</v>
      </c>
      <c r="M1190" s="30">
        <f>(E1190/1000)*(I1190+H1190+('Bike Data'!C$4*'Bike Data'!C$10*F1190))</f>
        <v>4.9954107514017485</v>
      </c>
      <c r="N1190" s="25">
        <f t="shared" si="130"/>
        <v>4.9954107514017485</v>
      </c>
      <c r="O1190" s="30">
        <f t="shared" si="131"/>
        <v>0</v>
      </c>
      <c r="P1190" s="26"/>
      <c r="Q1190" s="22">
        <f>((M1190+M1191)/2) * (B1191 - B1190)</f>
        <v>4.9954107514017485</v>
      </c>
      <c r="R1190" s="25">
        <f t="shared" si="132"/>
        <v>4.9954107514017485</v>
      </c>
      <c r="S1190" s="22">
        <f>SUM($R$3:R1190)</f>
        <v>1506.2089024230183</v>
      </c>
      <c r="T1190" s="25">
        <f t="shared" si="126"/>
        <v>0</v>
      </c>
      <c r="U1190" s="22">
        <f>SUM($T$3:T1190)</f>
        <v>416.41807213557053</v>
      </c>
      <c r="V1190" s="25"/>
      <c r="W1190" s="20">
        <f>U1190*'KERS Calcs'!$F$4</f>
        <v>366.44790347930206</v>
      </c>
      <c r="X1190" s="25">
        <f>O1190*'KERS Calcs'!$F$30</f>
        <v>0</v>
      </c>
      <c r="Y1190" s="73">
        <f>T1190*'KERS Calcs'!$F$30</f>
        <v>0</v>
      </c>
      <c r="Z1190" s="26">
        <f>SUM($Y$3:Y1190)</f>
        <v>223.94983574384023</v>
      </c>
    </row>
    <row r="1191" spans="1:26" x14ac:dyDescent="0.2">
      <c r="A1191" s="23" t="s">
        <v>20</v>
      </c>
      <c r="B1191" s="19">
        <v>1188</v>
      </c>
      <c r="C1191" s="23">
        <v>166</v>
      </c>
      <c r="D1191" s="19">
        <v>93.1</v>
      </c>
      <c r="E1191" s="24">
        <v>25.861111111111111</v>
      </c>
      <c r="F1191" s="20">
        <v>0</v>
      </c>
      <c r="G1191" s="25">
        <f>'Bike Data'!$C$4*$F1191</f>
        <v>0</v>
      </c>
      <c r="H1191" s="22">
        <f>0.5*'Bike Data'!$C$12*'Bike Data'!$C$7*'Bike Data'!$C$6*'WLTP Calcs'!E1191^2</f>
        <v>137.63843657407406</v>
      </c>
      <c r="I1191" s="26">
        <f>0.02 *'Bike Data'!C$4*9.81</f>
        <v>55.524600000000007</v>
      </c>
      <c r="J1191" s="22">
        <f t="shared" si="127"/>
        <v>193.16303657407406</v>
      </c>
      <c r="K1191" s="25">
        <f t="shared" si="128"/>
        <v>193.16303657407406</v>
      </c>
      <c r="L1191" s="20">
        <f t="shared" si="129"/>
        <v>0</v>
      </c>
      <c r="M1191" s="30">
        <f>(E1191/1000)*(I1191+H1191+('Bike Data'!C$4*'Bike Data'!C$10*F1191))</f>
        <v>4.9954107514017485</v>
      </c>
      <c r="N1191" s="25">
        <f t="shared" si="130"/>
        <v>4.9954107514017485</v>
      </c>
      <c r="O1191" s="30">
        <f t="shared" si="131"/>
        <v>0</v>
      </c>
      <c r="P1191" s="26"/>
      <c r="Q1191" s="22">
        <f>((M1191+M1192)/2) * (B1192 - B1191)</f>
        <v>4.9954107514017485</v>
      </c>
      <c r="R1191" s="25">
        <f t="shared" si="132"/>
        <v>4.9954107514017485</v>
      </c>
      <c r="S1191" s="22">
        <f>SUM($R$3:R1191)</f>
        <v>1511.2043131744201</v>
      </c>
      <c r="T1191" s="25">
        <f t="shared" si="126"/>
        <v>0</v>
      </c>
      <c r="U1191" s="22">
        <f>SUM($T$3:T1191)</f>
        <v>416.41807213557053</v>
      </c>
      <c r="V1191" s="25"/>
      <c r="W1191" s="20">
        <f>U1191*'KERS Calcs'!$F$4</f>
        <v>366.44790347930206</v>
      </c>
      <c r="X1191" s="25">
        <f>O1191*'KERS Calcs'!$F$30</f>
        <v>0</v>
      </c>
      <c r="Y1191" s="73">
        <f>T1191*'KERS Calcs'!$F$30</f>
        <v>0</v>
      </c>
      <c r="Z1191" s="26">
        <f>SUM($Y$3:Y1191)</f>
        <v>223.94983574384023</v>
      </c>
    </row>
    <row r="1192" spans="1:26" x14ac:dyDescent="0.2">
      <c r="A1192" s="23" t="s">
        <v>20</v>
      </c>
      <c r="B1192" s="19">
        <v>1189</v>
      </c>
      <c r="C1192" s="23">
        <v>167</v>
      </c>
      <c r="D1192" s="19">
        <v>93.1</v>
      </c>
      <c r="E1192" s="24">
        <v>25.861111111111111</v>
      </c>
      <c r="F1192" s="20">
        <v>0</v>
      </c>
      <c r="G1192" s="25">
        <f>'Bike Data'!$C$4*$F1192</f>
        <v>0</v>
      </c>
      <c r="H1192" s="22">
        <f>0.5*'Bike Data'!$C$12*'Bike Data'!$C$7*'Bike Data'!$C$6*'WLTP Calcs'!E1192^2</f>
        <v>137.63843657407406</v>
      </c>
      <c r="I1192" s="26">
        <f>0.02 *'Bike Data'!C$4*9.81</f>
        <v>55.524600000000007</v>
      </c>
      <c r="J1192" s="22">
        <f t="shared" si="127"/>
        <v>193.16303657407406</v>
      </c>
      <c r="K1192" s="25">
        <f t="shared" si="128"/>
        <v>193.16303657407406</v>
      </c>
      <c r="L1192" s="20">
        <f t="shared" si="129"/>
        <v>0</v>
      </c>
      <c r="M1192" s="30">
        <f>(E1192/1000)*(I1192+H1192+('Bike Data'!C$4*'Bike Data'!C$10*F1192))</f>
        <v>4.9954107514017485</v>
      </c>
      <c r="N1192" s="25">
        <f t="shared" si="130"/>
        <v>4.9954107514017485</v>
      </c>
      <c r="O1192" s="30">
        <f t="shared" si="131"/>
        <v>0</v>
      </c>
      <c r="P1192" s="26"/>
      <c r="Q1192" s="22">
        <f>((M1192+M1193)/2) * (B1193 - B1192)</f>
        <v>4.9954107514017485</v>
      </c>
      <c r="R1192" s="25">
        <f t="shared" si="132"/>
        <v>4.9954107514017485</v>
      </c>
      <c r="S1192" s="22">
        <f>SUM($R$3:R1192)</f>
        <v>1516.1997239258219</v>
      </c>
      <c r="T1192" s="25">
        <f t="shared" si="126"/>
        <v>0</v>
      </c>
      <c r="U1192" s="22">
        <f>SUM($T$3:T1192)</f>
        <v>416.41807213557053</v>
      </c>
      <c r="V1192" s="25"/>
      <c r="W1192" s="20">
        <f>U1192*'KERS Calcs'!$F$4</f>
        <v>366.44790347930206</v>
      </c>
      <c r="X1192" s="25">
        <f>O1192*'KERS Calcs'!$F$30</f>
        <v>0</v>
      </c>
      <c r="Y1192" s="73">
        <f>T1192*'KERS Calcs'!$F$30</f>
        <v>0</v>
      </c>
      <c r="Z1192" s="26">
        <f>SUM($Y$3:Y1192)</f>
        <v>223.94983574384023</v>
      </c>
    </row>
    <row r="1193" spans="1:26" x14ac:dyDescent="0.2">
      <c r="A1193" s="23" t="s">
        <v>20</v>
      </c>
      <c r="B1193" s="19">
        <v>1190</v>
      </c>
      <c r="C1193" s="23">
        <v>168</v>
      </c>
      <c r="D1193" s="19">
        <v>93.1</v>
      </c>
      <c r="E1193" s="24">
        <v>25.861111111111111</v>
      </c>
      <c r="F1193" s="20">
        <v>0</v>
      </c>
      <c r="G1193" s="25">
        <f>'Bike Data'!$C$4*$F1193</f>
        <v>0</v>
      </c>
      <c r="H1193" s="22">
        <f>0.5*'Bike Data'!$C$12*'Bike Data'!$C$7*'Bike Data'!$C$6*'WLTP Calcs'!E1193^2</f>
        <v>137.63843657407406</v>
      </c>
      <c r="I1193" s="26">
        <f>0.02 *'Bike Data'!C$4*9.81</f>
        <v>55.524600000000007</v>
      </c>
      <c r="J1193" s="22">
        <f t="shared" si="127"/>
        <v>193.16303657407406</v>
      </c>
      <c r="K1193" s="25">
        <f t="shared" si="128"/>
        <v>193.16303657407406</v>
      </c>
      <c r="L1193" s="20">
        <f t="shared" si="129"/>
        <v>0</v>
      </c>
      <c r="M1193" s="30">
        <f>(E1193/1000)*(I1193+H1193+('Bike Data'!C$4*'Bike Data'!C$10*F1193))</f>
        <v>4.9954107514017485</v>
      </c>
      <c r="N1193" s="25">
        <f t="shared" si="130"/>
        <v>4.9954107514017485</v>
      </c>
      <c r="O1193" s="30">
        <f t="shared" si="131"/>
        <v>0</v>
      </c>
      <c r="P1193" s="26"/>
      <c r="Q1193" s="22">
        <f>((M1193+M1194)/2) * (B1194 - B1193)</f>
        <v>4.9954107514017485</v>
      </c>
      <c r="R1193" s="25">
        <f t="shared" si="132"/>
        <v>4.9954107514017485</v>
      </c>
      <c r="S1193" s="22">
        <f>SUM($R$3:R1193)</f>
        <v>1521.1951346772237</v>
      </c>
      <c r="T1193" s="25">
        <f t="shared" si="126"/>
        <v>0</v>
      </c>
      <c r="U1193" s="22">
        <f>SUM($T$3:T1193)</f>
        <v>416.41807213557053</v>
      </c>
      <c r="V1193" s="25"/>
      <c r="W1193" s="20">
        <f>U1193*'KERS Calcs'!$F$4</f>
        <v>366.44790347930206</v>
      </c>
      <c r="X1193" s="25">
        <f>O1193*'KERS Calcs'!$F$30</f>
        <v>0</v>
      </c>
      <c r="Y1193" s="73">
        <f>T1193*'KERS Calcs'!$F$30</f>
        <v>0</v>
      </c>
      <c r="Z1193" s="26">
        <f>SUM($Y$3:Y1193)</f>
        <v>223.94983574384023</v>
      </c>
    </row>
    <row r="1194" spans="1:26" x14ac:dyDescent="0.2">
      <c r="A1194" s="23" t="s">
        <v>20</v>
      </c>
      <c r="B1194" s="19">
        <v>1191</v>
      </c>
      <c r="C1194" s="23">
        <v>169</v>
      </c>
      <c r="D1194" s="19">
        <v>93.1</v>
      </c>
      <c r="E1194" s="24">
        <v>25.861111111111111</v>
      </c>
      <c r="F1194" s="20">
        <v>0</v>
      </c>
      <c r="G1194" s="25">
        <f>'Bike Data'!$C$4*$F1194</f>
        <v>0</v>
      </c>
      <c r="H1194" s="22">
        <f>0.5*'Bike Data'!$C$12*'Bike Data'!$C$7*'Bike Data'!$C$6*'WLTP Calcs'!E1194^2</f>
        <v>137.63843657407406</v>
      </c>
      <c r="I1194" s="26">
        <f>0.02 *'Bike Data'!C$4*9.81</f>
        <v>55.524600000000007</v>
      </c>
      <c r="J1194" s="22">
        <f t="shared" si="127"/>
        <v>193.16303657407406</v>
      </c>
      <c r="K1194" s="25">
        <f t="shared" si="128"/>
        <v>193.16303657407406</v>
      </c>
      <c r="L1194" s="20">
        <f t="shared" si="129"/>
        <v>0</v>
      </c>
      <c r="M1194" s="30">
        <f>(E1194/1000)*(I1194+H1194+('Bike Data'!C$4*'Bike Data'!C$10*F1194))</f>
        <v>4.9954107514017485</v>
      </c>
      <c r="N1194" s="25">
        <f t="shared" si="130"/>
        <v>4.9954107514017485</v>
      </c>
      <c r="O1194" s="30">
        <f t="shared" si="131"/>
        <v>0</v>
      </c>
      <c r="P1194" s="26"/>
      <c r="Q1194" s="22">
        <f>((M1194+M1195)/2) * (B1195 - B1194)</f>
        <v>4.9954107514017485</v>
      </c>
      <c r="R1194" s="25">
        <f t="shared" si="132"/>
        <v>4.9954107514017485</v>
      </c>
      <c r="S1194" s="22">
        <f>SUM($R$3:R1194)</f>
        <v>1526.1905454286255</v>
      </c>
      <c r="T1194" s="25">
        <f t="shared" si="126"/>
        <v>0</v>
      </c>
      <c r="U1194" s="22">
        <f>SUM($T$3:T1194)</f>
        <v>416.41807213557053</v>
      </c>
      <c r="V1194" s="25"/>
      <c r="W1194" s="20">
        <f>U1194*'KERS Calcs'!$F$4</f>
        <v>366.44790347930206</v>
      </c>
      <c r="X1194" s="25">
        <f>O1194*'KERS Calcs'!$F$30</f>
        <v>0</v>
      </c>
      <c r="Y1194" s="73">
        <f>T1194*'KERS Calcs'!$F$30</f>
        <v>0</v>
      </c>
      <c r="Z1194" s="26">
        <f>SUM($Y$3:Y1194)</f>
        <v>223.94983574384023</v>
      </c>
    </row>
    <row r="1195" spans="1:26" x14ac:dyDescent="0.2">
      <c r="A1195" s="23" t="s">
        <v>20</v>
      </c>
      <c r="B1195" s="19">
        <v>1192</v>
      </c>
      <c r="C1195" s="23">
        <v>170</v>
      </c>
      <c r="D1195" s="19">
        <v>93.1</v>
      </c>
      <c r="E1195" s="24">
        <v>25.861111111111111</v>
      </c>
      <c r="F1195" s="20">
        <v>0</v>
      </c>
      <c r="G1195" s="25">
        <f>'Bike Data'!$C$4*$F1195</f>
        <v>0</v>
      </c>
      <c r="H1195" s="22">
        <f>0.5*'Bike Data'!$C$12*'Bike Data'!$C$7*'Bike Data'!$C$6*'WLTP Calcs'!E1195^2</f>
        <v>137.63843657407406</v>
      </c>
      <c r="I1195" s="26">
        <f>0.02 *'Bike Data'!C$4*9.81</f>
        <v>55.524600000000007</v>
      </c>
      <c r="J1195" s="22">
        <f t="shared" si="127"/>
        <v>193.16303657407406</v>
      </c>
      <c r="K1195" s="25">
        <f t="shared" si="128"/>
        <v>193.16303657407406</v>
      </c>
      <c r="L1195" s="20">
        <f t="shared" si="129"/>
        <v>0</v>
      </c>
      <c r="M1195" s="30">
        <f>(E1195/1000)*(I1195+H1195+('Bike Data'!C$4*'Bike Data'!C$10*F1195))</f>
        <v>4.9954107514017485</v>
      </c>
      <c r="N1195" s="25">
        <f t="shared" si="130"/>
        <v>4.9954107514017485</v>
      </c>
      <c r="O1195" s="30">
        <f t="shared" si="131"/>
        <v>0</v>
      </c>
      <c r="P1195" s="26"/>
      <c r="Q1195" s="22">
        <f>((M1195+M1196)/2) * (B1196 - B1195)</f>
        <v>4.9954107514017485</v>
      </c>
      <c r="R1195" s="25">
        <f t="shared" si="132"/>
        <v>4.9954107514017485</v>
      </c>
      <c r="S1195" s="22">
        <f>SUM($R$3:R1195)</f>
        <v>1531.1859561800272</v>
      </c>
      <c r="T1195" s="25">
        <f t="shared" si="126"/>
        <v>0</v>
      </c>
      <c r="U1195" s="22">
        <f>SUM($T$3:T1195)</f>
        <v>416.41807213557053</v>
      </c>
      <c r="V1195" s="25"/>
      <c r="W1195" s="20">
        <f>U1195*'KERS Calcs'!$F$4</f>
        <v>366.44790347930206</v>
      </c>
      <c r="X1195" s="25">
        <f>O1195*'KERS Calcs'!$F$30</f>
        <v>0</v>
      </c>
      <c r="Y1195" s="73">
        <f>T1195*'KERS Calcs'!$F$30</f>
        <v>0</v>
      </c>
      <c r="Z1195" s="26">
        <f>SUM($Y$3:Y1195)</f>
        <v>223.94983574384023</v>
      </c>
    </row>
    <row r="1196" spans="1:26" x14ac:dyDescent="0.2">
      <c r="A1196" s="23" t="s">
        <v>20</v>
      </c>
      <c r="B1196" s="19">
        <v>1193</v>
      </c>
      <c r="C1196" s="23">
        <v>171</v>
      </c>
      <c r="D1196" s="19">
        <v>93.1</v>
      </c>
      <c r="E1196" s="24">
        <v>25.861111111111111</v>
      </c>
      <c r="F1196" s="20">
        <v>0</v>
      </c>
      <c r="G1196" s="25">
        <f>'Bike Data'!$C$4*$F1196</f>
        <v>0</v>
      </c>
      <c r="H1196" s="22">
        <f>0.5*'Bike Data'!$C$12*'Bike Data'!$C$7*'Bike Data'!$C$6*'WLTP Calcs'!E1196^2</f>
        <v>137.63843657407406</v>
      </c>
      <c r="I1196" s="26">
        <f>0.02 *'Bike Data'!C$4*9.81</f>
        <v>55.524600000000007</v>
      </c>
      <c r="J1196" s="22">
        <f t="shared" si="127"/>
        <v>193.16303657407406</v>
      </c>
      <c r="K1196" s="25">
        <f t="shared" si="128"/>
        <v>193.16303657407406</v>
      </c>
      <c r="L1196" s="20">
        <f t="shared" si="129"/>
        <v>0</v>
      </c>
      <c r="M1196" s="30">
        <f>(E1196/1000)*(I1196+H1196+('Bike Data'!C$4*'Bike Data'!C$10*F1196))</f>
        <v>4.9954107514017485</v>
      </c>
      <c r="N1196" s="25">
        <f t="shared" si="130"/>
        <v>4.9954107514017485</v>
      </c>
      <c r="O1196" s="30">
        <f t="shared" si="131"/>
        <v>0</v>
      </c>
      <c r="P1196" s="26"/>
      <c r="Q1196" s="22">
        <f>((M1196+M1197)/2) * (B1197 - B1196)</f>
        <v>4.9954107514017485</v>
      </c>
      <c r="R1196" s="25">
        <f t="shared" si="132"/>
        <v>4.9954107514017485</v>
      </c>
      <c r="S1196" s="22">
        <f>SUM($R$3:R1196)</f>
        <v>1536.181366931429</v>
      </c>
      <c r="T1196" s="25">
        <f t="shared" si="126"/>
        <v>0</v>
      </c>
      <c r="U1196" s="22">
        <f>SUM($T$3:T1196)</f>
        <v>416.41807213557053</v>
      </c>
      <c r="V1196" s="25"/>
      <c r="W1196" s="20">
        <f>U1196*'KERS Calcs'!$F$4</f>
        <v>366.44790347930206</v>
      </c>
      <c r="X1196" s="25">
        <f>O1196*'KERS Calcs'!$F$30</f>
        <v>0</v>
      </c>
      <c r="Y1196" s="73">
        <f>T1196*'KERS Calcs'!$F$30</f>
        <v>0</v>
      </c>
      <c r="Z1196" s="26">
        <f>SUM($Y$3:Y1196)</f>
        <v>223.94983574384023</v>
      </c>
    </row>
    <row r="1197" spans="1:26" x14ac:dyDescent="0.2">
      <c r="A1197" s="23" t="s">
        <v>20</v>
      </c>
      <c r="B1197" s="19">
        <v>1194</v>
      </c>
      <c r="C1197" s="23">
        <v>172</v>
      </c>
      <c r="D1197" s="19">
        <v>93.1</v>
      </c>
      <c r="E1197" s="24">
        <v>25.861111111111111</v>
      </c>
      <c r="F1197" s="20">
        <v>0</v>
      </c>
      <c r="G1197" s="25">
        <f>'Bike Data'!$C$4*$F1197</f>
        <v>0</v>
      </c>
      <c r="H1197" s="22">
        <f>0.5*'Bike Data'!$C$12*'Bike Data'!$C$7*'Bike Data'!$C$6*'WLTP Calcs'!E1197^2</f>
        <v>137.63843657407406</v>
      </c>
      <c r="I1197" s="26">
        <f>0.02 *'Bike Data'!C$4*9.81</f>
        <v>55.524600000000007</v>
      </c>
      <c r="J1197" s="22">
        <f t="shared" si="127"/>
        <v>193.16303657407406</v>
      </c>
      <c r="K1197" s="25">
        <f t="shared" si="128"/>
        <v>193.16303657407406</v>
      </c>
      <c r="L1197" s="20">
        <f t="shared" si="129"/>
        <v>0</v>
      </c>
      <c r="M1197" s="30">
        <f>(E1197/1000)*(I1197+H1197+('Bike Data'!C$4*'Bike Data'!C$10*F1197))</f>
        <v>4.9954107514017485</v>
      </c>
      <c r="N1197" s="25">
        <f t="shared" si="130"/>
        <v>4.9954107514017485</v>
      </c>
      <c r="O1197" s="30">
        <f t="shared" si="131"/>
        <v>0</v>
      </c>
      <c r="P1197" s="26"/>
      <c r="Q1197" s="22">
        <f>((M1197+M1198)/2) * (B1198 - B1197)</f>
        <v>5.0616017354970468</v>
      </c>
      <c r="R1197" s="25">
        <f t="shared" si="132"/>
        <v>5.0616017354970468</v>
      </c>
      <c r="S1197" s="22">
        <f>SUM($R$3:R1197)</f>
        <v>1541.2429686669261</v>
      </c>
      <c r="T1197" s="25">
        <f t="shared" si="126"/>
        <v>0</v>
      </c>
      <c r="U1197" s="22">
        <f>SUM($T$3:T1197)</f>
        <v>416.41807213557053</v>
      </c>
      <c r="V1197" s="25"/>
      <c r="W1197" s="20">
        <f>U1197*'KERS Calcs'!$F$4</f>
        <v>366.44790347930206</v>
      </c>
      <c r="X1197" s="25">
        <f>O1197*'KERS Calcs'!$F$30</f>
        <v>0</v>
      </c>
      <c r="Y1197" s="73">
        <f>T1197*'KERS Calcs'!$F$30</f>
        <v>0</v>
      </c>
      <c r="Z1197" s="26">
        <f>SUM($Y$3:Y1197)</f>
        <v>223.94983574384023</v>
      </c>
    </row>
    <row r="1198" spans="1:26" x14ac:dyDescent="0.2">
      <c r="A1198" s="23" t="s">
        <v>20</v>
      </c>
      <c r="B1198" s="19">
        <v>1195</v>
      </c>
      <c r="C1198" s="23">
        <v>173</v>
      </c>
      <c r="D1198" s="19">
        <v>93.1</v>
      </c>
      <c r="E1198" s="24">
        <v>25.861111111111111</v>
      </c>
      <c r="F1198" s="20">
        <v>1.3888888888890073E-2</v>
      </c>
      <c r="G1198" s="25">
        <f>'Bike Data'!$C$4*$F1198</f>
        <v>3.9305555555558906</v>
      </c>
      <c r="H1198" s="22">
        <f>0.5*'Bike Data'!$C$12*'Bike Data'!$C$7*'Bike Data'!$C$6*'WLTP Calcs'!E1198^2</f>
        <v>137.63843657407406</v>
      </c>
      <c r="I1198" s="26">
        <f>0.02 *'Bike Data'!C$4*9.81</f>
        <v>55.524600000000007</v>
      </c>
      <c r="J1198" s="22">
        <f t="shared" si="127"/>
        <v>197.09359212962994</v>
      </c>
      <c r="K1198" s="25">
        <f t="shared" si="128"/>
        <v>197.09359212962994</v>
      </c>
      <c r="L1198" s="20">
        <f t="shared" si="129"/>
        <v>0</v>
      </c>
      <c r="M1198" s="30">
        <f>(E1198/1000)*(I1198+H1198+('Bike Data'!C$4*'Bike Data'!C$10*F1198))</f>
        <v>5.1277927195923452</v>
      </c>
      <c r="N1198" s="25">
        <f t="shared" si="130"/>
        <v>5.1277927195923452</v>
      </c>
      <c r="O1198" s="30">
        <f t="shared" si="131"/>
        <v>0</v>
      </c>
      <c r="P1198" s="26"/>
      <c r="Q1198" s="22">
        <f>((M1198+M1199)/2) * (B1199 - B1198)</f>
        <v>5.134376088281261</v>
      </c>
      <c r="R1198" s="25">
        <f t="shared" si="132"/>
        <v>5.134376088281261</v>
      </c>
      <c r="S1198" s="22">
        <f>SUM($R$3:R1198)</f>
        <v>1546.3773447552073</v>
      </c>
      <c r="T1198" s="25">
        <f t="shared" si="126"/>
        <v>0</v>
      </c>
      <c r="U1198" s="22">
        <f>SUM($T$3:T1198)</f>
        <v>416.41807213557053</v>
      </c>
      <c r="V1198" s="25"/>
      <c r="W1198" s="20">
        <f>U1198*'KERS Calcs'!$F$4</f>
        <v>366.44790347930206</v>
      </c>
      <c r="X1198" s="25">
        <f>O1198*'KERS Calcs'!$F$30</f>
        <v>0</v>
      </c>
      <c r="Y1198" s="73">
        <f>T1198*'KERS Calcs'!$F$30</f>
        <v>0</v>
      </c>
      <c r="Z1198" s="26">
        <f>SUM($Y$3:Y1198)</f>
        <v>223.94983574384023</v>
      </c>
    </row>
    <row r="1199" spans="1:26" x14ac:dyDescent="0.2">
      <c r="A1199" s="23" t="s">
        <v>20</v>
      </c>
      <c r="B1199" s="19">
        <v>1196</v>
      </c>
      <c r="C1199" s="23">
        <v>174</v>
      </c>
      <c r="D1199" s="19">
        <v>93.2</v>
      </c>
      <c r="E1199" s="24">
        <v>25.888888888888889</v>
      </c>
      <c r="F1199" s="20">
        <v>1.3888888888890073E-2</v>
      </c>
      <c r="G1199" s="25">
        <f>'Bike Data'!$C$4*$F1199</f>
        <v>3.9305555555558906</v>
      </c>
      <c r="H1199" s="22">
        <f>0.5*'Bike Data'!$C$12*'Bike Data'!$C$7*'Bike Data'!$C$6*'WLTP Calcs'!E1199^2</f>
        <v>137.9342740740741</v>
      </c>
      <c r="I1199" s="26">
        <f>0.02 *'Bike Data'!C$4*9.81</f>
        <v>55.524600000000007</v>
      </c>
      <c r="J1199" s="22">
        <f t="shared" si="127"/>
        <v>197.38942962963</v>
      </c>
      <c r="K1199" s="25">
        <f t="shared" si="128"/>
        <v>197.38942962963</v>
      </c>
      <c r="L1199" s="20">
        <f t="shared" si="129"/>
        <v>0</v>
      </c>
      <c r="M1199" s="30">
        <f>(E1199/1000)*(I1199+H1199+('Bike Data'!C$4*'Bike Data'!C$10*F1199))</f>
        <v>5.1409594569701769</v>
      </c>
      <c r="N1199" s="25">
        <f t="shared" si="130"/>
        <v>5.1409594569701769</v>
      </c>
      <c r="O1199" s="30">
        <f t="shared" si="131"/>
        <v>0</v>
      </c>
      <c r="P1199" s="26"/>
      <c r="Q1199" s="22">
        <f>((M1199+M1200)/2) * (B1200 - B1199)</f>
        <v>5.1409594569701671</v>
      </c>
      <c r="R1199" s="25">
        <f t="shared" si="132"/>
        <v>5.1409594569701671</v>
      </c>
      <c r="S1199" s="22">
        <f>SUM($R$3:R1199)</f>
        <v>1551.5183042121776</v>
      </c>
      <c r="T1199" s="25">
        <f t="shared" si="126"/>
        <v>0</v>
      </c>
      <c r="U1199" s="22">
        <f>SUM($T$3:T1199)</f>
        <v>416.41807213557053</v>
      </c>
      <c r="V1199" s="25"/>
      <c r="W1199" s="20">
        <f>U1199*'KERS Calcs'!$F$4</f>
        <v>366.44790347930206</v>
      </c>
      <c r="X1199" s="25">
        <f>O1199*'KERS Calcs'!$F$30</f>
        <v>0</v>
      </c>
      <c r="Y1199" s="73">
        <f>T1199*'KERS Calcs'!$F$30</f>
        <v>0</v>
      </c>
      <c r="Z1199" s="26">
        <f>SUM($Y$3:Y1199)</f>
        <v>223.94983574384023</v>
      </c>
    </row>
    <row r="1200" spans="1:26" x14ac:dyDescent="0.2">
      <c r="A1200" s="23" t="s">
        <v>20</v>
      </c>
      <c r="B1200" s="19">
        <v>1197</v>
      </c>
      <c r="C1200" s="23">
        <v>175</v>
      </c>
      <c r="D1200" s="19">
        <v>93.2</v>
      </c>
      <c r="E1200" s="24">
        <v>25.888888888888889</v>
      </c>
      <c r="F1200" s="20">
        <v>1.3888888888888099E-2</v>
      </c>
      <c r="G1200" s="25">
        <f>'Bike Data'!$C$4*$F1200</f>
        <v>3.930555555555332</v>
      </c>
      <c r="H1200" s="22">
        <f>0.5*'Bike Data'!$C$12*'Bike Data'!$C$7*'Bike Data'!$C$6*'WLTP Calcs'!E1200^2</f>
        <v>137.9342740740741</v>
      </c>
      <c r="I1200" s="26">
        <f>0.02 *'Bike Data'!C$4*9.81</f>
        <v>55.524600000000007</v>
      </c>
      <c r="J1200" s="22">
        <f t="shared" si="127"/>
        <v>197.38942962962943</v>
      </c>
      <c r="K1200" s="25">
        <f t="shared" si="128"/>
        <v>197.38942962962943</v>
      </c>
      <c r="L1200" s="20">
        <f t="shared" si="129"/>
        <v>0</v>
      </c>
      <c r="M1200" s="30">
        <f>(E1200/1000)*(I1200+H1200+('Bike Data'!C$4*'Bike Data'!C$10*F1200))</f>
        <v>5.1409594569701582</v>
      </c>
      <c r="N1200" s="25">
        <f t="shared" si="130"/>
        <v>5.1409594569701582</v>
      </c>
      <c r="O1200" s="30">
        <f t="shared" si="131"/>
        <v>0</v>
      </c>
      <c r="P1200" s="26"/>
      <c r="Q1200" s="22">
        <f>((M1200+M1201)/2) * (B1201 - B1200)</f>
        <v>5.4128878684445709</v>
      </c>
      <c r="R1200" s="25">
        <f t="shared" si="132"/>
        <v>5.4128878684445709</v>
      </c>
      <c r="S1200" s="22">
        <f>SUM($R$3:R1200)</f>
        <v>1556.9311920806222</v>
      </c>
      <c r="T1200" s="25">
        <f t="shared" si="126"/>
        <v>0</v>
      </c>
      <c r="U1200" s="22">
        <f>SUM($T$3:T1200)</f>
        <v>416.41807213557053</v>
      </c>
      <c r="V1200" s="25"/>
      <c r="W1200" s="20">
        <f>U1200*'KERS Calcs'!$F$4</f>
        <v>366.44790347930206</v>
      </c>
      <c r="X1200" s="25">
        <f>O1200*'KERS Calcs'!$F$30</f>
        <v>0</v>
      </c>
      <c r="Y1200" s="73">
        <f>T1200*'KERS Calcs'!$F$30</f>
        <v>0</v>
      </c>
      <c r="Z1200" s="26">
        <f>SUM($Y$3:Y1200)</f>
        <v>223.94983574384023</v>
      </c>
    </row>
    <row r="1201" spans="1:26" x14ac:dyDescent="0.2">
      <c r="A1201" s="23" t="s">
        <v>20</v>
      </c>
      <c r="B1201" s="19">
        <v>1198</v>
      </c>
      <c r="C1201" s="23">
        <v>176</v>
      </c>
      <c r="D1201" s="19">
        <v>93.3</v>
      </c>
      <c r="E1201" s="24">
        <v>25.916666666666668</v>
      </c>
      <c r="F1201" s="20">
        <v>6.9444444444444448E-2</v>
      </c>
      <c r="G1201" s="25">
        <f>'Bike Data'!$C$4*$F1201</f>
        <v>19.652777777777779</v>
      </c>
      <c r="H1201" s="22">
        <f>0.5*'Bike Data'!$C$12*'Bike Data'!$C$7*'Bike Data'!$C$6*'WLTP Calcs'!E1201^2</f>
        <v>138.23042916666668</v>
      </c>
      <c r="I1201" s="26">
        <f>0.02 *'Bike Data'!C$4*9.81</f>
        <v>55.524600000000007</v>
      </c>
      <c r="J1201" s="22">
        <f t="shared" si="127"/>
        <v>213.40780694444447</v>
      </c>
      <c r="K1201" s="25">
        <f t="shared" si="128"/>
        <v>213.40780694444447</v>
      </c>
      <c r="L1201" s="20">
        <f t="shared" si="129"/>
        <v>0</v>
      </c>
      <c r="M1201" s="30">
        <f>(E1201/1000)*(I1201+H1201+('Bike Data'!C$4*'Bike Data'!C$10*F1201))</f>
        <v>5.6848162799189828</v>
      </c>
      <c r="N1201" s="25">
        <f t="shared" si="130"/>
        <v>5.6848162799189828</v>
      </c>
      <c r="O1201" s="30">
        <f t="shared" si="131"/>
        <v>0</v>
      </c>
      <c r="P1201" s="26"/>
      <c r="Q1201" s="22">
        <f>((M1201+M1202)/2) * (B1202 - B1201)</f>
        <v>5.9789304863490269</v>
      </c>
      <c r="R1201" s="25">
        <f t="shared" si="132"/>
        <v>5.9789304863490269</v>
      </c>
      <c r="S1201" s="22">
        <f>SUM($R$3:R1201)</f>
        <v>1562.9101225669713</v>
      </c>
      <c r="T1201" s="25">
        <f t="shared" si="126"/>
        <v>0</v>
      </c>
      <c r="U1201" s="22">
        <f>SUM($T$3:T1201)</f>
        <v>416.41807213557053</v>
      </c>
      <c r="V1201" s="25"/>
      <c r="W1201" s="20">
        <f>U1201*'KERS Calcs'!$F$4</f>
        <v>366.44790347930206</v>
      </c>
      <c r="X1201" s="25">
        <f>O1201*'KERS Calcs'!$F$30</f>
        <v>0</v>
      </c>
      <c r="Y1201" s="73">
        <f>T1201*'KERS Calcs'!$F$30</f>
        <v>0</v>
      </c>
      <c r="Z1201" s="26">
        <f>SUM($Y$3:Y1201)</f>
        <v>223.94983574384023</v>
      </c>
    </row>
    <row r="1202" spans="1:26" x14ac:dyDescent="0.2">
      <c r="A1202" s="23" t="s">
        <v>20</v>
      </c>
      <c r="B1202" s="19">
        <v>1199</v>
      </c>
      <c r="C1202" s="23">
        <v>177</v>
      </c>
      <c r="D1202" s="19">
        <v>93.7</v>
      </c>
      <c r="E1202" s="24">
        <v>26.027777777777779</v>
      </c>
      <c r="F1202" s="20">
        <v>0.12500000000000078</v>
      </c>
      <c r="G1202" s="25">
        <f>'Bike Data'!$C$4*$F1202</f>
        <v>35.37500000000022</v>
      </c>
      <c r="H1202" s="22">
        <f>0.5*'Bike Data'!$C$12*'Bike Data'!$C$7*'Bike Data'!$C$6*'WLTP Calcs'!E1202^2</f>
        <v>139.41822546296299</v>
      </c>
      <c r="I1202" s="26">
        <f>0.02 *'Bike Data'!C$4*9.81</f>
        <v>55.524600000000007</v>
      </c>
      <c r="J1202" s="22">
        <f t="shared" si="127"/>
        <v>230.31782546296324</v>
      </c>
      <c r="K1202" s="25">
        <f t="shared" si="128"/>
        <v>230.31782546296324</v>
      </c>
      <c r="L1202" s="20">
        <f t="shared" si="129"/>
        <v>0</v>
      </c>
      <c r="M1202" s="30">
        <f>(E1202/1000)*(I1202+H1202+('Bike Data'!C$4*'Bike Data'!C$10*F1202))</f>
        <v>6.273044692779072</v>
      </c>
      <c r="N1202" s="25">
        <f t="shared" si="130"/>
        <v>6.273044692779072</v>
      </c>
      <c r="O1202" s="30">
        <f t="shared" si="131"/>
        <v>0</v>
      </c>
      <c r="P1202" s="26"/>
      <c r="Q1202" s="22">
        <f>((M1202+M1203)/2) * (B1203 - B1202)</f>
        <v>6.5771928374196271</v>
      </c>
      <c r="R1202" s="25">
        <f t="shared" si="132"/>
        <v>6.5771928374196271</v>
      </c>
      <c r="S1202" s="22">
        <f>SUM($R$3:R1202)</f>
        <v>1569.487315404391</v>
      </c>
      <c r="T1202" s="25">
        <f t="shared" si="126"/>
        <v>0</v>
      </c>
      <c r="U1202" s="22">
        <f>SUM($T$3:T1202)</f>
        <v>416.41807213557053</v>
      </c>
      <c r="V1202" s="25"/>
      <c r="W1202" s="20">
        <f>U1202*'KERS Calcs'!$F$4</f>
        <v>366.44790347930206</v>
      </c>
      <c r="X1202" s="25">
        <f>O1202*'KERS Calcs'!$F$30</f>
        <v>0</v>
      </c>
      <c r="Y1202" s="73">
        <f>T1202*'KERS Calcs'!$F$30</f>
        <v>0</v>
      </c>
      <c r="Z1202" s="26">
        <f>SUM($Y$3:Y1202)</f>
        <v>223.94983574384023</v>
      </c>
    </row>
    <row r="1203" spans="1:26" x14ac:dyDescent="0.2">
      <c r="A1203" s="23" t="s">
        <v>20</v>
      </c>
      <c r="B1203" s="19">
        <v>1200</v>
      </c>
      <c r="C1203" s="23">
        <v>178</v>
      </c>
      <c r="D1203" s="19">
        <v>94.2</v>
      </c>
      <c r="E1203" s="24">
        <v>26.166666666666668</v>
      </c>
      <c r="F1203" s="20">
        <v>0.18055555555555516</v>
      </c>
      <c r="G1203" s="25">
        <f>'Bike Data'!$C$4*$F1203</f>
        <v>51.097222222222115</v>
      </c>
      <c r="H1203" s="22">
        <f>0.5*'Bike Data'!$C$12*'Bike Data'!$C$7*'Bike Data'!$C$6*'WLTP Calcs'!E1203^2</f>
        <v>140.91011666666668</v>
      </c>
      <c r="I1203" s="26">
        <f>0.02 *'Bike Data'!C$4*9.81</f>
        <v>55.524600000000007</v>
      </c>
      <c r="J1203" s="22">
        <f t="shared" si="127"/>
        <v>247.53193888888882</v>
      </c>
      <c r="K1203" s="25">
        <f t="shared" si="128"/>
        <v>247.53193888888882</v>
      </c>
      <c r="L1203" s="20">
        <f t="shared" si="129"/>
        <v>0</v>
      </c>
      <c r="M1203" s="30">
        <f>(E1203/1000)*(I1203+H1203+('Bike Data'!C$4*'Bike Data'!C$10*F1203))</f>
        <v>6.8813409820601823</v>
      </c>
      <c r="N1203" s="25">
        <f t="shared" si="130"/>
        <v>6.8813409820601823</v>
      </c>
      <c r="O1203" s="30">
        <f t="shared" si="131"/>
        <v>0</v>
      </c>
      <c r="P1203" s="26"/>
      <c r="Q1203" s="22">
        <f>((M1203+M1204)/2) * (B1204 - B1203)</f>
        <v>7.1448999599086882</v>
      </c>
      <c r="R1203" s="25">
        <f t="shared" si="132"/>
        <v>7.1448999599086882</v>
      </c>
      <c r="S1203" s="22">
        <f>SUM($R$3:R1203)</f>
        <v>1576.6322153642998</v>
      </c>
      <c r="T1203" s="25">
        <f t="shared" si="126"/>
        <v>0</v>
      </c>
      <c r="U1203" s="22">
        <f>SUM($T$3:T1203)</f>
        <v>416.41807213557053</v>
      </c>
      <c r="V1203" s="25"/>
      <c r="W1203" s="20">
        <f>U1203*'KERS Calcs'!$F$4</f>
        <v>366.44790347930206</v>
      </c>
      <c r="X1203" s="25">
        <f>O1203*'KERS Calcs'!$F$30</f>
        <v>0</v>
      </c>
      <c r="Y1203" s="73">
        <f>T1203*'KERS Calcs'!$F$30</f>
        <v>0</v>
      </c>
      <c r="Z1203" s="26">
        <f>SUM($Y$3:Y1203)</f>
        <v>223.94983574384023</v>
      </c>
    </row>
    <row r="1204" spans="1:26" x14ac:dyDescent="0.2">
      <c r="A1204" s="23" t="s">
        <v>20</v>
      </c>
      <c r="B1204" s="19">
        <v>1201</v>
      </c>
      <c r="C1204" s="23">
        <v>179</v>
      </c>
      <c r="D1204" s="19">
        <v>95</v>
      </c>
      <c r="E1204" s="24">
        <v>26.388888888888889</v>
      </c>
      <c r="F1204" s="20">
        <v>0.22222222222222143</v>
      </c>
      <c r="G1204" s="25">
        <f>'Bike Data'!$C$4*$F1204</f>
        <v>62.888888888888665</v>
      </c>
      <c r="H1204" s="22">
        <f>0.5*'Bike Data'!$C$12*'Bike Data'!$C$7*'Bike Data'!$C$6*'WLTP Calcs'!E1204^2</f>
        <v>143.31365740740742</v>
      </c>
      <c r="I1204" s="26">
        <f>0.02 *'Bike Data'!C$4*9.81</f>
        <v>55.524600000000007</v>
      </c>
      <c r="J1204" s="22">
        <f t="shared" si="127"/>
        <v>261.7271462962961</v>
      </c>
      <c r="K1204" s="25">
        <f t="shared" si="128"/>
        <v>261.7271462962961</v>
      </c>
      <c r="L1204" s="20">
        <f t="shared" si="129"/>
        <v>0</v>
      </c>
      <c r="M1204" s="30">
        <f>(E1204/1000)*(I1204+H1204+('Bike Data'!C$4*'Bike Data'!C$10*F1204))</f>
        <v>7.4084589377571941</v>
      </c>
      <c r="N1204" s="25">
        <f t="shared" si="130"/>
        <v>7.4084589377571941</v>
      </c>
      <c r="O1204" s="30">
        <f t="shared" si="131"/>
        <v>0</v>
      </c>
      <c r="P1204" s="26"/>
      <c r="Q1204" s="22">
        <f>((M1204+M1205)/2) * (B1205 - B1204)</f>
        <v>7.3356821542052471</v>
      </c>
      <c r="R1204" s="25">
        <f t="shared" si="132"/>
        <v>7.3356821542052471</v>
      </c>
      <c r="S1204" s="22">
        <f>SUM($R$3:R1204)</f>
        <v>1583.967897518505</v>
      </c>
      <c r="T1204" s="25">
        <f t="shared" si="126"/>
        <v>0</v>
      </c>
      <c r="U1204" s="22">
        <f>SUM($T$3:T1204)</f>
        <v>416.41807213557053</v>
      </c>
      <c r="V1204" s="25"/>
      <c r="W1204" s="20">
        <f>U1204*'KERS Calcs'!$F$4</f>
        <v>366.44790347930206</v>
      </c>
      <c r="X1204" s="25">
        <f>O1204*'KERS Calcs'!$F$30</f>
        <v>0</v>
      </c>
      <c r="Y1204" s="73">
        <f>T1204*'KERS Calcs'!$F$30</f>
        <v>0</v>
      </c>
      <c r="Z1204" s="26">
        <f>SUM($Y$3:Y1204)</f>
        <v>223.94983574384023</v>
      </c>
    </row>
    <row r="1205" spans="1:26" x14ac:dyDescent="0.2">
      <c r="A1205" s="23" t="s">
        <v>20</v>
      </c>
      <c r="B1205" s="19">
        <v>1202</v>
      </c>
      <c r="C1205" s="23">
        <v>180</v>
      </c>
      <c r="D1205" s="19">
        <v>95.8</v>
      </c>
      <c r="E1205" s="24">
        <v>26.611111111111111</v>
      </c>
      <c r="F1205" s="20">
        <v>0.19444444444444522</v>
      </c>
      <c r="G1205" s="25">
        <f>'Bike Data'!$C$4*$F1205</f>
        <v>55.027777777777999</v>
      </c>
      <c r="H1205" s="22">
        <f>0.5*'Bike Data'!$C$12*'Bike Data'!$C$7*'Bike Data'!$C$6*'WLTP Calcs'!E1205^2</f>
        <v>145.73752407407409</v>
      </c>
      <c r="I1205" s="26">
        <f>0.02 *'Bike Data'!C$4*9.81</f>
        <v>55.524600000000007</v>
      </c>
      <c r="J1205" s="22">
        <f t="shared" si="127"/>
        <v>256.28990185185211</v>
      </c>
      <c r="K1205" s="25">
        <f t="shared" si="128"/>
        <v>256.28990185185211</v>
      </c>
      <c r="L1205" s="20">
        <f t="shared" si="129"/>
        <v>0</v>
      </c>
      <c r="M1205" s="30">
        <f>(E1205/1000)*(I1205+H1205+('Bike Data'!C$4*'Bike Data'!C$10*F1205))</f>
        <v>7.2629053706533</v>
      </c>
      <c r="N1205" s="25">
        <f t="shared" si="130"/>
        <v>7.2629053706533</v>
      </c>
      <c r="O1205" s="30">
        <f t="shared" si="131"/>
        <v>0</v>
      </c>
      <c r="P1205" s="26"/>
      <c r="Q1205" s="22">
        <f>((M1205+M1206)/2) * (B1206 - B1205)</f>
        <v>7.0360188926054583</v>
      </c>
      <c r="R1205" s="25">
        <f t="shared" si="132"/>
        <v>7.0360188926054583</v>
      </c>
      <c r="S1205" s="22">
        <f>SUM($R$3:R1205)</f>
        <v>1591.0039164111104</v>
      </c>
      <c r="T1205" s="25">
        <f t="shared" si="126"/>
        <v>0</v>
      </c>
      <c r="U1205" s="22">
        <f>SUM($T$3:T1205)</f>
        <v>416.41807213557053</v>
      </c>
      <c r="V1205" s="25"/>
      <c r="W1205" s="20">
        <f>U1205*'KERS Calcs'!$F$4</f>
        <v>366.44790347930206</v>
      </c>
      <c r="X1205" s="25">
        <f>O1205*'KERS Calcs'!$F$30</f>
        <v>0</v>
      </c>
      <c r="Y1205" s="73">
        <f>T1205*'KERS Calcs'!$F$30</f>
        <v>0</v>
      </c>
      <c r="Z1205" s="26">
        <f>SUM($Y$3:Y1205)</f>
        <v>223.94983574384023</v>
      </c>
    </row>
    <row r="1206" spans="1:26" x14ac:dyDescent="0.2">
      <c r="A1206" s="23" t="s">
        <v>20</v>
      </c>
      <c r="B1206" s="19">
        <v>1203</v>
      </c>
      <c r="C1206" s="23">
        <v>181</v>
      </c>
      <c r="D1206" s="19">
        <v>96.4</v>
      </c>
      <c r="E1206" s="24">
        <v>26.777777777777782</v>
      </c>
      <c r="F1206" s="20">
        <v>0.1388888888888889</v>
      </c>
      <c r="G1206" s="25">
        <f>'Bike Data'!$C$4*$F1206</f>
        <v>39.305555555555557</v>
      </c>
      <c r="H1206" s="22">
        <f>0.5*'Bike Data'!$C$12*'Bike Data'!$C$7*'Bike Data'!$C$6*'WLTP Calcs'!E1206^2</f>
        <v>147.56876296296304</v>
      </c>
      <c r="I1206" s="26">
        <f>0.02 *'Bike Data'!C$4*9.81</f>
        <v>55.524600000000007</v>
      </c>
      <c r="J1206" s="22">
        <f t="shared" si="127"/>
        <v>242.3989185185186</v>
      </c>
      <c r="K1206" s="25">
        <f t="shared" si="128"/>
        <v>242.3989185185186</v>
      </c>
      <c r="L1206" s="20">
        <f t="shared" si="129"/>
        <v>0</v>
      </c>
      <c r="M1206" s="30">
        <f>(E1206/1000)*(I1206+H1206+('Bike Data'!C$4*'Bike Data'!C$10*F1206))</f>
        <v>6.8091324145576166</v>
      </c>
      <c r="N1206" s="25">
        <f t="shared" si="130"/>
        <v>6.8091324145576166</v>
      </c>
      <c r="O1206" s="30">
        <f t="shared" si="131"/>
        <v>0</v>
      </c>
      <c r="P1206" s="26"/>
      <c r="Q1206" s="22">
        <f>((M1206+M1207)/2) * (B1207 - B1206)</f>
        <v>6.5644717277006155</v>
      </c>
      <c r="R1206" s="25">
        <f t="shared" si="132"/>
        <v>6.5644717277006155</v>
      </c>
      <c r="S1206" s="22">
        <f>SUM($R$3:R1206)</f>
        <v>1597.5683881388111</v>
      </c>
      <c r="T1206" s="25">
        <f t="shared" si="126"/>
        <v>0</v>
      </c>
      <c r="U1206" s="22">
        <f>SUM($T$3:T1206)</f>
        <v>416.41807213557053</v>
      </c>
      <c r="V1206" s="25"/>
      <c r="W1206" s="20">
        <f>U1206*'KERS Calcs'!$F$4</f>
        <v>366.44790347930206</v>
      </c>
      <c r="X1206" s="25">
        <f>O1206*'KERS Calcs'!$F$30</f>
        <v>0</v>
      </c>
      <c r="Y1206" s="73">
        <f>T1206*'KERS Calcs'!$F$30</f>
        <v>0</v>
      </c>
      <c r="Z1206" s="26">
        <f>SUM($Y$3:Y1206)</f>
        <v>223.94983574384023</v>
      </c>
    </row>
    <row r="1207" spans="1:26" x14ac:dyDescent="0.2">
      <c r="A1207" s="23" t="s">
        <v>20</v>
      </c>
      <c r="B1207" s="19">
        <v>1204</v>
      </c>
      <c r="C1207" s="23">
        <v>182</v>
      </c>
      <c r="D1207" s="19">
        <v>96.8</v>
      </c>
      <c r="E1207" s="24">
        <v>26.888888888888889</v>
      </c>
      <c r="F1207" s="20">
        <v>8.3333333333332538E-2</v>
      </c>
      <c r="G1207" s="25">
        <f>'Bike Data'!$C$4*$F1207</f>
        <v>23.583333333333108</v>
      </c>
      <c r="H1207" s="22">
        <f>0.5*'Bike Data'!$C$12*'Bike Data'!$C$7*'Bike Data'!$C$6*'WLTP Calcs'!E1207^2</f>
        <v>148.79594074074075</v>
      </c>
      <c r="I1207" s="26">
        <f>0.02 *'Bike Data'!C$4*9.81</f>
        <v>55.524600000000007</v>
      </c>
      <c r="J1207" s="22">
        <f t="shared" si="127"/>
        <v>227.90387407407388</v>
      </c>
      <c r="K1207" s="25">
        <f t="shared" si="128"/>
        <v>227.90387407407388</v>
      </c>
      <c r="L1207" s="20">
        <f t="shared" si="129"/>
        <v>0</v>
      </c>
      <c r="M1207" s="30">
        <f>(E1207/1000)*(I1207+H1207+('Bike Data'!C$4*'Bike Data'!C$10*F1207))</f>
        <v>6.3198110408436134</v>
      </c>
      <c r="N1207" s="25">
        <f t="shared" si="130"/>
        <v>6.3198110408436134</v>
      </c>
      <c r="O1207" s="30">
        <f t="shared" si="131"/>
        <v>0</v>
      </c>
      <c r="P1207" s="26"/>
      <c r="Q1207" s="22">
        <f>((M1207+M1208)/2) * (B1208 - B1207)</f>
        <v>6.1277405884837908</v>
      </c>
      <c r="R1207" s="25">
        <f t="shared" si="132"/>
        <v>6.1277405884837908</v>
      </c>
      <c r="S1207" s="22">
        <f>SUM($R$3:R1207)</f>
        <v>1603.696128727295</v>
      </c>
      <c r="T1207" s="25">
        <f t="shared" si="126"/>
        <v>0</v>
      </c>
      <c r="U1207" s="22">
        <f>SUM($T$3:T1207)</f>
        <v>416.41807213557053</v>
      </c>
      <c r="V1207" s="25"/>
      <c r="W1207" s="20">
        <f>U1207*'KERS Calcs'!$F$4</f>
        <v>366.44790347930206</v>
      </c>
      <c r="X1207" s="25">
        <f>O1207*'KERS Calcs'!$F$30</f>
        <v>0</v>
      </c>
      <c r="Y1207" s="73">
        <f>T1207*'KERS Calcs'!$F$30</f>
        <v>0</v>
      </c>
      <c r="Z1207" s="26">
        <f>SUM($Y$3:Y1207)</f>
        <v>223.94983574384023</v>
      </c>
    </row>
    <row r="1208" spans="1:26" x14ac:dyDescent="0.2">
      <c r="A1208" s="23" t="s">
        <v>20</v>
      </c>
      <c r="B1208" s="19">
        <v>1205</v>
      </c>
      <c r="C1208" s="23">
        <v>183</v>
      </c>
      <c r="D1208" s="19">
        <v>97</v>
      </c>
      <c r="E1208" s="24">
        <v>26.944444444444446</v>
      </c>
      <c r="F1208" s="20">
        <v>4.1666666666666269E-2</v>
      </c>
      <c r="G1208" s="25">
        <f>'Bike Data'!$C$4*$F1208</f>
        <v>11.791666666666554</v>
      </c>
      <c r="H1208" s="22">
        <f>0.5*'Bike Data'!$C$12*'Bike Data'!$C$7*'Bike Data'!$C$6*'WLTP Calcs'!E1208^2</f>
        <v>149.41143518518521</v>
      </c>
      <c r="I1208" s="26">
        <f>0.02 *'Bike Data'!C$4*9.81</f>
        <v>55.524600000000007</v>
      </c>
      <c r="J1208" s="22">
        <f t="shared" si="127"/>
        <v>216.72770185185175</v>
      </c>
      <c r="K1208" s="25">
        <f t="shared" si="128"/>
        <v>216.72770185185175</v>
      </c>
      <c r="L1208" s="20">
        <f t="shared" si="129"/>
        <v>0</v>
      </c>
      <c r="M1208" s="30">
        <f>(E1208/1000)*(I1208+H1208+('Bike Data'!C$4*'Bike Data'!C$10*F1208))</f>
        <v>5.935670136123969</v>
      </c>
      <c r="N1208" s="25">
        <f t="shared" si="130"/>
        <v>5.935670136123969</v>
      </c>
      <c r="O1208" s="30">
        <f t="shared" si="131"/>
        <v>0</v>
      </c>
      <c r="P1208" s="26"/>
      <c r="Q1208" s="22">
        <f>((M1208+M1209)/2) * (B1209 - B1208)</f>
        <v>5.8738516475501559</v>
      </c>
      <c r="R1208" s="25">
        <f t="shared" si="132"/>
        <v>5.8738516475501559</v>
      </c>
      <c r="S1208" s="22">
        <f>SUM($R$3:R1208)</f>
        <v>1609.569980374845</v>
      </c>
      <c r="T1208" s="25">
        <f t="shared" si="126"/>
        <v>0</v>
      </c>
      <c r="U1208" s="22">
        <f>SUM($T$3:T1208)</f>
        <v>416.41807213557053</v>
      </c>
      <c r="V1208" s="25"/>
      <c r="W1208" s="20">
        <f>U1208*'KERS Calcs'!$F$4</f>
        <v>366.44790347930206</v>
      </c>
      <c r="X1208" s="25">
        <f>O1208*'KERS Calcs'!$F$30</f>
        <v>0</v>
      </c>
      <c r="Y1208" s="73">
        <f>T1208*'KERS Calcs'!$F$30</f>
        <v>0</v>
      </c>
      <c r="Z1208" s="26">
        <f>SUM($Y$3:Y1208)</f>
        <v>223.94983574384023</v>
      </c>
    </row>
    <row r="1209" spans="1:26" x14ac:dyDescent="0.2">
      <c r="A1209" s="23" t="s">
        <v>20</v>
      </c>
      <c r="B1209" s="19">
        <v>1206</v>
      </c>
      <c r="C1209" s="23">
        <v>184</v>
      </c>
      <c r="D1209" s="19">
        <v>97.1</v>
      </c>
      <c r="E1209" s="24">
        <v>26.972222222222221</v>
      </c>
      <c r="F1209" s="20">
        <v>2.7777777777778172E-2</v>
      </c>
      <c r="G1209" s="25">
        <f>'Bike Data'!$C$4*$F1209</f>
        <v>7.8611111111112226</v>
      </c>
      <c r="H1209" s="22">
        <f>0.5*'Bike Data'!$C$12*'Bike Data'!$C$7*'Bike Data'!$C$6*'WLTP Calcs'!E1209^2</f>
        <v>149.7196587962963</v>
      </c>
      <c r="I1209" s="26">
        <f>0.02 *'Bike Data'!C$4*9.81</f>
        <v>55.524600000000007</v>
      </c>
      <c r="J1209" s="22">
        <f t="shared" si="127"/>
        <v>213.10536990740752</v>
      </c>
      <c r="K1209" s="25">
        <f t="shared" si="128"/>
        <v>213.10536990740752</v>
      </c>
      <c r="L1209" s="20">
        <f t="shared" si="129"/>
        <v>0</v>
      </c>
      <c r="M1209" s="30">
        <f>(E1209/1000)*(I1209+H1209+('Bike Data'!C$4*'Bike Data'!C$10*F1209))</f>
        <v>5.8120331589763419</v>
      </c>
      <c r="N1209" s="25">
        <f t="shared" si="130"/>
        <v>5.8120331589763419</v>
      </c>
      <c r="O1209" s="30">
        <f t="shared" si="131"/>
        <v>0</v>
      </c>
      <c r="P1209" s="26"/>
      <c r="Q1209" s="22">
        <f>((M1209+M1210)/2) * (B1210 - B1209)</f>
        <v>5.8191912732381734</v>
      </c>
      <c r="R1209" s="25">
        <f t="shared" si="132"/>
        <v>5.8191912732381734</v>
      </c>
      <c r="S1209" s="22">
        <f>SUM($R$3:R1209)</f>
        <v>1615.3891716480832</v>
      </c>
      <c r="T1209" s="25">
        <f t="shared" si="126"/>
        <v>0</v>
      </c>
      <c r="U1209" s="22">
        <f>SUM($T$3:T1209)</f>
        <v>416.41807213557053</v>
      </c>
      <c r="V1209" s="25"/>
      <c r="W1209" s="20">
        <f>U1209*'KERS Calcs'!$F$4</f>
        <v>366.44790347930206</v>
      </c>
      <c r="X1209" s="25">
        <f>O1209*'KERS Calcs'!$F$30</f>
        <v>0</v>
      </c>
      <c r="Y1209" s="73">
        <f>T1209*'KERS Calcs'!$F$30</f>
        <v>0</v>
      </c>
      <c r="Z1209" s="26">
        <f>SUM($Y$3:Y1209)</f>
        <v>223.94983574384023</v>
      </c>
    </row>
    <row r="1210" spans="1:26" x14ac:dyDescent="0.2">
      <c r="A1210" s="23" t="s">
        <v>20</v>
      </c>
      <c r="B1210" s="19">
        <v>1207</v>
      </c>
      <c r="C1210" s="23">
        <v>185</v>
      </c>
      <c r="D1210" s="19">
        <v>97.2</v>
      </c>
      <c r="E1210" s="24">
        <v>27.000000000000004</v>
      </c>
      <c r="F1210" s="20">
        <v>2.7777777777778172E-2</v>
      </c>
      <c r="G1210" s="25">
        <f>'Bike Data'!$C$4*$F1210</f>
        <v>7.8611111111112226</v>
      </c>
      <c r="H1210" s="22">
        <f>0.5*'Bike Data'!$C$12*'Bike Data'!$C$7*'Bike Data'!$C$6*'WLTP Calcs'!E1210^2</f>
        <v>150.02820000000006</v>
      </c>
      <c r="I1210" s="26">
        <f>0.02 *'Bike Data'!C$4*9.81</f>
        <v>55.524600000000007</v>
      </c>
      <c r="J1210" s="22">
        <f t="shared" si="127"/>
        <v>213.4139111111113</v>
      </c>
      <c r="K1210" s="25">
        <f t="shared" si="128"/>
        <v>213.4139111111113</v>
      </c>
      <c r="L1210" s="20">
        <f t="shared" si="129"/>
        <v>0</v>
      </c>
      <c r="M1210" s="30">
        <f>(E1210/1000)*(I1210+H1210+('Bike Data'!C$4*'Bike Data'!C$10*F1210))</f>
        <v>5.8263493875000059</v>
      </c>
      <c r="N1210" s="25">
        <f t="shared" si="130"/>
        <v>5.8263493875000059</v>
      </c>
      <c r="O1210" s="30">
        <f t="shared" si="131"/>
        <v>0</v>
      </c>
      <c r="P1210" s="26"/>
      <c r="Q1210" s="22">
        <f>((M1210+M1211)/2) * (B1211 - B1210)</f>
        <v>5.8335203642618367</v>
      </c>
      <c r="R1210" s="25">
        <f t="shared" si="132"/>
        <v>5.8335203642618367</v>
      </c>
      <c r="S1210" s="22">
        <f>SUM($R$3:R1210)</f>
        <v>1621.2226920123451</v>
      </c>
      <c r="T1210" s="25">
        <f t="shared" si="126"/>
        <v>0</v>
      </c>
      <c r="U1210" s="22">
        <f>SUM($T$3:T1210)</f>
        <v>416.41807213557053</v>
      </c>
      <c r="V1210" s="25"/>
      <c r="W1210" s="20">
        <f>U1210*'KERS Calcs'!$F$4</f>
        <v>366.44790347930206</v>
      </c>
      <c r="X1210" s="25">
        <f>O1210*'KERS Calcs'!$F$30</f>
        <v>0</v>
      </c>
      <c r="Y1210" s="73">
        <f>T1210*'KERS Calcs'!$F$30</f>
        <v>0</v>
      </c>
      <c r="Z1210" s="26">
        <f>SUM($Y$3:Y1210)</f>
        <v>223.94983574384023</v>
      </c>
    </row>
    <row r="1211" spans="1:26" x14ac:dyDescent="0.2">
      <c r="A1211" s="23" t="s">
        <v>20</v>
      </c>
      <c r="B1211" s="19">
        <v>1208</v>
      </c>
      <c r="C1211" s="23">
        <v>186</v>
      </c>
      <c r="D1211" s="19">
        <v>97.3</v>
      </c>
      <c r="E1211" s="24">
        <v>27.027777777777779</v>
      </c>
      <c r="F1211" s="20">
        <v>2.7777777777778172E-2</v>
      </c>
      <c r="G1211" s="25">
        <f>'Bike Data'!$C$4*$F1211</f>
        <v>7.8611111111112226</v>
      </c>
      <c r="H1211" s="22">
        <f>0.5*'Bike Data'!$C$12*'Bike Data'!$C$7*'Bike Data'!$C$6*'WLTP Calcs'!E1211^2</f>
        <v>150.3370587962963</v>
      </c>
      <c r="I1211" s="26">
        <f>0.02 *'Bike Data'!C$4*9.81</f>
        <v>55.524600000000007</v>
      </c>
      <c r="J1211" s="22">
        <f t="shared" si="127"/>
        <v>213.72276990740755</v>
      </c>
      <c r="K1211" s="25">
        <f t="shared" si="128"/>
        <v>213.72276990740755</v>
      </c>
      <c r="L1211" s="20">
        <f t="shared" si="129"/>
        <v>0</v>
      </c>
      <c r="M1211" s="30">
        <f>(E1211/1000)*(I1211+H1211+('Bike Data'!C$4*'Bike Data'!C$10*F1211))</f>
        <v>5.8406913410236667</v>
      </c>
      <c r="N1211" s="25">
        <f t="shared" si="130"/>
        <v>5.8406913410236667</v>
      </c>
      <c r="O1211" s="30">
        <f t="shared" si="131"/>
        <v>0</v>
      </c>
      <c r="P1211" s="26"/>
      <c r="Q1211" s="22">
        <f>((M1211+M1212)/2) * (B1212 - B1211)</f>
        <v>5.7786270533371997</v>
      </c>
      <c r="R1211" s="25">
        <f t="shared" si="132"/>
        <v>5.7786270533371997</v>
      </c>
      <c r="S1211" s="22">
        <f>SUM($R$3:R1211)</f>
        <v>1627.0013190656823</v>
      </c>
      <c r="T1211" s="25">
        <f t="shared" si="126"/>
        <v>0</v>
      </c>
      <c r="U1211" s="22">
        <f>SUM($T$3:T1211)</f>
        <v>416.41807213557053</v>
      </c>
      <c r="V1211" s="25"/>
      <c r="W1211" s="20">
        <f>U1211*'KERS Calcs'!$F$4</f>
        <v>366.44790347930206</v>
      </c>
      <c r="X1211" s="25">
        <f>O1211*'KERS Calcs'!$F$30</f>
        <v>0</v>
      </c>
      <c r="Y1211" s="73">
        <f>T1211*'KERS Calcs'!$F$30</f>
        <v>0</v>
      </c>
      <c r="Z1211" s="26">
        <f>SUM($Y$3:Y1211)</f>
        <v>223.94983574384023</v>
      </c>
    </row>
    <row r="1212" spans="1:26" x14ac:dyDescent="0.2">
      <c r="A1212" s="23" t="s">
        <v>20</v>
      </c>
      <c r="B1212" s="19">
        <v>1209</v>
      </c>
      <c r="C1212" s="23">
        <v>187</v>
      </c>
      <c r="D1212" s="19">
        <v>97.4</v>
      </c>
      <c r="E1212" s="24">
        <v>27.055555555555557</v>
      </c>
      <c r="F1212" s="20">
        <v>1.3888888888890073E-2</v>
      </c>
      <c r="G1212" s="25">
        <f>'Bike Data'!$C$4*$F1212</f>
        <v>3.9305555555558906</v>
      </c>
      <c r="H1212" s="22">
        <f>0.5*'Bike Data'!$C$12*'Bike Data'!$C$7*'Bike Data'!$C$6*'WLTP Calcs'!E1212^2</f>
        <v>150.64623518518519</v>
      </c>
      <c r="I1212" s="26">
        <f>0.02 *'Bike Data'!C$4*9.81</f>
        <v>55.524600000000007</v>
      </c>
      <c r="J1212" s="22">
        <f t="shared" si="127"/>
        <v>210.10139074074107</v>
      </c>
      <c r="K1212" s="25">
        <f t="shared" si="128"/>
        <v>210.10139074074107</v>
      </c>
      <c r="L1212" s="20">
        <f t="shared" si="129"/>
        <v>0</v>
      </c>
      <c r="M1212" s="30">
        <f>(E1212/1000)*(I1212+H1212+('Bike Data'!C$4*'Bike Data'!C$10*F1212))</f>
        <v>5.7165627656507318</v>
      </c>
      <c r="N1212" s="25">
        <f t="shared" si="130"/>
        <v>5.7165627656507318</v>
      </c>
      <c r="O1212" s="30">
        <f t="shared" si="131"/>
        <v>0</v>
      </c>
      <c r="P1212" s="26"/>
      <c r="Q1212" s="22">
        <f>((M1212+M1213)/2) * (B1213 - B1212)</f>
        <v>5.6473146254693987</v>
      </c>
      <c r="R1212" s="25">
        <f t="shared" si="132"/>
        <v>5.6473146254693987</v>
      </c>
      <c r="S1212" s="22">
        <f>SUM($R$3:R1212)</f>
        <v>1632.6486336911516</v>
      </c>
      <c r="T1212" s="25">
        <f t="shared" si="126"/>
        <v>0</v>
      </c>
      <c r="U1212" s="22">
        <f>SUM($T$3:T1212)</f>
        <v>416.41807213557053</v>
      </c>
      <c r="V1212" s="25"/>
      <c r="W1212" s="20">
        <f>U1212*'KERS Calcs'!$F$4</f>
        <v>366.44790347930206</v>
      </c>
      <c r="X1212" s="25">
        <f>O1212*'KERS Calcs'!$F$30</f>
        <v>0</v>
      </c>
      <c r="Y1212" s="73">
        <f>T1212*'KERS Calcs'!$F$30</f>
        <v>0</v>
      </c>
      <c r="Z1212" s="26">
        <f>SUM($Y$3:Y1212)</f>
        <v>223.94983574384023</v>
      </c>
    </row>
    <row r="1213" spans="1:26" x14ac:dyDescent="0.2">
      <c r="A1213" s="23" t="s">
        <v>20</v>
      </c>
      <c r="B1213" s="19">
        <v>1210</v>
      </c>
      <c r="C1213" s="23">
        <v>188</v>
      </c>
      <c r="D1213" s="19">
        <v>97.4</v>
      </c>
      <c r="E1213" s="24">
        <v>27.055555555555557</v>
      </c>
      <c r="F1213" s="20">
        <v>0</v>
      </c>
      <c r="G1213" s="25">
        <f>'Bike Data'!$C$4*$F1213</f>
        <v>0</v>
      </c>
      <c r="H1213" s="22">
        <f>0.5*'Bike Data'!$C$12*'Bike Data'!$C$7*'Bike Data'!$C$6*'WLTP Calcs'!E1213^2</f>
        <v>150.64623518518519</v>
      </c>
      <c r="I1213" s="26">
        <f>0.02 *'Bike Data'!C$4*9.81</f>
        <v>55.524600000000007</v>
      </c>
      <c r="J1213" s="22">
        <f t="shared" si="127"/>
        <v>206.17083518518518</v>
      </c>
      <c r="K1213" s="25">
        <f t="shared" si="128"/>
        <v>206.17083518518518</v>
      </c>
      <c r="L1213" s="20">
        <f t="shared" si="129"/>
        <v>0</v>
      </c>
      <c r="M1213" s="30">
        <f>(E1213/1000)*(I1213+H1213+('Bike Data'!C$4*'Bike Data'!C$10*F1213))</f>
        <v>5.5780664852880664</v>
      </c>
      <c r="N1213" s="25">
        <f t="shared" si="130"/>
        <v>5.5780664852880664</v>
      </c>
      <c r="O1213" s="30">
        <f t="shared" si="131"/>
        <v>0</v>
      </c>
      <c r="P1213" s="26"/>
      <c r="Q1213" s="22">
        <f>((M1213+M1214)/2) * (B1214 - B1213)</f>
        <v>5.5780664852880664</v>
      </c>
      <c r="R1213" s="25">
        <f t="shared" si="132"/>
        <v>5.5780664852880664</v>
      </c>
      <c r="S1213" s="22">
        <f>SUM($R$3:R1213)</f>
        <v>1638.2267001764396</v>
      </c>
      <c r="T1213" s="25">
        <f t="shared" si="126"/>
        <v>0</v>
      </c>
      <c r="U1213" s="22">
        <f>SUM($T$3:T1213)</f>
        <v>416.41807213557053</v>
      </c>
      <c r="V1213" s="25"/>
      <c r="W1213" s="20">
        <f>U1213*'KERS Calcs'!$F$4</f>
        <v>366.44790347930206</v>
      </c>
      <c r="X1213" s="25">
        <f>O1213*'KERS Calcs'!$F$30</f>
        <v>0</v>
      </c>
      <c r="Y1213" s="73">
        <f>T1213*'KERS Calcs'!$F$30</f>
        <v>0</v>
      </c>
      <c r="Z1213" s="26">
        <f>SUM($Y$3:Y1213)</f>
        <v>223.94983574384023</v>
      </c>
    </row>
    <row r="1214" spans="1:26" x14ac:dyDescent="0.2">
      <c r="A1214" s="23" t="s">
        <v>20</v>
      </c>
      <c r="B1214" s="19">
        <v>1211</v>
      </c>
      <c r="C1214" s="23">
        <v>189</v>
      </c>
      <c r="D1214" s="19">
        <v>97.4</v>
      </c>
      <c r="E1214" s="24">
        <v>27.055555555555557</v>
      </c>
      <c r="F1214" s="20">
        <v>0</v>
      </c>
      <c r="G1214" s="25">
        <f>'Bike Data'!$C$4*$F1214</f>
        <v>0</v>
      </c>
      <c r="H1214" s="22">
        <f>0.5*'Bike Data'!$C$12*'Bike Data'!$C$7*'Bike Data'!$C$6*'WLTP Calcs'!E1214^2</f>
        <v>150.64623518518519</v>
      </c>
      <c r="I1214" s="26">
        <f>0.02 *'Bike Data'!C$4*9.81</f>
        <v>55.524600000000007</v>
      </c>
      <c r="J1214" s="22">
        <f t="shared" si="127"/>
        <v>206.17083518518518</v>
      </c>
      <c r="K1214" s="25">
        <f t="shared" si="128"/>
        <v>206.17083518518518</v>
      </c>
      <c r="L1214" s="20">
        <f t="shared" si="129"/>
        <v>0</v>
      </c>
      <c r="M1214" s="30">
        <f>(E1214/1000)*(I1214+H1214+('Bike Data'!C$4*'Bike Data'!C$10*F1214))</f>
        <v>5.5780664852880664</v>
      </c>
      <c r="N1214" s="25">
        <f t="shared" si="130"/>
        <v>5.5780664852880664</v>
      </c>
      <c r="O1214" s="30">
        <f t="shared" si="131"/>
        <v>0</v>
      </c>
      <c r="P1214" s="26"/>
      <c r="Q1214" s="22">
        <f>((M1214+M1215)/2) * (B1215 - B1214)</f>
        <v>5.5088183451067341</v>
      </c>
      <c r="R1214" s="25">
        <f t="shared" si="132"/>
        <v>5.5088183451067341</v>
      </c>
      <c r="S1214" s="22">
        <f>SUM($R$3:R1214)</f>
        <v>1643.7355185215463</v>
      </c>
      <c r="T1214" s="25">
        <f t="shared" si="126"/>
        <v>0</v>
      </c>
      <c r="U1214" s="22">
        <f>SUM($T$3:T1214)</f>
        <v>416.41807213557053</v>
      </c>
      <c r="V1214" s="25"/>
      <c r="W1214" s="20">
        <f>U1214*'KERS Calcs'!$F$4</f>
        <v>366.44790347930206</v>
      </c>
      <c r="X1214" s="25">
        <f>O1214*'KERS Calcs'!$F$30</f>
        <v>0</v>
      </c>
      <c r="Y1214" s="73">
        <f>T1214*'KERS Calcs'!$F$30</f>
        <v>0</v>
      </c>
      <c r="Z1214" s="26">
        <f>SUM($Y$3:Y1214)</f>
        <v>223.94983574384023</v>
      </c>
    </row>
    <row r="1215" spans="1:26" x14ac:dyDescent="0.2">
      <c r="A1215" s="23" t="s">
        <v>20</v>
      </c>
      <c r="B1215" s="19">
        <v>1212</v>
      </c>
      <c r="C1215" s="23">
        <v>190</v>
      </c>
      <c r="D1215" s="19">
        <v>97.4</v>
      </c>
      <c r="E1215" s="24">
        <v>27.055555555555557</v>
      </c>
      <c r="F1215" s="20">
        <v>-1.3888888888890073E-2</v>
      </c>
      <c r="G1215" s="25">
        <f>'Bike Data'!$C$4*$F1215</f>
        <v>-3.9305555555558906</v>
      </c>
      <c r="H1215" s="22">
        <f>0.5*'Bike Data'!$C$12*'Bike Data'!$C$7*'Bike Data'!$C$6*'WLTP Calcs'!E1215^2</f>
        <v>150.64623518518519</v>
      </c>
      <c r="I1215" s="26">
        <f>0.02 *'Bike Data'!C$4*9.81</f>
        <v>55.524600000000007</v>
      </c>
      <c r="J1215" s="22">
        <f t="shared" si="127"/>
        <v>202.2402796296293</v>
      </c>
      <c r="K1215" s="25">
        <f t="shared" si="128"/>
        <v>202.2402796296293</v>
      </c>
      <c r="L1215" s="20">
        <f t="shared" si="129"/>
        <v>0</v>
      </c>
      <c r="M1215" s="30">
        <f>(E1215/1000)*(I1215+H1215+('Bike Data'!C$4*'Bike Data'!C$10*F1215))</f>
        <v>5.4395702049254009</v>
      </c>
      <c r="N1215" s="25">
        <f t="shared" si="130"/>
        <v>5.4395702049254009</v>
      </c>
      <c r="O1215" s="30">
        <f t="shared" si="131"/>
        <v>0</v>
      </c>
      <c r="P1215" s="26"/>
      <c r="Q1215" s="22">
        <f>((M1215+M1216)/2) * (B1216 - B1215)</f>
        <v>5.432599642390036</v>
      </c>
      <c r="R1215" s="25">
        <f t="shared" si="132"/>
        <v>5.432599642390036</v>
      </c>
      <c r="S1215" s="22">
        <f>SUM($R$3:R1215)</f>
        <v>1649.1681181639362</v>
      </c>
      <c r="T1215" s="25">
        <f t="shared" si="126"/>
        <v>0</v>
      </c>
      <c r="U1215" s="22">
        <f>SUM($T$3:T1215)</f>
        <v>416.41807213557053</v>
      </c>
      <c r="V1215" s="25"/>
      <c r="W1215" s="20">
        <f>U1215*'KERS Calcs'!$F$4</f>
        <v>366.44790347930206</v>
      </c>
      <c r="X1215" s="25">
        <f>O1215*'KERS Calcs'!$F$30</f>
        <v>0</v>
      </c>
      <c r="Y1215" s="73">
        <f>T1215*'KERS Calcs'!$F$30</f>
        <v>0</v>
      </c>
      <c r="Z1215" s="26">
        <f>SUM($Y$3:Y1215)</f>
        <v>223.94983574384023</v>
      </c>
    </row>
    <row r="1216" spans="1:26" x14ac:dyDescent="0.2">
      <c r="A1216" s="23" t="s">
        <v>20</v>
      </c>
      <c r="B1216" s="19">
        <v>1213</v>
      </c>
      <c r="C1216" s="23">
        <v>191</v>
      </c>
      <c r="D1216" s="19">
        <v>97.3</v>
      </c>
      <c r="E1216" s="24">
        <v>27.027777777777779</v>
      </c>
      <c r="F1216" s="20">
        <v>-1.3888888888890073E-2</v>
      </c>
      <c r="G1216" s="25">
        <f>'Bike Data'!$C$4*$F1216</f>
        <v>-3.9305555555558906</v>
      </c>
      <c r="H1216" s="22">
        <f>0.5*'Bike Data'!$C$12*'Bike Data'!$C$7*'Bike Data'!$C$6*'WLTP Calcs'!E1216^2</f>
        <v>150.3370587962963</v>
      </c>
      <c r="I1216" s="26">
        <f>0.02 *'Bike Data'!C$4*9.81</f>
        <v>55.524600000000007</v>
      </c>
      <c r="J1216" s="22">
        <f t="shared" si="127"/>
        <v>201.93110324074041</v>
      </c>
      <c r="K1216" s="25">
        <f t="shared" si="128"/>
        <v>201.93110324074041</v>
      </c>
      <c r="L1216" s="20">
        <f t="shared" si="129"/>
        <v>0</v>
      </c>
      <c r="M1216" s="30">
        <f>(E1216/1000)*(I1216+H1216+('Bike Data'!C$4*'Bike Data'!C$10*F1216))</f>
        <v>5.4256290798546702</v>
      </c>
      <c r="N1216" s="25">
        <f t="shared" si="130"/>
        <v>5.4256290798546702</v>
      </c>
      <c r="O1216" s="30">
        <f t="shared" si="131"/>
        <v>0</v>
      </c>
      <c r="P1216" s="26"/>
      <c r="Q1216" s="22">
        <f>((M1216+M1217)/2) * (B1217 - B1216)</f>
        <v>5.4948061233828396</v>
      </c>
      <c r="R1216" s="25">
        <f t="shared" si="132"/>
        <v>5.4948061233828396</v>
      </c>
      <c r="S1216" s="22">
        <f>SUM($R$3:R1216)</f>
        <v>1654.6629242873191</v>
      </c>
      <c r="T1216" s="25">
        <f t="shared" si="126"/>
        <v>0</v>
      </c>
      <c r="U1216" s="22">
        <f>SUM($T$3:T1216)</f>
        <v>416.41807213557053</v>
      </c>
      <c r="V1216" s="25"/>
      <c r="W1216" s="20">
        <f>U1216*'KERS Calcs'!$F$4</f>
        <v>366.44790347930206</v>
      </c>
      <c r="X1216" s="25">
        <f>O1216*'KERS Calcs'!$F$30</f>
        <v>0</v>
      </c>
      <c r="Y1216" s="73">
        <f>T1216*'KERS Calcs'!$F$30</f>
        <v>0</v>
      </c>
      <c r="Z1216" s="26">
        <f>SUM($Y$3:Y1216)</f>
        <v>223.94983574384023</v>
      </c>
    </row>
    <row r="1217" spans="1:26" x14ac:dyDescent="0.2">
      <c r="A1217" s="23" t="s">
        <v>20</v>
      </c>
      <c r="B1217" s="19">
        <v>1214</v>
      </c>
      <c r="C1217" s="23">
        <v>192</v>
      </c>
      <c r="D1217" s="19">
        <v>97.3</v>
      </c>
      <c r="E1217" s="24">
        <v>27.027777777777779</v>
      </c>
      <c r="F1217" s="20">
        <v>0</v>
      </c>
      <c r="G1217" s="25">
        <f>'Bike Data'!$C$4*$F1217</f>
        <v>0</v>
      </c>
      <c r="H1217" s="22">
        <f>0.5*'Bike Data'!$C$12*'Bike Data'!$C$7*'Bike Data'!$C$6*'WLTP Calcs'!E1217^2</f>
        <v>150.3370587962963</v>
      </c>
      <c r="I1217" s="26">
        <f>0.02 *'Bike Data'!C$4*9.81</f>
        <v>55.524600000000007</v>
      </c>
      <c r="J1217" s="22">
        <f t="shared" si="127"/>
        <v>205.8616587962963</v>
      </c>
      <c r="K1217" s="25">
        <f t="shared" si="128"/>
        <v>205.8616587962963</v>
      </c>
      <c r="L1217" s="20">
        <f t="shared" si="129"/>
        <v>0</v>
      </c>
      <c r="M1217" s="30">
        <f>(E1217/1000)*(I1217+H1217+('Bike Data'!C$4*'Bike Data'!C$10*F1217))</f>
        <v>5.5639831669110089</v>
      </c>
      <c r="N1217" s="25">
        <f t="shared" si="130"/>
        <v>5.5639831669110089</v>
      </c>
      <c r="O1217" s="30">
        <f t="shared" si="131"/>
        <v>0</v>
      </c>
      <c r="P1217" s="26"/>
      <c r="Q1217" s="22">
        <f>((M1217+M1218)/2) * (B1218 - B1217)</f>
        <v>5.5639831669110089</v>
      </c>
      <c r="R1217" s="25">
        <f t="shared" si="132"/>
        <v>5.5639831669110089</v>
      </c>
      <c r="S1217" s="22">
        <f>SUM($R$3:R1217)</f>
        <v>1660.2269074542301</v>
      </c>
      <c r="T1217" s="25">
        <f t="shared" si="126"/>
        <v>0</v>
      </c>
      <c r="U1217" s="22">
        <f>SUM($T$3:T1217)</f>
        <v>416.41807213557053</v>
      </c>
      <c r="V1217" s="25"/>
      <c r="W1217" s="20">
        <f>U1217*'KERS Calcs'!$F$4</f>
        <v>366.44790347930206</v>
      </c>
      <c r="X1217" s="25">
        <f>O1217*'KERS Calcs'!$F$30</f>
        <v>0</v>
      </c>
      <c r="Y1217" s="73">
        <f>T1217*'KERS Calcs'!$F$30</f>
        <v>0</v>
      </c>
      <c r="Z1217" s="26">
        <f>SUM($Y$3:Y1217)</f>
        <v>223.94983574384023</v>
      </c>
    </row>
    <row r="1218" spans="1:26" x14ac:dyDescent="0.2">
      <c r="A1218" s="23" t="s">
        <v>20</v>
      </c>
      <c r="B1218" s="19">
        <v>1215</v>
      </c>
      <c r="C1218" s="23">
        <v>193</v>
      </c>
      <c r="D1218" s="19">
        <v>97.3</v>
      </c>
      <c r="E1218" s="24">
        <v>27.027777777777779</v>
      </c>
      <c r="F1218" s="20">
        <v>0</v>
      </c>
      <c r="G1218" s="25">
        <f>'Bike Data'!$C$4*$F1218</f>
        <v>0</v>
      </c>
      <c r="H1218" s="22">
        <f>0.5*'Bike Data'!$C$12*'Bike Data'!$C$7*'Bike Data'!$C$6*'WLTP Calcs'!E1218^2</f>
        <v>150.3370587962963</v>
      </c>
      <c r="I1218" s="26">
        <f>0.02 *'Bike Data'!C$4*9.81</f>
        <v>55.524600000000007</v>
      </c>
      <c r="J1218" s="22">
        <f t="shared" si="127"/>
        <v>205.8616587962963</v>
      </c>
      <c r="K1218" s="25">
        <f t="shared" si="128"/>
        <v>205.8616587962963</v>
      </c>
      <c r="L1218" s="20">
        <f t="shared" si="129"/>
        <v>0</v>
      </c>
      <c r="M1218" s="30">
        <f>(E1218/1000)*(I1218+H1218+('Bike Data'!C$4*'Bike Data'!C$10*F1218))</f>
        <v>5.5639831669110089</v>
      </c>
      <c r="N1218" s="25">
        <f t="shared" si="130"/>
        <v>5.5639831669110089</v>
      </c>
      <c r="O1218" s="30">
        <f t="shared" si="131"/>
        <v>0</v>
      </c>
      <c r="P1218" s="26"/>
      <c r="Q1218" s="22">
        <f>((M1218+M1219)/2) * (B1219 - B1218)</f>
        <v>5.4948061233828493</v>
      </c>
      <c r="R1218" s="25">
        <f t="shared" si="132"/>
        <v>5.4948061233828493</v>
      </c>
      <c r="S1218" s="22">
        <f>SUM($R$3:R1218)</f>
        <v>1665.7217135776129</v>
      </c>
      <c r="T1218" s="25">
        <f t="shared" si="126"/>
        <v>0</v>
      </c>
      <c r="U1218" s="22">
        <f>SUM($T$3:T1218)</f>
        <v>416.41807213557053</v>
      </c>
      <c r="V1218" s="25"/>
      <c r="W1218" s="20">
        <f>U1218*'KERS Calcs'!$F$4</f>
        <v>366.44790347930206</v>
      </c>
      <c r="X1218" s="25">
        <f>O1218*'KERS Calcs'!$F$30</f>
        <v>0</v>
      </c>
      <c r="Y1218" s="73">
        <f>T1218*'KERS Calcs'!$F$30</f>
        <v>0</v>
      </c>
      <c r="Z1218" s="26">
        <f>SUM($Y$3:Y1218)</f>
        <v>223.94983574384023</v>
      </c>
    </row>
    <row r="1219" spans="1:26" x14ac:dyDescent="0.2">
      <c r="A1219" s="23" t="s">
        <v>20</v>
      </c>
      <c r="B1219" s="19">
        <v>1216</v>
      </c>
      <c r="C1219" s="23">
        <v>194</v>
      </c>
      <c r="D1219" s="19">
        <v>97.3</v>
      </c>
      <c r="E1219" s="24">
        <v>27.027777777777779</v>
      </c>
      <c r="F1219" s="20">
        <v>-1.3888888888888099E-2</v>
      </c>
      <c r="G1219" s="25">
        <f>'Bike Data'!$C$4*$F1219</f>
        <v>-3.930555555555332</v>
      </c>
      <c r="H1219" s="22">
        <f>0.5*'Bike Data'!$C$12*'Bike Data'!$C$7*'Bike Data'!$C$6*'WLTP Calcs'!E1219^2</f>
        <v>150.3370587962963</v>
      </c>
      <c r="I1219" s="26">
        <f>0.02 *'Bike Data'!C$4*9.81</f>
        <v>55.524600000000007</v>
      </c>
      <c r="J1219" s="22">
        <f t="shared" si="127"/>
        <v>201.93110324074098</v>
      </c>
      <c r="K1219" s="25">
        <f t="shared" si="128"/>
        <v>201.93110324074098</v>
      </c>
      <c r="L1219" s="20">
        <f t="shared" si="129"/>
        <v>0</v>
      </c>
      <c r="M1219" s="30">
        <f>(E1219/1000)*(I1219+H1219+('Bike Data'!C$4*'Bike Data'!C$10*F1219))</f>
        <v>5.4256290798546889</v>
      </c>
      <c r="N1219" s="25">
        <f t="shared" si="130"/>
        <v>5.4256290798546889</v>
      </c>
      <c r="O1219" s="30">
        <f t="shared" si="131"/>
        <v>0</v>
      </c>
      <c r="P1219" s="26"/>
      <c r="Q1219" s="22">
        <f>((M1219+M1220)/2) * (B1220 - B1219)</f>
        <v>5.3495654461773441</v>
      </c>
      <c r="R1219" s="25">
        <f t="shared" si="132"/>
        <v>5.3495654461773441</v>
      </c>
      <c r="S1219" s="22">
        <f>SUM($R$3:R1219)</f>
        <v>1671.0712790237903</v>
      </c>
      <c r="T1219" s="25">
        <f t="shared" ref="T1219:T1282" si="133">ABS(IF(Q1219&lt;0,Q1219,))</f>
        <v>0</v>
      </c>
      <c r="U1219" s="22">
        <f>SUM($T$3:T1219)</f>
        <v>416.41807213557053</v>
      </c>
      <c r="V1219" s="25"/>
      <c r="W1219" s="20">
        <f>U1219*'KERS Calcs'!$F$4</f>
        <v>366.44790347930206</v>
      </c>
      <c r="X1219" s="25">
        <f>O1219*'KERS Calcs'!$F$30</f>
        <v>0</v>
      </c>
      <c r="Y1219" s="73">
        <f>T1219*'KERS Calcs'!$F$30</f>
        <v>0</v>
      </c>
      <c r="Z1219" s="26">
        <f>SUM($Y$3:Y1219)</f>
        <v>223.94983574384023</v>
      </c>
    </row>
    <row r="1220" spans="1:26" x14ac:dyDescent="0.2">
      <c r="A1220" s="23" t="s">
        <v>20</v>
      </c>
      <c r="B1220" s="19">
        <v>1217</v>
      </c>
      <c r="C1220" s="23">
        <v>195</v>
      </c>
      <c r="D1220" s="19">
        <v>97.2</v>
      </c>
      <c r="E1220" s="24">
        <v>27.000000000000004</v>
      </c>
      <c r="F1220" s="20">
        <v>-2.7777777777778172E-2</v>
      </c>
      <c r="G1220" s="25">
        <f>'Bike Data'!$C$4*$F1220</f>
        <v>-7.8611111111112226</v>
      </c>
      <c r="H1220" s="22">
        <f>0.5*'Bike Data'!$C$12*'Bike Data'!$C$7*'Bike Data'!$C$6*'WLTP Calcs'!E1220^2</f>
        <v>150.02820000000006</v>
      </c>
      <c r="I1220" s="26">
        <f>0.02 *'Bike Data'!C$4*9.81</f>
        <v>55.524600000000007</v>
      </c>
      <c r="J1220" s="22">
        <f t="shared" ref="J1220:J1283" si="134">SUM(G1220:I1220)</f>
        <v>197.69168888888885</v>
      </c>
      <c r="K1220" s="25">
        <f t="shared" ref="K1220:K1283" si="135">IF(J1220&gt;0,J1220,)</f>
        <v>197.69168888888885</v>
      </c>
      <c r="L1220" s="20">
        <f t="shared" ref="L1220:L1283" si="136">IF(J1220&lt;0,J1220,)*-1</f>
        <v>0</v>
      </c>
      <c r="M1220" s="30">
        <f>(E1220/1000)*(I1220+H1220+('Bike Data'!C$4*'Bike Data'!C$10*F1220))</f>
        <v>5.2735018124999984</v>
      </c>
      <c r="N1220" s="25">
        <f t="shared" ref="N1220:N1283" si="137">IF(M1220&gt;0,M1220,)</f>
        <v>5.2735018124999984</v>
      </c>
      <c r="O1220" s="30">
        <f t="shared" ref="O1220:O1283" si="138">ABS(IF(M1220&lt;0,M1220,))</f>
        <v>0</v>
      </c>
      <c r="P1220" s="26"/>
      <c r="Q1220" s="22">
        <f>((M1220+M1221)/2) * (B1221 - B1220)</f>
        <v>5.2666280848508205</v>
      </c>
      <c r="R1220" s="25">
        <f t="shared" ref="R1220:R1283" si="139">IF(Q1220&gt;0,Q1220,)</f>
        <v>5.2666280848508205</v>
      </c>
      <c r="S1220" s="22">
        <f>SUM($R$3:R1220)</f>
        <v>1676.337907108641</v>
      </c>
      <c r="T1220" s="25">
        <f t="shared" si="133"/>
        <v>0</v>
      </c>
      <c r="U1220" s="22">
        <f>SUM($T$3:T1220)</f>
        <v>416.41807213557053</v>
      </c>
      <c r="V1220" s="25"/>
      <c r="W1220" s="20">
        <f>U1220*'KERS Calcs'!$F$4</f>
        <v>366.44790347930206</v>
      </c>
      <c r="X1220" s="25">
        <f>O1220*'KERS Calcs'!$F$30</f>
        <v>0</v>
      </c>
      <c r="Y1220" s="73">
        <f>T1220*'KERS Calcs'!$F$30</f>
        <v>0</v>
      </c>
      <c r="Z1220" s="26">
        <f>SUM($Y$3:Y1220)</f>
        <v>223.94983574384023</v>
      </c>
    </row>
    <row r="1221" spans="1:26" x14ac:dyDescent="0.2">
      <c r="A1221" s="23" t="s">
        <v>20</v>
      </c>
      <c r="B1221" s="19">
        <v>1218</v>
      </c>
      <c r="C1221" s="23">
        <v>196</v>
      </c>
      <c r="D1221" s="19">
        <v>97.1</v>
      </c>
      <c r="E1221" s="24">
        <v>26.972222222222221</v>
      </c>
      <c r="F1221" s="20">
        <v>-2.7777777777778172E-2</v>
      </c>
      <c r="G1221" s="25">
        <f>'Bike Data'!$C$4*$F1221</f>
        <v>-7.8611111111112226</v>
      </c>
      <c r="H1221" s="22">
        <f>0.5*'Bike Data'!$C$12*'Bike Data'!$C$7*'Bike Data'!$C$6*'WLTP Calcs'!E1221^2</f>
        <v>149.7196587962963</v>
      </c>
      <c r="I1221" s="26">
        <f>0.02 *'Bike Data'!C$4*9.81</f>
        <v>55.524600000000007</v>
      </c>
      <c r="J1221" s="22">
        <f t="shared" si="134"/>
        <v>197.38314768518507</v>
      </c>
      <c r="K1221" s="25">
        <f t="shared" si="135"/>
        <v>197.38314768518507</v>
      </c>
      <c r="L1221" s="20">
        <f t="shared" si="136"/>
        <v>0</v>
      </c>
      <c r="M1221" s="30">
        <f>(E1221/1000)*(I1221+H1221+('Bike Data'!C$4*'Bike Data'!C$10*F1221))</f>
        <v>5.2597543572016425</v>
      </c>
      <c r="N1221" s="25">
        <f t="shared" si="137"/>
        <v>5.2597543572016425</v>
      </c>
      <c r="O1221" s="30">
        <f t="shared" si="138"/>
        <v>0</v>
      </c>
      <c r="P1221" s="26"/>
      <c r="Q1221" s="22">
        <f>((M1221+M1222)/2) * (B1222 - B1221)</f>
        <v>5.2528934788194519</v>
      </c>
      <c r="R1221" s="25">
        <f t="shared" si="139"/>
        <v>5.2528934788194519</v>
      </c>
      <c r="S1221" s="22">
        <f>SUM($R$3:R1221)</f>
        <v>1681.5908005874605</v>
      </c>
      <c r="T1221" s="25">
        <f t="shared" si="133"/>
        <v>0</v>
      </c>
      <c r="U1221" s="22">
        <f>SUM($T$3:T1221)</f>
        <v>416.41807213557053</v>
      </c>
      <c r="V1221" s="25"/>
      <c r="W1221" s="20">
        <f>U1221*'KERS Calcs'!$F$4</f>
        <v>366.44790347930206</v>
      </c>
      <c r="X1221" s="25">
        <f>O1221*'KERS Calcs'!$F$30</f>
        <v>0</v>
      </c>
      <c r="Y1221" s="73">
        <f>T1221*'KERS Calcs'!$F$30</f>
        <v>0</v>
      </c>
      <c r="Z1221" s="26">
        <f>SUM($Y$3:Y1221)</f>
        <v>223.94983574384023</v>
      </c>
    </row>
    <row r="1222" spans="1:26" x14ac:dyDescent="0.2">
      <c r="A1222" s="23" t="s">
        <v>20</v>
      </c>
      <c r="B1222" s="19">
        <v>1219</v>
      </c>
      <c r="C1222" s="23">
        <v>197</v>
      </c>
      <c r="D1222" s="19">
        <v>97</v>
      </c>
      <c r="E1222" s="24">
        <v>26.944444444444446</v>
      </c>
      <c r="F1222" s="20">
        <v>-2.7777777777776198E-2</v>
      </c>
      <c r="G1222" s="25">
        <f>'Bike Data'!$C$4*$F1222</f>
        <v>-7.861111111110664</v>
      </c>
      <c r="H1222" s="22">
        <f>0.5*'Bike Data'!$C$12*'Bike Data'!$C$7*'Bike Data'!$C$6*'WLTP Calcs'!E1222^2</f>
        <v>149.41143518518521</v>
      </c>
      <c r="I1222" s="26">
        <f>0.02 *'Bike Data'!C$4*9.81</f>
        <v>55.524600000000007</v>
      </c>
      <c r="J1222" s="22">
        <f t="shared" si="134"/>
        <v>197.07492407407454</v>
      </c>
      <c r="K1222" s="25">
        <f t="shared" si="135"/>
        <v>197.07492407407454</v>
      </c>
      <c r="L1222" s="20">
        <f t="shared" si="136"/>
        <v>0</v>
      </c>
      <c r="M1222" s="30">
        <f>(E1222/1000)*(I1222+H1222+('Bike Data'!C$4*'Bike Data'!C$10*F1222))</f>
        <v>5.2460326004372604</v>
      </c>
      <c r="N1222" s="25">
        <f t="shared" si="137"/>
        <v>5.2460326004372604</v>
      </c>
      <c r="O1222" s="30">
        <f t="shared" si="138"/>
        <v>0</v>
      </c>
      <c r="P1222" s="26"/>
      <c r="Q1222" s="22">
        <f>((M1222+M1223)/2) * (B1223 - B1222)</f>
        <v>5.1702919011734938</v>
      </c>
      <c r="R1222" s="25">
        <f t="shared" si="139"/>
        <v>5.1702919011734938</v>
      </c>
      <c r="S1222" s="22">
        <f>SUM($R$3:R1222)</f>
        <v>1686.7610924886339</v>
      </c>
      <c r="T1222" s="25">
        <f t="shared" si="133"/>
        <v>0</v>
      </c>
      <c r="U1222" s="22">
        <f>SUM($T$3:T1222)</f>
        <v>416.41807213557053</v>
      </c>
      <c r="V1222" s="25"/>
      <c r="W1222" s="20">
        <f>U1222*'KERS Calcs'!$F$4</f>
        <v>366.44790347930206</v>
      </c>
      <c r="X1222" s="25">
        <f>O1222*'KERS Calcs'!$F$30</f>
        <v>0</v>
      </c>
      <c r="Y1222" s="73">
        <f>T1222*'KERS Calcs'!$F$30</f>
        <v>0</v>
      </c>
      <c r="Z1222" s="26">
        <f>SUM($Y$3:Y1222)</f>
        <v>223.94983574384023</v>
      </c>
    </row>
    <row r="1223" spans="1:26" x14ac:dyDescent="0.2">
      <c r="A1223" s="23" t="s">
        <v>20</v>
      </c>
      <c r="B1223" s="19">
        <v>1220</v>
      </c>
      <c r="C1223" s="23">
        <v>198</v>
      </c>
      <c r="D1223" s="19">
        <v>96.9</v>
      </c>
      <c r="E1223" s="24">
        <v>26.916666666666668</v>
      </c>
      <c r="F1223" s="20">
        <v>-4.1666666666666269E-2</v>
      </c>
      <c r="G1223" s="25">
        <f>'Bike Data'!$C$4*$F1223</f>
        <v>-11.791666666666554</v>
      </c>
      <c r="H1223" s="22">
        <f>0.5*'Bike Data'!$C$12*'Bike Data'!$C$7*'Bike Data'!$C$6*'WLTP Calcs'!E1223^2</f>
        <v>149.10352916666668</v>
      </c>
      <c r="I1223" s="26">
        <f>0.02 *'Bike Data'!C$4*9.81</f>
        <v>55.524600000000007</v>
      </c>
      <c r="J1223" s="22">
        <f t="shared" si="134"/>
        <v>192.83646250000015</v>
      </c>
      <c r="K1223" s="25">
        <f t="shared" si="135"/>
        <v>192.83646250000015</v>
      </c>
      <c r="L1223" s="20">
        <f t="shared" si="136"/>
        <v>0</v>
      </c>
      <c r="M1223" s="30">
        <f>(E1223/1000)*(I1223+H1223+('Bike Data'!C$4*'Bike Data'!C$10*F1223))</f>
        <v>5.0945512019097263</v>
      </c>
      <c r="N1223" s="25">
        <f t="shared" si="137"/>
        <v>5.0945512019097263</v>
      </c>
      <c r="O1223" s="30">
        <f t="shared" si="138"/>
        <v>0</v>
      </c>
      <c r="P1223" s="26"/>
      <c r="Q1223" s="22">
        <f>((M1223+M1224)/2) * (B1224 - B1223)</f>
        <v>4.9435348384709386</v>
      </c>
      <c r="R1223" s="25">
        <f t="shared" si="139"/>
        <v>4.9435348384709386</v>
      </c>
      <c r="S1223" s="22">
        <f>SUM($R$3:R1223)</f>
        <v>1691.7046273271048</v>
      </c>
      <c r="T1223" s="25">
        <f t="shared" si="133"/>
        <v>0</v>
      </c>
      <c r="U1223" s="22">
        <f>SUM($T$3:T1223)</f>
        <v>416.41807213557053</v>
      </c>
      <c r="V1223" s="25"/>
      <c r="W1223" s="20">
        <f>U1223*'KERS Calcs'!$F$4</f>
        <v>366.44790347930206</v>
      </c>
      <c r="X1223" s="25">
        <f>O1223*'KERS Calcs'!$F$30</f>
        <v>0</v>
      </c>
      <c r="Y1223" s="73">
        <f>T1223*'KERS Calcs'!$F$30</f>
        <v>0</v>
      </c>
      <c r="Z1223" s="26">
        <f>SUM($Y$3:Y1223)</f>
        <v>223.94983574384023</v>
      </c>
    </row>
    <row r="1224" spans="1:26" x14ac:dyDescent="0.2">
      <c r="A1224" s="23" t="s">
        <v>20</v>
      </c>
      <c r="B1224" s="19">
        <v>1221</v>
      </c>
      <c r="C1224" s="23">
        <v>199</v>
      </c>
      <c r="D1224" s="19">
        <v>96.7</v>
      </c>
      <c r="E1224" s="24">
        <v>26.861111111111114</v>
      </c>
      <c r="F1224" s="20">
        <v>-6.9444444444444448E-2</v>
      </c>
      <c r="G1224" s="25">
        <f>'Bike Data'!$C$4*$F1224</f>
        <v>-19.652777777777779</v>
      </c>
      <c r="H1224" s="22">
        <f>0.5*'Bike Data'!$C$12*'Bike Data'!$C$7*'Bike Data'!$C$6*'WLTP Calcs'!E1224^2</f>
        <v>148.48866990740746</v>
      </c>
      <c r="I1224" s="26">
        <f>0.02 *'Bike Data'!C$4*9.81</f>
        <v>55.524600000000007</v>
      </c>
      <c r="J1224" s="22">
        <f t="shared" si="134"/>
        <v>184.36049212962968</v>
      </c>
      <c r="K1224" s="25">
        <f t="shared" si="135"/>
        <v>184.36049212962968</v>
      </c>
      <c r="L1224" s="20">
        <f t="shared" si="136"/>
        <v>0</v>
      </c>
      <c r="M1224" s="30">
        <f>(E1224/1000)*(I1224+H1224+('Bike Data'!C$4*'Bike Data'!C$10*F1224))</f>
        <v>4.7925184750321517</v>
      </c>
      <c r="N1224" s="25">
        <f t="shared" si="137"/>
        <v>4.7925184750321517</v>
      </c>
      <c r="O1224" s="30">
        <f t="shared" si="138"/>
        <v>0</v>
      </c>
      <c r="P1224" s="26"/>
      <c r="Q1224" s="22">
        <f>((M1224+M1225)/2) * (B1225 - B1224)</f>
        <v>4.7042306663998161</v>
      </c>
      <c r="R1224" s="25">
        <f t="shared" si="139"/>
        <v>4.7042306663998161</v>
      </c>
      <c r="S1224" s="22">
        <f>SUM($R$3:R1224)</f>
        <v>1696.4088579935046</v>
      </c>
      <c r="T1224" s="25">
        <f t="shared" si="133"/>
        <v>0</v>
      </c>
      <c r="U1224" s="22">
        <f>SUM($T$3:T1224)</f>
        <v>416.41807213557053</v>
      </c>
      <c r="V1224" s="25"/>
      <c r="W1224" s="20">
        <f>U1224*'KERS Calcs'!$F$4</f>
        <v>366.44790347930206</v>
      </c>
      <c r="X1224" s="25">
        <f>O1224*'KERS Calcs'!$F$30</f>
        <v>0</v>
      </c>
      <c r="Y1224" s="73">
        <f>T1224*'KERS Calcs'!$F$30</f>
        <v>0</v>
      </c>
      <c r="Z1224" s="26">
        <f>SUM($Y$3:Y1224)</f>
        <v>223.94983574384023</v>
      </c>
    </row>
    <row r="1225" spans="1:26" x14ac:dyDescent="0.2">
      <c r="A1225" s="23" t="s">
        <v>20</v>
      </c>
      <c r="B1225" s="19">
        <v>1222</v>
      </c>
      <c r="C1225" s="23">
        <v>200</v>
      </c>
      <c r="D1225" s="19">
        <v>96.4</v>
      </c>
      <c r="E1225" s="24">
        <v>26.777777777777782</v>
      </c>
      <c r="F1225" s="20">
        <v>-8.3333333333334522E-2</v>
      </c>
      <c r="G1225" s="25">
        <f>'Bike Data'!$C$4*$F1225</f>
        <v>-23.58333333333367</v>
      </c>
      <c r="H1225" s="22">
        <f>0.5*'Bike Data'!$C$12*'Bike Data'!$C$7*'Bike Data'!$C$6*'WLTP Calcs'!E1225^2</f>
        <v>147.56876296296304</v>
      </c>
      <c r="I1225" s="26">
        <f>0.02 *'Bike Data'!C$4*9.81</f>
        <v>55.524600000000007</v>
      </c>
      <c r="J1225" s="22">
        <f t="shared" si="134"/>
        <v>179.51002962962937</v>
      </c>
      <c r="K1225" s="25">
        <f t="shared" si="135"/>
        <v>179.51002962962937</v>
      </c>
      <c r="L1225" s="20">
        <f t="shared" si="136"/>
        <v>0</v>
      </c>
      <c r="M1225" s="30">
        <f>(E1225/1000)*(I1225+H1225+('Bike Data'!C$4*'Bike Data'!C$10*F1225))</f>
        <v>4.6159428577674806</v>
      </c>
      <c r="N1225" s="25">
        <f t="shared" si="137"/>
        <v>4.6159428577674806</v>
      </c>
      <c r="O1225" s="30">
        <f t="shared" si="138"/>
        <v>0</v>
      </c>
      <c r="P1225" s="26"/>
      <c r="Q1225" s="22">
        <f>((M1225+M1226)/2) * (B1226 - B1225)</f>
        <v>4.5281964387763569</v>
      </c>
      <c r="R1225" s="25">
        <f t="shared" si="139"/>
        <v>4.5281964387763569</v>
      </c>
      <c r="S1225" s="22">
        <f>SUM($R$3:R1225)</f>
        <v>1700.937054432281</v>
      </c>
      <c r="T1225" s="25">
        <f t="shared" si="133"/>
        <v>0</v>
      </c>
      <c r="U1225" s="22">
        <f>SUM($T$3:T1225)</f>
        <v>416.41807213557053</v>
      </c>
      <c r="V1225" s="25"/>
      <c r="W1225" s="20">
        <f>U1225*'KERS Calcs'!$F$4</f>
        <v>366.44790347930206</v>
      </c>
      <c r="X1225" s="25">
        <f>O1225*'KERS Calcs'!$F$30</f>
        <v>0</v>
      </c>
      <c r="Y1225" s="73">
        <f>T1225*'KERS Calcs'!$F$30</f>
        <v>0</v>
      </c>
      <c r="Z1225" s="26">
        <f>SUM($Y$3:Y1225)</f>
        <v>223.94983574384023</v>
      </c>
    </row>
    <row r="1226" spans="1:26" x14ac:dyDescent="0.2">
      <c r="A1226" s="23" t="s">
        <v>20</v>
      </c>
      <c r="B1226" s="19">
        <v>1223</v>
      </c>
      <c r="C1226" s="23">
        <v>201</v>
      </c>
      <c r="D1226" s="19">
        <v>96.1</v>
      </c>
      <c r="E1226" s="24">
        <v>26.694444444444443</v>
      </c>
      <c r="F1226" s="20">
        <v>-9.7222222222222612E-2</v>
      </c>
      <c r="G1226" s="25">
        <f>'Bike Data'!$C$4*$F1226</f>
        <v>-27.513888888888999</v>
      </c>
      <c r="H1226" s="22">
        <f>0.5*'Bike Data'!$C$12*'Bike Data'!$C$7*'Bike Data'!$C$6*'WLTP Calcs'!E1226^2</f>
        <v>146.65171435185187</v>
      </c>
      <c r="I1226" s="26">
        <f>0.02 *'Bike Data'!C$4*9.81</f>
        <v>55.524600000000007</v>
      </c>
      <c r="J1226" s="22">
        <f t="shared" si="134"/>
        <v>174.66242546296286</v>
      </c>
      <c r="K1226" s="25">
        <f t="shared" si="135"/>
        <v>174.66242546296286</v>
      </c>
      <c r="L1226" s="20">
        <f t="shared" si="136"/>
        <v>0</v>
      </c>
      <c r="M1226" s="30">
        <f>(E1226/1000)*(I1226+H1226+('Bike Data'!C$4*'Bike Data'!C$10*F1226))</f>
        <v>4.4404500197852341</v>
      </c>
      <c r="N1226" s="25">
        <f t="shared" si="137"/>
        <v>4.4404500197852341</v>
      </c>
      <c r="O1226" s="30">
        <f t="shared" si="138"/>
        <v>0</v>
      </c>
      <c r="P1226" s="26"/>
      <c r="Q1226" s="22">
        <f>((M1226+M1227)/2) * (B1227 - B1226)</f>
        <v>4.4830551651009554</v>
      </c>
      <c r="R1226" s="25">
        <f t="shared" si="139"/>
        <v>4.4830551651009554</v>
      </c>
      <c r="S1226" s="22">
        <f>SUM($R$3:R1226)</f>
        <v>1705.420109597382</v>
      </c>
      <c r="T1226" s="25">
        <f t="shared" si="133"/>
        <v>0</v>
      </c>
      <c r="U1226" s="22">
        <f>SUM($T$3:T1226)</f>
        <v>416.41807213557053</v>
      </c>
      <c r="V1226" s="25"/>
      <c r="W1226" s="20">
        <f>U1226*'KERS Calcs'!$F$4</f>
        <v>366.44790347930206</v>
      </c>
      <c r="X1226" s="25">
        <f>O1226*'KERS Calcs'!$F$30</f>
        <v>0</v>
      </c>
      <c r="Y1226" s="73">
        <f>T1226*'KERS Calcs'!$F$30</f>
        <v>0</v>
      </c>
      <c r="Z1226" s="26">
        <f>SUM($Y$3:Y1226)</f>
        <v>223.94983574384023</v>
      </c>
    </row>
    <row r="1227" spans="1:26" x14ac:dyDescent="0.2">
      <c r="A1227" s="23" t="s">
        <v>20</v>
      </c>
      <c r="B1227" s="19">
        <v>1224</v>
      </c>
      <c r="C1227" s="23">
        <v>202</v>
      </c>
      <c r="D1227" s="19">
        <v>95.7</v>
      </c>
      <c r="E1227" s="24">
        <v>26.583333333333336</v>
      </c>
      <c r="F1227" s="20">
        <v>-8.3333333333332538E-2</v>
      </c>
      <c r="G1227" s="25">
        <f>'Bike Data'!$C$4*$F1227</f>
        <v>-23.583333333333108</v>
      </c>
      <c r="H1227" s="22">
        <f>0.5*'Bike Data'!$C$12*'Bike Data'!$C$7*'Bike Data'!$C$6*'WLTP Calcs'!E1227^2</f>
        <v>145.43342916666668</v>
      </c>
      <c r="I1227" s="26">
        <f>0.02 *'Bike Data'!C$4*9.81</f>
        <v>55.524600000000007</v>
      </c>
      <c r="J1227" s="22">
        <f t="shared" si="134"/>
        <v>177.37469583333359</v>
      </c>
      <c r="K1227" s="25">
        <f t="shared" si="135"/>
        <v>177.37469583333359</v>
      </c>
      <c r="L1227" s="20">
        <f t="shared" si="136"/>
        <v>0</v>
      </c>
      <c r="M1227" s="30">
        <f>(E1227/1000)*(I1227+H1227+('Bike Data'!C$4*'Bike Data'!C$10*F1227))</f>
        <v>4.5256603104166757</v>
      </c>
      <c r="N1227" s="25">
        <f t="shared" si="137"/>
        <v>4.5256603104166757</v>
      </c>
      <c r="O1227" s="30">
        <f t="shared" si="138"/>
        <v>0</v>
      </c>
      <c r="P1227" s="26"/>
      <c r="Q1227" s="22">
        <f>((M1227+M1228)/2) * (B1228 - B1227)</f>
        <v>4.6486715857317407</v>
      </c>
      <c r="R1227" s="25">
        <f t="shared" si="139"/>
        <v>4.6486715857317407</v>
      </c>
      <c r="S1227" s="22">
        <f>SUM($R$3:R1227)</f>
        <v>1710.0687811831137</v>
      </c>
      <c r="T1227" s="25">
        <f t="shared" si="133"/>
        <v>0</v>
      </c>
      <c r="U1227" s="22">
        <f>SUM($T$3:T1227)</f>
        <v>416.41807213557053</v>
      </c>
      <c r="V1227" s="25"/>
      <c r="W1227" s="20">
        <f>U1227*'KERS Calcs'!$F$4</f>
        <v>366.44790347930206</v>
      </c>
      <c r="X1227" s="25">
        <f>O1227*'KERS Calcs'!$F$30</f>
        <v>0</v>
      </c>
      <c r="Y1227" s="73">
        <f>T1227*'KERS Calcs'!$F$30</f>
        <v>0</v>
      </c>
      <c r="Z1227" s="26">
        <f>SUM($Y$3:Y1227)</f>
        <v>223.94983574384023</v>
      </c>
    </row>
    <row r="1228" spans="1:26" x14ac:dyDescent="0.2">
      <c r="A1228" s="23" t="s">
        <v>20</v>
      </c>
      <c r="B1228" s="19">
        <v>1225</v>
      </c>
      <c r="C1228" s="23">
        <v>203</v>
      </c>
      <c r="D1228" s="19">
        <v>95.5</v>
      </c>
      <c r="E1228" s="24">
        <v>26.527777777777779</v>
      </c>
      <c r="F1228" s="20">
        <v>-5.5555555555556344E-2</v>
      </c>
      <c r="G1228" s="25">
        <f>'Bike Data'!$C$4*$F1228</f>
        <v>-15.722222222222445</v>
      </c>
      <c r="H1228" s="22">
        <f>0.5*'Bike Data'!$C$12*'Bike Data'!$C$7*'Bike Data'!$C$6*'WLTP Calcs'!E1228^2</f>
        <v>144.82619212962965</v>
      </c>
      <c r="I1228" s="26">
        <f>0.02 *'Bike Data'!C$4*9.81</f>
        <v>55.524600000000007</v>
      </c>
      <c r="J1228" s="22">
        <f t="shared" si="134"/>
        <v>184.62856990740721</v>
      </c>
      <c r="K1228" s="25">
        <f t="shared" si="135"/>
        <v>184.62856990740721</v>
      </c>
      <c r="L1228" s="20">
        <f t="shared" si="136"/>
        <v>0</v>
      </c>
      <c r="M1228" s="30">
        <f>(E1228/1000)*(I1228+H1228+('Bike Data'!C$4*'Bike Data'!C$10*F1228))</f>
        <v>4.7716828610468047</v>
      </c>
      <c r="N1228" s="25">
        <f t="shared" si="137"/>
        <v>4.7716828610468047</v>
      </c>
      <c r="O1228" s="30">
        <f t="shared" si="138"/>
        <v>0</v>
      </c>
      <c r="P1228" s="26"/>
      <c r="Q1228" s="22">
        <f>((M1228+M1229)/2) * (B1229 - B1228)</f>
        <v>4.8264208028260018</v>
      </c>
      <c r="R1228" s="25">
        <f t="shared" si="139"/>
        <v>4.8264208028260018</v>
      </c>
      <c r="S1228" s="22">
        <f>SUM($R$3:R1228)</f>
        <v>1714.8952019859398</v>
      </c>
      <c r="T1228" s="25">
        <f t="shared" si="133"/>
        <v>0</v>
      </c>
      <c r="U1228" s="22">
        <f>SUM($T$3:T1228)</f>
        <v>416.41807213557053</v>
      </c>
      <c r="V1228" s="25"/>
      <c r="W1228" s="20">
        <f>U1228*'KERS Calcs'!$F$4</f>
        <v>366.44790347930206</v>
      </c>
      <c r="X1228" s="25">
        <f>O1228*'KERS Calcs'!$F$30</f>
        <v>0</v>
      </c>
      <c r="Y1228" s="73">
        <f>T1228*'KERS Calcs'!$F$30</f>
        <v>0</v>
      </c>
      <c r="Z1228" s="26">
        <f>SUM($Y$3:Y1228)</f>
        <v>223.94983574384023</v>
      </c>
    </row>
    <row r="1229" spans="1:26" x14ac:dyDescent="0.2">
      <c r="A1229" s="23" t="s">
        <v>20</v>
      </c>
      <c r="B1229" s="19">
        <v>1226</v>
      </c>
      <c r="C1229" s="23">
        <v>204</v>
      </c>
      <c r="D1229" s="19">
        <v>95.3</v>
      </c>
      <c r="E1229" s="24">
        <v>26.472222222222221</v>
      </c>
      <c r="F1229" s="20">
        <v>-4.1666666666666269E-2</v>
      </c>
      <c r="G1229" s="25">
        <f>'Bike Data'!$C$4*$F1229</f>
        <v>-11.791666666666554</v>
      </c>
      <c r="H1229" s="22">
        <f>0.5*'Bike Data'!$C$12*'Bike Data'!$C$7*'Bike Data'!$C$6*'WLTP Calcs'!E1229^2</f>
        <v>144.22022546296296</v>
      </c>
      <c r="I1229" s="26">
        <f>0.02 *'Bike Data'!C$4*9.81</f>
        <v>55.524600000000007</v>
      </c>
      <c r="J1229" s="22">
        <f t="shared" si="134"/>
        <v>187.95315879629641</v>
      </c>
      <c r="K1229" s="25">
        <f t="shared" si="135"/>
        <v>187.95315879629641</v>
      </c>
      <c r="L1229" s="20">
        <f t="shared" si="136"/>
        <v>0</v>
      </c>
      <c r="M1229" s="30">
        <f>(E1229/1000)*(I1229+H1229+('Bike Data'!C$4*'Bike Data'!C$10*F1229))</f>
        <v>4.8811587446051989</v>
      </c>
      <c r="N1229" s="25">
        <f t="shared" si="137"/>
        <v>4.8811587446051989</v>
      </c>
      <c r="O1229" s="30">
        <f t="shared" si="138"/>
        <v>0</v>
      </c>
      <c r="P1229" s="26"/>
      <c r="Q1229" s="22">
        <f>((M1229+M1230)/2) * (B1230 - B1229)</f>
        <v>4.8745979868344946</v>
      </c>
      <c r="R1229" s="25">
        <f t="shared" si="139"/>
        <v>4.8745979868344946</v>
      </c>
      <c r="S1229" s="22">
        <f>SUM($R$3:R1229)</f>
        <v>1719.7697999727743</v>
      </c>
      <c r="T1229" s="25">
        <f t="shared" si="133"/>
        <v>0</v>
      </c>
      <c r="U1229" s="22">
        <f>SUM($T$3:T1229)</f>
        <v>416.41807213557053</v>
      </c>
      <c r="V1229" s="25"/>
      <c r="W1229" s="20">
        <f>U1229*'KERS Calcs'!$F$4</f>
        <v>366.44790347930206</v>
      </c>
      <c r="X1229" s="25">
        <f>O1229*'KERS Calcs'!$F$30</f>
        <v>0</v>
      </c>
      <c r="Y1229" s="73">
        <f>T1229*'KERS Calcs'!$F$30</f>
        <v>0</v>
      </c>
      <c r="Z1229" s="26">
        <f>SUM($Y$3:Y1229)</f>
        <v>223.94983574384023</v>
      </c>
    </row>
    <row r="1230" spans="1:26" x14ac:dyDescent="0.2">
      <c r="A1230" s="23" t="s">
        <v>20</v>
      </c>
      <c r="B1230" s="19">
        <v>1227</v>
      </c>
      <c r="C1230" s="23">
        <v>205</v>
      </c>
      <c r="D1230" s="19">
        <v>95.2</v>
      </c>
      <c r="E1230" s="24">
        <v>26.444444444444446</v>
      </c>
      <c r="F1230" s="20">
        <v>-4.1666666666666269E-2</v>
      </c>
      <c r="G1230" s="25">
        <f>'Bike Data'!$C$4*$F1230</f>
        <v>-11.791666666666554</v>
      </c>
      <c r="H1230" s="22">
        <f>0.5*'Bike Data'!$C$12*'Bike Data'!$C$7*'Bike Data'!$C$6*'WLTP Calcs'!E1230^2</f>
        <v>143.91771851851854</v>
      </c>
      <c r="I1230" s="26">
        <f>0.02 *'Bike Data'!C$4*9.81</f>
        <v>55.524600000000007</v>
      </c>
      <c r="J1230" s="22">
        <f t="shared" si="134"/>
        <v>187.65065185185199</v>
      </c>
      <c r="K1230" s="25">
        <f t="shared" si="135"/>
        <v>187.65065185185199</v>
      </c>
      <c r="L1230" s="20">
        <f t="shared" si="136"/>
        <v>0</v>
      </c>
      <c r="M1230" s="30">
        <f>(E1230/1000)*(I1230+H1230+('Bike Data'!C$4*'Bike Data'!C$10*F1230))</f>
        <v>4.8680372290637912</v>
      </c>
      <c r="N1230" s="25">
        <f t="shared" si="137"/>
        <v>4.8680372290637912</v>
      </c>
      <c r="O1230" s="30">
        <f t="shared" si="138"/>
        <v>0</v>
      </c>
      <c r="P1230" s="26"/>
      <c r="Q1230" s="22">
        <f>((M1230+M1231)/2) * (B1231 - B1230)</f>
        <v>4.8549534938078747</v>
      </c>
      <c r="R1230" s="25">
        <f t="shared" si="139"/>
        <v>4.8549534938078747</v>
      </c>
      <c r="S1230" s="22">
        <f>SUM($R$3:R1230)</f>
        <v>1724.6247534665822</v>
      </c>
      <c r="T1230" s="25">
        <f t="shared" si="133"/>
        <v>0</v>
      </c>
      <c r="U1230" s="22">
        <f>SUM($T$3:T1230)</f>
        <v>416.41807213557053</v>
      </c>
      <c r="V1230" s="25"/>
      <c r="W1230" s="20">
        <f>U1230*'KERS Calcs'!$F$4</f>
        <v>366.44790347930206</v>
      </c>
      <c r="X1230" s="25">
        <f>O1230*'KERS Calcs'!$F$30</f>
        <v>0</v>
      </c>
      <c r="Y1230" s="73">
        <f>T1230*'KERS Calcs'!$F$30</f>
        <v>0</v>
      </c>
      <c r="Z1230" s="26">
        <f>SUM($Y$3:Y1230)</f>
        <v>223.94983574384023</v>
      </c>
    </row>
    <row r="1231" spans="1:26" x14ac:dyDescent="0.2">
      <c r="A1231" s="23" t="s">
        <v>20</v>
      </c>
      <c r="B1231" s="19">
        <v>1228</v>
      </c>
      <c r="C1231" s="23">
        <v>206</v>
      </c>
      <c r="D1231" s="19">
        <v>95</v>
      </c>
      <c r="E1231" s="24">
        <v>26.388888888888889</v>
      </c>
      <c r="F1231" s="20">
        <v>-4.1666666666666269E-2</v>
      </c>
      <c r="G1231" s="25">
        <f>'Bike Data'!$C$4*$F1231</f>
        <v>-11.791666666666554</v>
      </c>
      <c r="H1231" s="22">
        <f>0.5*'Bike Data'!$C$12*'Bike Data'!$C$7*'Bike Data'!$C$6*'WLTP Calcs'!E1231^2</f>
        <v>143.31365740740742</v>
      </c>
      <c r="I1231" s="26">
        <f>0.02 *'Bike Data'!C$4*9.81</f>
        <v>55.524600000000007</v>
      </c>
      <c r="J1231" s="22">
        <f t="shared" si="134"/>
        <v>187.0465907407409</v>
      </c>
      <c r="K1231" s="25">
        <f t="shared" si="135"/>
        <v>187.0465907407409</v>
      </c>
      <c r="L1231" s="20">
        <f t="shared" si="136"/>
        <v>0</v>
      </c>
      <c r="M1231" s="30">
        <f>(E1231/1000)*(I1231+H1231+('Bike Data'!C$4*'Bike Data'!C$10*F1231))</f>
        <v>4.841869758551959</v>
      </c>
      <c r="N1231" s="25">
        <f t="shared" si="137"/>
        <v>4.841869758551959</v>
      </c>
      <c r="O1231" s="30">
        <f t="shared" si="138"/>
        <v>0</v>
      </c>
      <c r="P1231" s="26"/>
      <c r="Q1231" s="22">
        <f>((M1231+M1232)/2) * (B1232 - B1231)</f>
        <v>4.8353467546006996</v>
      </c>
      <c r="R1231" s="25">
        <f t="shared" si="139"/>
        <v>4.8353467546006996</v>
      </c>
      <c r="S1231" s="22">
        <f>SUM($R$3:R1231)</f>
        <v>1729.460100221183</v>
      </c>
      <c r="T1231" s="25">
        <f t="shared" si="133"/>
        <v>0</v>
      </c>
      <c r="U1231" s="22">
        <f>SUM($T$3:T1231)</f>
        <v>416.41807213557053</v>
      </c>
      <c r="V1231" s="25"/>
      <c r="W1231" s="20">
        <f>U1231*'KERS Calcs'!$F$4</f>
        <v>366.44790347930206</v>
      </c>
      <c r="X1231" s="25">
        <f>O1231*'KERS Calcs'!$F$30</f>
        <v>0</v>
      </c>
      <c r="Y1231" s="73">
        <f>T1231*'KERS Calcs'!$F$30</f>
        <v>0</v>
      </c>
      <c r="Z1231" s="26">
        <f>SUM($Y$3:Y1231)</f>
        <v>223.94983574384023</v>
      </c>
    </row>
    <row r="1232" spans="1:26" x14ac:dyDescent="0.2">
      <c r="A1232" s="23" t="s">
        <v>20</v>
      </c>
      <c r="B1232" s="19">
        <v>1229</v>
      </c>
      <c r="C1232" s="23">
        <v>207</v>
      </c>
      <c r="D1232" s="19">
        <v>94.9</v>
      </c>
      <c r="E1232" s="24">
        <v>26.361111111111114</v>
      </c>
      <c r="F1232" s="20">
        <v>-4.1666666666666269E-2</v>
      </c>
      <c r="G1232" s="25">
        <f>'Bike Data'!$C$4*$F1232</f>
        <v>-11.791666666666554</v>
      </c>
      <c r="H1232" s="22">
        <f>0.5*'Bike Data'!$C$12*'Bike Data'!$C$7*'Bike Data'!$C$6*'WLTP Calcs'!E1232^2</f>
        <v>143.01210324074077</v>
      </c>
      <c r="I1232" s="26">
        <f>0.02 *'Bike Data'!C$4*9.81</f>
        <v>55.524600000000007</v>
      </c>
      <c r="J1232" s="22">
        <f t="shared" si="134"/>
        <v>186.74503657407422</v>
      </c>
      <c r="K1232" s="25">
        <f t="shared" si="135"/>
        <v>186.74503657407422</v>
      </c>
      <c r="L1232" s="20">
        <f t="shared" si="136"/>
        <v>0</v>
      </c>
      <c r="M1232" s="30">
        <f>(E1232/1000)*(I1232+H1232+('Bike Data'!C$4*'Bike Data'!C$10*F1232))</f>
        <v>4.8288237506494394</v>
      </c>
      <c r="N1232" s="25">
        <f t="shared" si="137"/>
        <v>4.8288237506494394</v>
      </c>
      <c r="O1232" s="30">
        <f t="shared" si="138"/>
        <v>0</v>
      </c>
      <c r="P1232" s="26"/>
      <c r="Q1232" s="22">
        <f>((M1232+M1233)/2) * (B1233 - B1232)</f>
        <v>4.7484868733892744</v>
      </c>
      <c r="R1232" s="25">
        <f t="shared" si="139"/>
        <v>4.7484868733892744</v>
      </c>
      <c r="S1232" s="22">
        <f>SUM($R$3:R1232)</f>
        <v>1734.2085870945723</v>
      </c>
      <c r="T1232" s="25">
        <f t="shared" si="133"/>
        <v>0</v>
      </c>
      <c r="U1232" s="22">
        <f>SUM($T$3:T1232)</f>
        <v>416.41807213557053</v>
      </c>
      <c r="V1232" s="25"/>
      <c r="W1232" s="20">
        <f>U1232*'KERS Calcs'!$F$4</f>
        <v>366.44790347930206</v>
      </c>
      <c r="X1232" s="25">
        <f>O1232*'KERS Calcs'!$F$30</f>
        <v>0</v>
      </c>
      <c r="Y1232" s="73">
        <f>T1232*'KERS Calcs'!$F$30</f>
        <v>0</v>
      </c>
      <c r="Z1232" s="26">
        <f>SUM($Y$3:Y1232)</f>
        <v>223.94983574384023</v>
      </c>
    </row>
    <row r="1233" spans="1:26" x14ac:dyDescent="0.2">
      <c r="A1233" s="23" t="s">
        <v>20</v>
      </c>
      <c r="B1233" s="19">
        <v>1230</v>
      </c>
      <c r="C1233" s="23">
        <v>208</v>
      </c>
      <c r="D1233" s="19">
        <v>94.7</v>
      </c>
      <c r="E1233" s="24">
        <v>26.305555555555557</v>
      </c>
      <c r="F1233" s="20">
        <v>-5.5555555555556344E-2</v>
      </c>
      <c r="G1233" s="25">
        <f>'Bike Data'!$C$4*$F1233</f>
        <v>-15.722222222222445</v>
      </c>
      <c r="H1233" s="22">
        <f>0.5*'Bike Data'!$C$12*'Bike Data'!$C$7*'Bike Data'!$C$6*'WLTP Calcs'!E1233^2</f>
        <v>142.40994768518522</v>
      </c>
      <c r="I1233" s="26">
        <f>0.02 *'Bike Data'!C$4*9.81</f>
        <v>55.524600000000007</v>
      </c>
      <c r="J1233" s="22">
        <f t="shared" si="134"/>
        <v>182.21232546296278</v>
      </c>
      <c r="K1233" s="25">
        <f t="shared" si="135"/>
        <v>182.21232546296278</v>
      </c>
      <c r="L1233" s="20">
        <f t="shared" si="136"/>
        <v>0</v>
      </c>
      <c r="M1233" s="30">
        <f>(E1233/1000)*(I1233+H1233+('Bike Data'!C$4*'Bike Data'!C$10*F1233))</f>
        <v>4.6681499961291095</v>
      </c>
      <c r="N1233" s="25">
        <f t="shared" si="137"/>
        <v>4.6681499961291095</v>
      </c>
      <c r="O1233" s="30">
        <f t="shared" si="138"/>
        <v>0</v>
      </c>
      <c r="P1233" s="26"/>
      <c r="Q1233" s="22">
        <f>((M1233+M1234)/2) * (B1234 - B1233)</f>
        <v>4.722520306658307</v>
      </c>
      <c r="R1233" s="25">
        <f t="shared" si="139"/>
        <v>4.722520306658307</v>
      </c>
      <c r="S1233" s="22">
        <f>SUM($R$3:R1233)</f>
        <v>1738.9311074012305</v>
      </c>
      <c r="T1233" s="25">
        <f t="shared" si="133"/>
        <v>0</v>
      </c>
      <c r="U1233" s="22">
        <f>SUM($T$3:T1233)</f>
        <v>416.41807213557053</v>
      </c>
      <c r="V1233" s="25"/>
      <c r="W1233" s="20">
        <f>U1233*'KERS Calcs'!$F$4</f>
        <v>366.44790347930206</v>
      </c>
      <c r="X1233" s="25">
        <f>O1233*'KERS Calcs'!$F$30</f>
        <v>0</v>
      </c>
      <c r="Y1233" s="73">
        <f>T1233*'KERS Calcs'!$F$30</f>
        <v>0</v>
      </c>
      <c r="Z1233" s="26">
        <f>SUM($Y$3:Y1233)</f>
        <v>223.94983574384023</v>
      </c>
    </row>
    <row r="1234" spans="1:26" x14ac:dyDescent="0.2">
      <c r="A1234" s="23" t="s">
        <v>20</v>
      </c>
      <c r="B1234" s="19">
        <v>1231</v>
      </c>
      <c r="C1234" s="23">
        <v>209</v>
      </c>
      <c r="D1234" s="19">
        <v>94.5</v>
      </c>
      <c r="E1234" s="24">
        <v>26.25</v>
      </c>
      <c r="F1234" s="20">
        <v>-4.1666666666666269E-2</v>
      </c>
      <c r="G1234" s="25">
        <f>'Bike Data'!$C$4*$F1234</f>
        <v>-11.791666666666554</v>
      </c>
      <c r="H1234" s="22">
        <f>0.5*'Bike Data'!$C$12*'Bike Data'!$C$7*'Bike Data'!$C$6*'WLTP Calcs'!E1234^2</f>
        <v>141.80906250000001</v>
      </c>
      <c r="I1234" s="26">
        <f>0.02 *'Bike Data'!C$4*9.81</f>
        <v>55.524600000000007</v>
      </c>
      <c r="J1234" s="22">
        <f t="shared" si="134"/>
        <v>185.54199583333349</v>
      </c>
      <c r="K1234" s="25">
        <f t="shared" si="135"/>
        <v>185.54199583333349</v>
      </c>
      <c r="L1234" s="20">
        <f t="shared" si="136"/>
        <v>0</v>
      </c>
      <c r="M1234" s="30">
        <f>(E1234/1000)*(I1234+H1234+('Bike Data'!C$4*'Bike Data'!C$10*F1234))</f>
        <v>4.7768906171875036</v>
      </c>
      <c r="N1234" s="25">
        <f t="shared" si="137"/>
        <v>4.7768906171875036</v>
      </c>
      <c r="O1234" s="30">
        <f t="shared" si="138"/>
        <v>0</v>
      </c>
      <c r="P1234" s="26"/>
      <c r="Q1234" s="22">
        <f>((M1234+M1235)/2) * (B1235 - B1234)</f>
        <v>4.904660752781</v>
      </c>
      <c r="R1234" s="25">
        <f t="shared" si="139"/>
        <v>4.904660752781</v>
      </c>
      <c r="S1234" s="22">
        <f>SUM($R$3:R1234)</f>
        <v>1743.8357681540115</v>
      </c>
      <c r="T1234" s="25">
        <f t="shared" si="133"/>
        <v>0</v>
      </c>
      <c r="U1234" s="22">
        <f>SUM($T$3:T1234)</f>
        <v>416.41807213557053</v>
      </c>
      <c r="V1234" s="25"/>
      <c r="W1234" s="20">
        <f>U1234*'KERS Calcs'!$F$4</f>
        <v>366.44790347930206</v>
      </c>
      <c r="X1234" s="25">
        <f>O1234*'KERS Calcs'!$F$30</f>
        <v>0</v>
      </c>
      <c r="Y1234" s="73">
        <f>T1234*'KERS Calcs'!$F$30</f>
        <v>0</v>
      </c>
      <c r="Z1234" s="26">
        <f>SUM($Y$3:Y1234)</f>
        <v>223.94983574384023</v>
      </c>
    </row>
    <row r="1235" spans="1:26" x14ac:dyDescent="0.2">
      <c r="A1235" s="23" t="s">
        <v>20</v>
      </c>
      <c r="B1235" s="19">
        <v>1232</v>
      </c>
      <c r="C1235" s="23">
        <v>210</v>
      </c>
      <c r="D1235" s="19">
        <v>94.4</v>
      </c>
      <c r="E1235" s="24">
        <v>26.222222222222225</v>
      </c>
      <c r="F1235" s="20">
        <v>-1.3888888888888099E-2</v>
      </c>
      <c r="G1235" s="25">
        <f>'Bike Data'!$C$4*$F1235</f>
        <v>-3.930555555555332</v>
      </c>
      <c r="H1235" s="22">
        <f>0.5*'Bike Data'!$C$12*'Bike Data'!$C$7*'Bike Data'!$C$6*'WLTP Calcs'!E1235^2</f>
        <v>141.50909629629632</v>
      </c>
      <c r="I1235" s="26">
        <f>0.02 *'Bike Data'!C$4*9.81</f>
        <v>55.524600000000007</v>
      </c>
      <c r="J1235" s="22">
        <f t="shared" si="134"/>
        <v>193.10314074074097</v>
      </c>
      <c r="K1235" s="25">
        <f t="shared" si="135"/>
        <v>193.10314074074097</v>
      </c>
      <c r="L1235" s="20">
        <f t="shared" si="136"/>
        <v>0</v>
      </c>
      <c r="M1235" s="30">
        <f>(E1235/1000)*(I1235+H1235+('Bike Data'!C$4*'Bike Data'!C$10*F1235))</f>
        <v>5.0324308883744955</v>
      </c>
      <c r="N1235" s="25">
        <f t="shared" si="137"/>
        <v>5.0324308883744955</v>
      </c>
      <c r="O1235" s="30">
        <f t="shared" si="138"/>
        <v>0</v>
      </c>
      <c r="P1235" s="26"/>
      <c r="Q1235" s="22">
        <f>((M1235+M1236)/2) * (B1236 - B1235)</f>
        <v>5.0324308883744866</v>
      </c>
      <c r="R1235" s="25">
        <f t="shared" si="139"/>
        <v>5.0324308883744866</v>
      </c>
      <c r="S1235" s="22">
        <f>SUM($R$3:R1235)</f>
        <v>1748.8681990423859</v>
      </c>
      <c r="T1235" s="25">
        <f t="shared" si="133"/>
        <v>0</v>
      </c>
      <c r="U1235" s="22">
        <f>SUM($T$3:T1235)</f>
        <v>416.41807213557053</v>
      </c>
      <c r="V1235" s="25"/>
      <c r="W1235" s="20">
        <f>U1235*'KERS Calcs'!$F$4</f>
        <v>366.44790347930206</v>
      </c>
      <c r="X1235" s="25">
        <f>O1235*'KERS Calcs'!$F$30</f>
        <v>0</v>
      </c>
      <c r="Y1235" s="73">
        <f>T1235*'KERS Calcs'!$F$30</f>
        <v>0</v>
      </c>
      <c r="Z1235" s="26">
        <f>SUM($Y$3:Y1235)</f>
        <v>223.94983574384023</v>
      </c>
    </row>
    <row r="1236" spans="1:26" x14ac:dyDescent="0.2">
      <c r="A1236" s="23" t="s">
        <v>20</v>
      </c>
      <c r="B1236" s="19">
        <v>1233</v>
      </c>
      <c r="C1236" s="23">
        <v>211</v>
      </c>
      <c r="D1236" s="19">
        <v>94.4</v>
      </c>
      <c r="E1236" s="24">
        <v>26.222222222222225</v>
      </c>
      <c r="F1236" s="20">
        <v>-1.3888888888890073E-2</v>
      </c>
      <c r="G1236" s="25">
        <f>'Bike Data'!$C$4*$F1236</f>
        <v>-3.9305555555558906</v>
      </c>
      <c r="H1236" s="22">
        <f>0.5*'Bike Data'!$C$12*'Bike Data'!$C$7*'Bike Data'!$C$6*'WLTP Calcs'!E1236^2</f>
        <v>141.50909629629632</v>
      </c>
      <c r="I1236" s="26">
        <f>0.02 *'Bike Data'!C$4*9.81</f>
        <v>55.524600000000007</v>
      </c>
      <c r="J1236" s="22">
        <f t="shared" si="134"/>
        <v>193.10314074074046</v>
      </c>
      <c r="K1236" s="25">
        <f t="shared" si="135"/>
        <v>193.10314074074046</v>
      </c>
      <c r="L1236" s="20">
        <f t="shared" si="136"/>
        <v>0</v>
      </c>
      <c r="M1236" s="30">
        <f>(E1236/1000)*(I1236+H1236+('Bike Data'!C$4*'Bike Data'!C$10*F1236))</f>
        <v>5.0324308883744768</v>
      </c>
      <c r="N1236" s="25">
        <f t="shared" si="137"/>
        <v>5.0324308883744768</v>
      </c>
      <c r="O1236" s="30">
        <f t="shared" si="138"/>
        <v>0</v>
      </c>
      <c r="P1236" s="26"/>
      <c r="Q1236" s="22">
        <f>((M1236+M1237)/2) * (B1237 - B1236)</f>
        <v>5.0258408414641114</v>
      </c>
      <c r="R1236" s="25">
        <f t="shared" si="139"/>
        <v>5.0258408414641114</v>
      </c>
      <c r="S1236" s="22">
        <f>SUM($R$3:R1236)</f>
        <v>1753.8940398838499</v>
      </c>
      <c r="T1236" s="25">
        <f t="shared" si="133"/>
        <v>0</v>
      </c>
      <c r="U1236" s="22">
        <f>SUM($T$3:T1236)</f>
        <v>416.41807213557053</v>
      </c>
      <c r="V1236" s="25"/>
      <c r="W1236" s="20">
        <f>U1236*'KERS Calcs'!$F$4</f>
        <v>366.44790347930206</v>
      </c>
      <c r="X1236" s="25">
        <f>O1236*'KERS Calcs'!$F$30</f>
        <v>0</v>
      </c>
      <c r="Y1236" s="73">
        <f>T1236*'KERS Calcs'!$F$30</f>
        <v>0</v>
      </c>
      <c r="Z1236" s="26">
        <f>SUM($Y$3:Y1236)</f>
        <v>223.94983574384023</v>
      </c>
    </row>
    <row r="1237" spans="1:26" x14ac:dyDescent="0.2">
      <c r="A1237" s="23" t="s">
        <v>20</v>
      </c>
      <c r="B1237" s="19">
        <v>1234</v>
      </c>
      <c r="C1237" s="23">
        <v>212</v>
      </c>
      <c r="D1237" s="19">
        <v>94.3</v>
      </c>
      <c r="E1237" s="24">
        <v>26.194444444444446</v>
      </c>
      <c r="F1237" s="20">
        <v>-1.3888888888890073E-2</v>
      </c>
      <c r="G1237" s="25">
        <f>'Bike Data'!$C$4*$F1237</f>
        <v>-3.9305555555558906</v>
      </c>
      <c r="H1237" s="22">
        <f>0.5*'Bike Data'!$C$12*'Bike Data'!$C$7*'Bike Data'!$C$6*'WLTP Calcs'!E1237^2</f>
        <v>141.20944768518521</v>
      </c>
      <c r="I1237" s="26">
        <f>0.02 *'Bike Data'!C$4*9.81</f>
        <v>55.524600000000007</v>
      </c>
      <c r="J1237" s="22">
        <f t="shared" si="134"/>
        <v>192.80349212962932</v>
      </c>
      <c r="K1237" s="25">
        <f t="shared" si="135"/>
        <v>192.80349212962932</v>
      </c>
      <c r="L1237" s="20">
        <f t="shared" si="136"/>
        <v>0</v>
      </c>
      <c r="M1237" s="30">
        <f>(E1237/1000)*(I1237+H1237+('Bike Data'!C$4*'Bike Data'!C$10*F1237))</f>
        <v>5.019250794553745</v>
      </c>
      <c r="N1237" s="25">
        <f t="shared" si="137"/>
        <v>5.019250794553745</v>
      </c>
      <c r="O1237" s="30">
        <f t="shared" si="138"/>
        <v>0</v>
      </c>
      <c r="P1237" s="26"/>
      <c r="Q1237" s="22">
        <f>((M1237+M1238)/2) * (B1238 - B1237)</f>
        <v>4.9522066506204929</v>
      </c>
      <c r="R1237" s="25">
        <f t="shared" si="139"/>
        <v>4.9522066506204929</v>
      </c>
      <c r="S1237" s="22">
        <f>SUM($R$3:R1237)</f>
        <v>1758.8462465344703</v>
      </c>
      <c r="T1237" s="25">
        <f t="shared" si="133"/>
        <v>0</v>
      </c>
      <c r="U1237" s="22">
        <f>SUM($T$3:T1237)</f>
        <v>416.41807213557053</v>
      </c>
      <c r="V1237" s="25"/>
      <c r="W1237" s="20">
        <f>U1237*'KERS Calcs'!$F$4</f>
        <v>366.44790347930206</v>
      </c>
      <c r="X1237" s="25">
        <f>O1237*'KERS Calcs'!$F$30</f>
        <v>0</v>
      </c>
      <c r="Y1237" s="73">
        <f>T1237*'KERS Calcs'!$F$30</f>
        <v>0</v>
      </c>
      <c r="Z1237" s="26">
        <f>SUM($Y$3:Y1237)</f>
        <v>223.94983574384023</v>
      </c>
    </row>
    <row r="1238" spans="1:26" x14ac:dyDescent="0.2">
      <c r="A1238" s="23" t="s">
        <v>20</v>
      </c>
      <c r="B1238" s="19">
        <v>1235</v>
      </c>
      <c r="C1238" s="23">
        <v>213</v>
      </c>
      <c r="D1238" s="19">
        <v>94.3</v>
      </c>
      <c r="E1238" s="24">
        <v>26.194444444444446</v>
      </c>
      <c r="F1238" s="20">
        <v>-2.7777777777778172E-2</v>
      </c>
      <c r="G1238" s="25">
        <f>'Bike Data'!$C$4*$F1238</f>
        <v>-7.8611111111112226</v>
      </c>
      <c r="H1238" s="22">
        <f>0.5*'Bike Data'!$C$12*'Bike Data'!$C$7*'Bike Data'!$C$6*'WLTP Calcs'!E1238^2</f>
        <v>141.20944768518521</v>
      </c>
      <c r="I1238" s="26">
        <f>0.02 *'Bike Data'!C$4*9.81</f>
        <v>55.524600000000007</v>
      </c>
      <c r="J1238" s="22">
        <f t="shared" si="134"/>
        <v>188.872936574074</v>
      </c>
      <c r="K1238" s="25">
        <f t="shared" si="135"/>
        <v>188.872936574074</v>
      </c>
      <c r="L1238" s="20">
        <f t="shared" si="136"/>
        <v>0</v>
      </c>
      <c r="M1238" s="30">
        <f>(E1238/1000)*(I1238+H1238+('Bike Data'!C$4*'Bike Data'!C$10*F1238))</f>
        <v>4.8851625066872399</v>
      </c>
      <c r="N1238" s="25">
        <f t="shared" si="137"/>
        <v>4.8851625066872399</v>
      </c>
      <c r="O1238" s="30">
        <f t="shared" si="138"/>
        <v>0</v>
      </c>
      <c r="P1238" s="26"/>
      <c r="Q1238" s="22">
        <f>((M1238+M1239)/2) * (B1239 - B1238)</f>
        <v>4.7383581279128126</v>
      </c>
      <c r="R1238" s="25">
        <f t="shared" si="139"/>
        <v>4.7383581279128126</v>
      </c>
      <c r="S1238" s="22">
        <f>SUM($R$3:R1238)</f>
        <v>1763.5846046623831</v>
      </c>
      <c r="T1238" s="25">
        <f t="shared" si="133"/>
        <v>0</v>
      </c>
      <c r="U1238" s="22">
        <f>SUM($T$3:T1238)</f>
        <v>416.41807213557053</v>
      </c>
      <c r="V1238" s="25"/>
      <c r="W1238" s="20">
        <f>U1238*'KERS Calcs'!$F$4</f>
        <v>366.44790347930206</v>
      </c>
      <c r="X1238" s="25">
        <f>O1238*'KERS Calcs'!$F$30</f>
        <v>0</v>
      </c>
      <c r="Y1238" s="73">
        <f>T1238*'KERS Calcs'!$F$30</f>
        <v>0</v>
      </c>
      <c r="Z1238" s="26">
        <f>SUM($Y$3:Y1238)</f>
        <v>223.94983574384023</v>
      </c>
    </row>
    <row r="1239" spans="1:26" x14ac:dyDescent="0.2">
      <c r="A1239" s="23" t="s">
        <v>20</v>
      </c>
      <c r="B1239" s="19">
        <v>1236</v>
      </c>
      <c r="C1239" s="23">
        <v>214</v>
      </c>
      <c r="D1239" s="19">
        <v>94.1</v>
      </c>
      <c r="E1239" s="24">
        <v>26.138888888888889</v>
      </c>
      <c r="F1239" s="20">
        <v>-5.5555555555554373E-2</v>
      </c>
      <c r="G1239" s="25">
        <f>'Bike Data'!$C$4*$F1239</f>
        <v>-15.722222222221887</v>
      </c>
      <c r="H1239" s="22">
        <f>0.5*'Bike Data'!$C$12*'Bike Data'!$C$7*'Bike Data'!$C$6*'WLTP Calcs'!E1239^2</f>
        <v>140.61110324074073</v>
      </c>
      <c r="I1239" s="26">
        <f>0.02 *'Bike Data'!C$4*9.81</f>
        <v>55.524600000000007</v>
      </c>
      <c r="J1239" s="22">
        <f t="shared" si="134"/>
        <v>180.41348101851884</v>
      </c>
      <c r="K1239" s="25">
        <f t="shared" si="135"/>
        <v>180.41348101851884</v>
      </c>
      <c r="L1239" s="20">
        <f t="shared" si="136"/>
        <v>0</v>
      </c>
      <c r="M1239" s="30">
        <f>(E1239/1000)*(I1239+H1239+('Bike Data'!C$4*'Bike Data'!C$10*F1239))</f>
        <v>4.5915537491383853</v>
      </c>
      <c r="N1239" s="25">
        <f t="shared" si="137"/>
        <v>4.5915537491383853</v>
      </c>
      <c r="O1239" s="30">
        <f t="shared" si="138"/>
        <v>0</v>
      </c>
      <c r="P1239" s="26"/>
      <c r="Q1239" s="22">
        <f>((M1239+M1240)/2) * (B1240 - B1239)</f>
        <v>4.3786081953735998</v>
      </c>
      <c r="R1239" s="25">
        <f t="shared" si="139"/>
        <v>4.3786081953735998</v>
      </c>
      <c r="S1239" s="22">
        <f>SUM($R$3:R1239)</f>
        <v>1767.9632128577566</v>
      </c>
      <c r="T1239" s="25">
        <f t="shared" si="133"/>
        <v>0</v>
      </c>
      <c r="U1239" s="22">
        <f>SUM($T$3:T1239)</f>
        <v>416.41807213557053</v>
      </c>
      <c r="V1239" s="25"/>
      <c r="W1239" s="20">
        <f>U1239*'KERS Calcs'!$F$4</f>
        <v>366.44790347930206</v>
      </c>
      <c r="X1239" s="25">
        <f>O1239*'KERS Calcs'!$F$30</f>
        <v>0</v>
      </c>
      <c r="Y1239" s="73">
        <f>T1239*'KERS Calcs'!$F$30</f>
        <v>0</v>
      </c>
      <c r="Z1239" s="26">
        <f>SUM($Y$3:Y1239)</f>
        <v>223.94983574384023</v>
      </c>
    </row>
    <row r="1240" spans="1:26" x14ac:dyDescent="0.2">
      <c r="A1240" s="23" t="s">
        <v>20</v>
      </c>
      <c r="B1240" s="19">
        <v>1237</v>
      </c>
      <c r="C1240" s="23">
        <v>215</v>
      </c>
      <c r="D1240" s="19">
        <v>93.9</v>
      </c>
      <c r="E1240" s="24">
        <v>26.083333333333336</v>
      </c>
      <c r="F1240" s="20">
        <v>-9.7222222222220642E-2</v>
      </c>
      <c r="G1240" s="25">
        <f>'Bike Data'!$C$4*$F1240</f>
        <v>-27.513888888888442</v>
      </c>
      <c r="H1240" s="22">
        <f>0.5*'Bike Data'!$C$12*'Bike Data'!$C$7*'Bike Data'!$C$6*'WLTP Calcs'!E1240^2</f>
        <v>140.01402916666672</v>
      </c>
      <c r="I1240" s="26">
        <f>0.02 *'Bike Data'!C$4*9.81</f>
        <v>55.524600000000007</v>
      </c>
      <c r="J1240" s="22">
        <f t="shared" si="134"/>
        <v>168.02474027777828</v>
      </c>
      <c r="K1240" s="25">
        <f t="shared" si="135"/>
        <v>168.02474027777828</v>
      </c>
      <c r="L1240" s="20">
        <f t="shared" si="136"/>
        <v>0</v>
      </c>
      <c r="M1240" s="30">
        <f>(E1240/1000)*(I1240+H1240+('Bike Data'!C$4*'Bike Data'!C$10*F1240))</f>
        <v>4.1656626416088134</v>
      </c>
      <c r="N1240" s="25">
        <f t="shared" si="137"/>
        <v>4.1656626416088134</v>
      </c>
      <c r="O1240" s="30">
        <f t="shared" si="138"/>
        <v>0</v>
      </c>
      <c r="P1240" s="26"/>
      <c r="Q1240" s="22">
        <f>((M1240+M1241)/2) * (B1241 - B1240)</f>
        <v>3.8696635107799677</v>
      </c>
      <c r="R1240" s="25">
        <f t="shared" si="139"/>
        <v>3.8696635107799677</v>
      </c>
      <c r="S1240" s="22">
        <f>SUM($R$3:R1240)</f>
        <v>1771.8328763685365</v>
      </c>
      <c r="T1240" s="25">
        <f t="shared" si="133"/>
        <v>0</v>
      </c>
      <c r="U1240" s="22">
        <f>SUM($T$3:T1240)</f>
        <v>416.41807213557053</v>
      </c>
      <c r="V1240" s="25"/>
      <c r="W1240" s="20">
        <f>U1240*'KERS Calcs'!$F$4</f>
        <v>366.44790347930206</v>
      </c>
      <c r="X1240" s="25">
        <f>O1240*'KERS Calcs'!$F$30</f>
        <v>0</v>
      </c>
      <c r="Y1240" s="73">
        <f>T1240*'KERS Calcs'!$F$30</f>
        <v>0</v>
      </c>
      <c r="Z1240" s="26">
        <f>SUM($Y$3:Y1240)</f>
        <v>223.94983574384023</v>
      </c>
    </row>
    <row r="1241" spans="1:26" x14ac:dyDescent="0.2">
      <c r="A1241" s="23" t="s">
        <v>20</v>
      </c>
      <c r="B1241" s="19">
        <v>1238</v>
      </c>
      <c r="C1241" s="23">
        <v>216</v>
      </c>
      <c r="D1241" s="19">
        <v>93.4</v>
      </c>
      <c r="E1241" s="24">
        <v>25.944444444444446</v>
      </c>
      <c r="F1241" s="20">
        <v>-0.15277777777777896</v>
      </c>
      <c r="G1241" s="25">
        <f>'Bike Data'!$C$4*$F1241</f>
        <v>-43.236111111111441</v>
      </c>
      <c r="H1241" s="22">
        <f>0.5*'Bike Data'!$C$12*'Bike Data'!$C$7*'Bike Data'!$C$6*'WLTP Calcs'!E1241^2</f>
        <v>138.52690185185187</v>
      </c>
      <c r="I1241" s="26">
        <f>0.02 *'Bike Data'!C$4*9.81</f>
        <v>55.524600000000007</v>
      </c>
      <c r="J1241" s="22">
        <f t="shared" si="134"/>
        <v>150.81539074074044</v>
      </c>
      <c r="K1241" s="25">
        <f t="shared" si="135"/>
        <v>150.81539074074044</v>
      </c>
      <c r="L1241" s="20">
        <f t="shared" si="136"/>
        <v>0</v>
      </c>
      <c r="M1241" s="30">
        <f>(E1241/1000)*(I1241+H1241+('Bike Data'!C$4*'Bike Data'!C$10*F1241))</f>
        <v>3.5736643799511216</v>
      </c>
      <c r="N1241" s="25">
        <f t="shared" si="137"/>
        <v>3.5736643799511216</v>
      </c>
      <c r="O1241" s="30">
        <f t="shared" si="138"/>
        <v>0</v>
      </c>
      <c r="P1241" s="26"/>
      <c r="Q1241" s="22">
        <f>((M1241+M1242)/2) * (B1242 - B1241)</f>
        <v>3.3413868984117712</v>
      </c>
      <c r="R1241" s="25">
        <f t="shared" si="139"/>
        <v>3.3413868984117712</v>
      </c>
      <c r="S1241" s="22">
        <f>SUM($R$3:R1241)</f>
        <v>1775.1742632669484</v>
      </c>
      <c r="T1241" s="25">
        <f t="shared" si="133"/>
        <v>0</v>
      </c>
      <c r="U1241" s="22">
        <f>SUM($T$3:T1241)</f>
        <v>416.41807213557053</v>
      </c>
      <c r="V1241" s="25"/>
      <c r="W1241" s="20">
        <f>U1241*'KERS Calcs'!$F$4</f>
        <v>366.44790347930206</v>
      </c>
      <c r="X1241" s="25">
        <f>O1241*'KERS Calcs'!$F$30</f>
        <v>0</v>
      </c>
      <c r="Y1241" s="73">
        <f>T1241*'KERS Calcs'!$F$30</f>
        <v>0</v>
      </c>
      <c r="Z1241" s="26">
        <f>SUM($Y$3:Y1241)</f>
        <v>223.94983574384023</v>
      </c>
    </row>
    <row r="1242" spans="1:26" x14ac:dyDescent="0.2">
      <c r="A1242" s="23" t="s">
        <v>20</v>
      </c>
      <c r="B1242" s="19">
        <v>1239</v>
      </c>
      <c r="C1242" s="23">
        <v>217</v>
      </c>
      <c r="D1242" s="19">
        <v>92.8</v>
      </c>
      <c r="E1242" s="24">
        <v>25.777777777777779</v>
      </c>
      <c r="F1242" s="20">
        <v>-0.19444444444444522</v>
      </c>
      <c r="G1242" s="25">
        <f>'Bike Data'!$C$4*$F1242</f>
        <v>-55.027777777777999</v>
      </c>
      <c r="H1242" s="22">
        <f>0.5*'Bike Data'!$C$12*'Bike Data'!$C$7*'Bike Data'!$C$6*'WLTP Calcs'!E1242^2</f>
        <v>136.75282962962964</v>
      </c>
      <c r="I1242" s="26">
        <f>0.02 *'Bike Data'!C$4*9.81</f>
        <v>55.524600000000007</v>
      </c>
      <c r="J1242" s="22">
        <f t="shared" si="134"/>
        <v>137.24965185185164</v>
      </c>
      <c r="K1242" s="25">
        <f t="shared" si="135"/>
        <v>137.24965185185164</v>
      </c>
      <c r="L1242" s="20">
        <f t="shared" si="136"/>
        <v>0</v>
      </c>
      <c r="M1242" s="30">
        <f>(E1242/1000)*(I1242+H1242+('Bike Data'!C$4*'Bike Data'!C$10*F1242))</f>
        <v>3.1091094168724207</v>
      </c>
      <c r="N1242" s="25">
        <f t="shared" si="137"/>
        <v>3.1091094168724207</v>
      </c>
      <c r="O1242" s="30">
        <f t="shared" si="138"/>
        <v>0</v>
      </c>
      <c r="P1242" s="26"/>
      <c r="Q1242" s="22">
        <f>((M1242+M1243)/2) * (B1243 - B1242)</f>
        <v>3.0003014832561696</v>
      </c>
      <c r="R1242" s="25">
        <f t="shared" si="139"/>
        <v>3.0003014832561696</v>
      </c>
      <c r="S1242" s="22">
        <f>SUM($R$3:R1242)</f>
        <v>1778.1745647502046</v>
      </c>
      <c r="T1242" s="25">
        <f t="shared" si="133"/>
        <v>0</v>
      </c>
      <c r="U1242" s="22">
        <f>SUM($T$3:T1242)</f>
        <v>416.41807213557053</v>
      </c>
      <c r="V1242" s="25"/>
      <c r="W1242" s="20">
        <f>U1242*'KERS Calcs'!$F$4</f>
        <v>366.44790347930206</v>
      </c>
      <c r="X1242" s="25">
        <f>O1242*'KERS Calcs'!$F$30</f>
        <v>0</v>
      </c>
      <c r="Y1242" s="73">
        <f>T1242*'KERS Calcs'!$F$30</f>
        <v>0</v>
      </c>
      <c r="Z1242" s="26">
        <f>SUM($Y$3:Y1242)</f>
        <v>223.94983574384023</v>
      </c>
    </row>
    <row r="1243" spans="1:26" x14ac:dyDescent="0.2">
      <c r="A1243" s="23" t="s">
        <v>20</v>
      </c>
      <c r="B1243" s="19">
        <v>1240</v>
      </c>
      <c r="C1243" s="23">
        <v>218</v>
      </c>
      <c r="D1243" s="19">
        <v>92</v>
      </c>
      <c r="E1243" s="24">
        <v>25.555555555555557</v>
      </c>
      <c r="F1243" s="20">
        <v>-0.20833333333333331</v>
      </c>
      <c r="G1243" s="25">
        <f>'Bike Data'!$C$4*$F1243</f>
        <v>-58.958333333333329</v>
      </c>
      <c r="H1243" s="22">
        <f>0.5*'Bike Data'!$C$12*'Bike Data'!$C$7*'Bike Data'!$C$6*'WLTP Calcs'!E1243^2</f>
        <v>134.40518518518522</v>
      </c>
      <c r="I1243" s="26">
        <f>0.02 *'Bike Data'!C$4*9.81</f>
        <v>55.524600000000007</v>
      </c>
      <c r="J1243" s="22">
        <f t="shared" si="134"/>
        <v>130.9714518518519</v>
      </c>
      <c r="K1243" s="25">
        <f t="shared" si="135"/>
        <v>130.9714518518519</v>
      </c>
      <c r="L1243" s="20">
        <f t="shared" si="136"/>
        <v>0</v>
      </c>
      <c r="M1243" s="30">
        <f>(E1243/1000)*(I1243+H1243+('Bike Data'!C$4*'Bike Data'!C$10*F1243))</f>
        <v>2.891493549639919</v>
      </c>
      <c r="N1243" s="25">
        <f t="shared" si="137"/>
        <v>2.891493549639919</v>
      </c>
      <c r="O1243" s="30">
        <f t="shared" si="138"/>
        <v>0</v>
      </c>
      <c r="P1243" s="26"/>
      <c r="Q1243" s="22">
        <f>((M1243+M1244)/2) * (B1244 - B1243)</f>
        <v>2.9195677211033919</v>
      </c>
      <c r="R1243" s="25">
        <f t="shared" si="139"/>
        <v>2.9195677211033919</v>
      </c>
      <c r="S1243" s="22">
        <f>SUM($R$3:R1243)</f>
        <v>1781.0941324713081</v>
      </c>
      <c r="T1243" s="25">
        <f t="shared" si="133"/>
        <v>0</v>
      </c>
      <c r="U1243" s="22">
        <f>SUM($T$3:T1243)</f>
        <v>416.41807213557053</v>
      </c>
      <c r="V1243" s="25"/>
      <c r="W1243" s="20">
        <f>U1243*'KERS Calcs'!$F$4</f>
        <v>366.44790347930206</v>
      </c>
      <c r="X1243" s="25">
        <f>O1243*'KERS Calcs'!$F$30</f>
        <v>0</v>
      </c>
      <c r="Y1243" s="73">
        <f>T1243*'KERS Calcs'!$F$30</f>
        <v>0</v>
      </c>
      <c r="Z1243" s="26">
        <f>SUM($Y$3:Y1243)</f>
        <v>223.94983574384023</v>
      </c>
    </row>
    <row r="1244" spans="1:26" x14ac:dyDescent="0.2">
      <c r="A1244" s="23" t="s">
        <v>20</v>
      </c>
      <c r="B1244" s="19">
        <v>1241</v>
      </c>
      <c r="C1244" s="23">
        <v>219</v>
      </c>
      <c r="D1244" s="19">
        <v>91.3</v>
      </c>
      <c r="E1244" s="24">
        <v>25.361111111111111</v>
      </c>
      <c r="F1244" s="20">
        <v>-0.19444444444444522</v>
      </c>
      <c r="G1244" s="25">
        <f>'Bike Data'!$C$4*$F1244</f>
        <v>-55.027777777777999</v>
      </c>
      <c r="H1244" s="22">
        <f>0.5*'Bike Data'!$C$12*'Bike Data'!$C$7*'Bike Data'!$C$6*'WLTP Calcs'!E1244^2</f>
        <v>132.36766990740742</v>
      </c>
      <c r="I1244" s="26">
        <f>0.02 *'Bike Data'!C$4*9.81</f>
        <v>55.524600000000007</v>
      </c>
      <c r="J1244" s="22">
        <f t="shared" si="134"/>
        <v>132.86449212962941</v>
      </c>
      <c r="K1244" s="25">
        <f t="shared" si="135"/>
        <v>132.86449212962941</v>
      </c>
      <c r="L1244" s="20">
        <f t="shared" si="136"/>
        <v>0</v>
      </c>
      <c r="M1244" s="30">
        <f>(E1244/1000)*(I1244+H1244+('Bike Data'!C$4*'Bike Data'!C$10*F1244))</f>
        <v>2.9476418925668653</v>
      </c>
      <c r="N1244" s="25">
        <f t="shared" si="137"/>
        <v>2.9476418925668653</v>
      </c>
      <c r="O1244" s="30">
        <f t="shared" si="138"/>
        <v>0</v>
      </c>
      <c r="P1244" s="26"/>
      <c r="Q1244" s="22">
        <f>((M1244+M1245)/2) * (B1245 - B1244)</f>
        <v>2.975312716711676</v>
      </c>
      <c r="R1244" s="25">
        <f t="shared" si="139"/>
        <v>2.975312716711676</v>
      </c>
      <c r="S1244" s="22">
        <f>SUM($R$3:R1244)</f>
        <v>1784.0694451880197</v>
      </c>
      <c r="T1244" s="25">
        <f t="shared" si="133"/>
        <v>0</v>
      </c>
      <c r="U1244" s="22">
        <f>SUM($T$3:T1244)</f>
        <v>416.41807213557053</v>
      </c>
      <c r="V1244" s="25"/>
      <c r="W1244" s="20">
        <f>U1244*'KERS Calcs'!$F$4</f>
        <v>366.44790347930206</v>
      </c>
      <c r="X1244" s="25">
        <f>O1244*'KERS Calcs'!$F$30</f>
        <v>0</v>
      </c>
      <c r="Y1244" s="73">
        <f>T1244*'KERS Calcs'!$F$30</f>
        <v>0</v>
      </c>
      <c r="Z1244" s="26">
        <f>SUM($Y$3:Y1244)</f>
        <v>223.94983574384023</v>
      </c>
    </row>
    <row r="1245" spans="1:26" x14ac:dyDescent="0.2">
      <c r="A1245" s="23" t="s">
        <v>20</v>
      </c>
      <c r="B1245" s="19">
        <v>1242</v>
      </c>
      <c r="C1245" s="23">
        <v>220</v>
      </c>
      <c r="D1245" s="19">
        <v>90.6</v>
      </c>
      <c r="E1245" s="24">
        <v>25.166666666666668</v>
      </c>
      <c r="F1245" s="20">
        <v>-0.18055555555555516</v>
      </c>
      <c r="G1245" s="25">
        <f>'Bike Data'!$C$4*$F1245</f>
        <v>-51.097222222222115</v>
      </c>
      <c r="H1245" s="22">
        <f>0.5*'Bike Data'!$C$12*'Bike Data'!$C$7*'Bike Data'!$C$6*'WLTP Calcs'!E1245^2</f>
        <v>130.3457166666667</v>
      </c>
      <c r="I1245" s="26">
        <f>0.02 *'Bike Data'!C$4*9.81</f>
        <v>55.524600000000007</v>
      </c>
      <c r="J1245" s="22">
        <f t="shared" si="134"/>
        <v>134.77309444444461</v>
      </c>
      <c r="K1245" s="25">
        <f t="shared" si="135"/>
        <v>134.77309444444461</v>
      </c>
      <c r="L1245" s="20">
        <f t="shared" si="136"/>
        <v>0</v>
      </c>
      <c r="M1245" s="30">
        <f>(E1245/1000)*(I1245+H1245+('Bike Data'!C$4*'Bike Data'!C$10*F1245))</f>
        <v>3.0029835408564867</v>
      </c>
      <c r="N1245" s="25">
        <f t="shared" si="137"/>
        <v>3.0029835408564867</v>
      </c>
      <c r="O1245" s="30">
        <f t="shared" si="138"/>
        <v>0</v>
      </c>
      <c r="P1245" s="26"/>
      <c r="Q1245" s="22">
        <f>((M1245+M1246)/2) * (B1246 - B1245)</f>
        <v>2.9715309284143565</v>
      </c>
      <c r="R1245" s="25">
        <f t="shared" si="139"/>
        <v>2.9715309284143565</v>
      </c>
      <c r="S1245" s="22">
        <f>SUM($R$3:R1245)</f>
        <v>1787.040976116434</v>
      </c>
      <c r="T1245" s="25">
        <f t="shared" si="133"/>
        <v>0</v>
      </c>
      <c r="U1245" s="22">
        <f>SUM($T$3:T1245)</f>
        <v>416.41807213557053</v>
      </c>
      <c r="V1245" s="25"/>
      <c r="W1245" s="20">
        <f>U1245*'KERS Calcs'!$F$4</f>
        <v>366.44790347930206</v>
      </c>
      <c r="X1245" s="25">
        <f>O1245*'KERS Calcs'!$F$30</f>
        <v>0</v>
      </c>
      <c r="Y1245" s="73">
        <f>T1245*'KERS Calcs'!$F$30</f>
        <v>0</v>
      </c>
      <c r="Z1245" s="26">
        <f>SUM($Y$3:Y1245)</f>
        <v>223.94983574384023</v>
      </c>
    </row>
    <row r="1246" spans="1:26" x14ac:dyDescent="0.2">
      <c r="A1246" s="23" t="s">
        <v>20</v>
      </c>
      <c r="B1246" s="19">
        <v>1243</v>
      </c>
      <c r="C1246" s="23">
        <v>221</v>
      </c>
      <c r="D1246" s="19">
        <v>90</v>
      </c>
      <c r="E1246" s="24">
        <v>25</v>
      </c>
      <c r="F1246" s="20">
        <v>-0.18055555555555516</v>
      </c>
      <c r="G1246" s="25">
        <f>'Bike Data'!$C$4*$F1246</f>
        <v>-51.097222222222115</v>
      </c>
      <c r="H1246" s="22">
        <f>0.5*'Bike Data'!$C$12*'Bike Data'!$C$7*'Bike Data'!$C$6*'WLTP Calcs'!E1246^2</f>
        <v>128.625</v>
      </c>
      <c r="I1246" s="26">
        <f>0.02 *'Bike Data'!C$4*9.81</f>
        <v>55.524600000000007</v>
      </c>
      <c r="J1246" s="22">
        <f t="shared" si="134"/>
        <v>133.05237777777791</v>
      </c>
      <c r="K1246" s="25">
        <f t="shared" si="135"/>
        <v>133.05237777777791</v>
      </c>
      <c r="L1246" s="20">
        <f t="shared" si="136"/>
        <v>0</v>
      </c>
      <c r="M1246" s="30">
        <f>(E1246/1000)*(I1246+H1246+('Bike Data'!C$4*'Bike Data'!C$10*F1246))</f>
        <v>2.9400783159722264</v>
      </c>
      <c r="N1246" s="25">
        <f t="shared" si="137"/>
        <v>2.9400783159722264</v>
      </c>
      <c r="O1246" s="30">
        <f t="shared" si="138"/>
        <v>0</v>
      </c>
      <c r="P1246" s="26"/>
      <c r="Q1246" s="22">
        <f>((M1246+M1247)/2) * (B1247 - B1246)</f>
        <v>2.9039252931166453</v>
      </c>
      <c r="R1246" s="25">
        <f t="shared" si="139"/>
        <v>2.9039252931166453</v>
      </c>
      <c r="S1246" s="22">
        <f>SUM($R$3:R1246)</f>
        <v>1789.9449014095505</v>
      </c>
      <c r="T1246" s="25">
        <f t="shared" si="133"/>
        <v>0</v>
      </c>
      <c r="U1246" s="22">
        <f>SUM($T$3:T1246)</f>
        <v>416.41807213557053</v>
      </c>
      <c r="V1246" s="25"/>
      <c r="W1246" s="20">
        <f>U1246*'KERS Calcs'!$F$4</f>
        <v>366.44790347930206</v>
      </c>
      <c r="X1246" s="25">
        <f>O1246*'KERS Calcs'!$F$30</f>
        <v>0</v>
      </c>
      <c r="Y1246" s="73">
        <f>T1246*'KERS Calcs'!$F$30</f>
        <v>0</v>
      </c>
      <c r="Z1246" s="26">
        <f>SUM($Y$3:Y1246)</f>
        <v>223.94983574384023</v>
      </c>
    </row>
    <row r="1247" spans="1:26" x14ac:dyDescent="0.2">
      <c r="A1247" s="23" t="s">
        <v>20</v>
      </c>
      <c r="B1247" s="19">
        <v>1244</v>
      </c>
      <c r="C1247" s="23">
        <v>222</v>
      </c>
      <c r="D1247" s="19">
        <v>89.3</v>
      </c>
      <c r="E1247" s="24">
        <v>24.805555555555557</v>
      </c>
      <c r="F1247" s="20">
        <v>-0.18055555555555516</v>
      </c>
      <c r="G1247" s="25">
        <f>'Bike Data'!$C$4*$F1247</f>
        <v>-51.097222222222115</v>
      </c>
      <c r="H1247" s="22">
        <f>0.5*'Bike Data'!$C$12*'Bike Data'!$C$7*'Bike Data'!$C$6*'WLTP Calcs'!E1247^2</f>
        <v>126.6319476851852</v>
      </c>
      <c r="I1247" s="26">
        <f>0.02 *'Bike Data'!C$4*9.81</f>
        <v>55.524600000000007</v>
      </c>
      <c r="J1247" s="22">
        <f t="shared" si="134"/>
        <v>131.0593254629631</v>
      </c>
      <c r="K1247" s="25">
        <f t="shared" si="135"/>
        <v>131.0593254629631</v>
      </c>
      <c r="L1247" s="20">
        <f t="shared" si="136"/>
        <v>0</v>
      </c>
      <c r="M1247" s="30">
        <f>(E1247/1000)*(I1247+H1247+('Bike Data'!C$4*'Bike Data'!C$10*F1247))</f>
        <v>2.8677722702610642</v>
      </c>
      <c r="N1247" s="25">
        <f t="shared" si="137"/>
        <v>2.8677722702610642</v>
      </c>
      <c r="O1247" s="30">
        <f t="shared" si="138"/>
        <v>0</v>
      </c>
      <c r="P1247" s="26"/>
      <c r="Q1247" s="22">
        <f>((M1247+M1248)/2) * (B1248 - B1247)</f>
        <v>2.9003077348926189</v>
      </c>
      <c r="R1247" s="25">
        <f t="shared" si="139"/>
        <v>2.9003077348926189</v>
      </c>
      <c r="S1247" s="22">
        <f>SUM($R$3:R1247)</f>
        <v>1792.8452091444431</v>
      </c>
      <c r="T1247" s="25">
        <f t="shared" si="133"/>
        <v>0</v>
      </c>
      <c r="U1247" s="22">
        <f>SUM($T$3:T1247)</f>
        <v>416.41807213557053</v>
      </c>
      <c r="V1247" s="25"/>
      <c r="W1247" s="20">
        <f>U1247*'KERS Calcs'!$F$4</f>
        <v>366.44790347930206</v>
      </c>
      <c r="X1247" s="25">
        <f>O1247*'KERS Calcs'!$F$30</f>
        <v>0</v>
      </c>
      <c r="Y1247" s="73">
        <f>T1247*'KERS Calcs'!$F$30</f>
        <v>0</v>
      </c>
      <c r="Z1247" s="26">
        <f>SUM($Y$3:Y1247)</f>
        <v>223.94983574384023</v>
      </c>
    </row>
    <row r="1248" spans="1:26" x14ac:dyDescent="0.2">
      <c r="A1248" s="23" t="s">
        <v>20</v>
      </c>
      <c r="B1248" s="19">
        <v>1245</v>
      </c>
      <c r="C1248" s="23">
        <v>223</v>
      </c>
      <c r="D1248" s="19">
        <v>88.7</v>
      </c>
      <c r="E1248" s="24">
        <v>24.638888888888889</v>
      </c>
      <c r="F1248" s="20">
        <v>-0.16666666666666705</v>
      </c>
      <c r="G1248" s="25">
        <f>'Bike Data'!$C$4*$F1248</f>
        <v>-47.166666666666771</v>
      </c>
      <c r="H1248" s="22">
        <f>0.5*'Bike Data'!$C$12*'Bike Data'!$C$7*'Bike Data'!$C$6*'WLTP Calcs'!E1248^2</f>
        <v>124.93600324074075</v>
      </c>
      <c r="I1248" s="26">
        <f>0.02 *'Bike Data'!C$4*9.81</f>
        <v>55.524600000000007</v>
      </c>
      <c r="J1248" s="22">
        <f t="shared" si="134"/>
        <v>133.293936574074</v>
      </c>
      <c r="K1248" s="25">
        <f t="shared" si="135"/>
        <v>133.293936574074</v>
      </c>
      <c r="L1248" s="20">
        <f t="shared" si="136"/>
        <v>0</v>
      </c>
      <c r="M1248" s="30">
        <f>(E1248/1000)*(I1248+H1248+('Bike Data'!C$4*'Bike Data'!C$10*F1248))</f>
        <v>2.9328431995241737</v>
      </c>
      <c r="N1248" s="25">
        <f t="shared" si="137"/>
        <v>2.9328431995241737</v>
      </c>
      <c r="O1248" s="30">
        <f t="shared" si="138"/>
        <v>0</v>
      </c>
      <c r="P1248" s="26"/>
      <c r="Q1248" s="22">
        <f>((M1248+M1249)/2) * (B1249 - B1248)</f>
        <v>2.8396757583879886</v>
      </c>
      <c r="R1248" s="25">
        <f t="shared" si="139"/>
        <v>2.8396757583879886</v>
      </c>
      <c r="S1248" s="22">
        <f>SUM($R$3:R1248)</f>
        <v>1795.6848849028311</v>
      </c>
      <c r="T1248" s="25">
        <f t="shared" si="133"/>
        <v>0</v>
      </c>
      <c r="U1248" s="22">
        <f>SUM($T$3:T1248)</f>
        <v>416.41807213557053</v>
      </c>
      <c r="V1248" s="25"/>
      <c r="W1248" s="20">
        <f>U1248*'KERS Calcs'!$F$4</f>
        <v>366.44790347930206</v>
      </c>
      <c r="X1248" s="25">
        <f>O1248*'KERS Calcs'!$F$30</f>
        <v>0</v>
      </c>
      <c r="Y1248" s="73">
        <f>T1248*'KERS Calcs'!$F$30</f>
        <v>0</v>
      </c>
      <c r="Z1248" s="26">
        <f>SUM($Y$3:Y1248)</f>
        <v>223.94983574384023</v>
      </c>
    </row>
    <row r="1249" spans="1:26" x14ac:dyDescent="0.2">
      <c r="A1249" s="23" t="s">
        <v>20</v>
      </c>
      <c r="B1249" s="19">
        <v>1246</v>
      </c>
      <c r="C1249" s="23">
        <v>224</v>
      </c>
      <c r="D1249" s="19">
        <v>88.1</v>
      </c>
      <c r="E1249" s="24">
        <v>24.472222222222221</v>
      </c>
      <c r="F1249" s="20">
        <v>-0.18055555555555516</v>
      </c>
      <c r="G1249" s="25">
        <f>'Bike Data'!$C$4*$F1249</f>
        <v>-51.097222222222115</v>
      </c>
      <c r="H1249" s="22">
        <f>0.5*'Bike Data'!$C$12*'Bike Data'!$C$7*'Bike Data'!$C$6*'WLTP Calcs'!E1249^2</f>
        <v>123.25149212962963</v>
      </c>
      <c r="I1249" s="26">
        <f>0.02 *'Bike Data'!C$4*9.81</f>
        <v>55.524600000000007</v>
      </c>
      <c r="J1249" s="22">
        <f t="shared" si="134"/>
        <v>127.67886990740752</v>
      </c>
      <c r="K1249" s="25">
        <f t="shared" si="135"/>
        <v>127.67886990740752</v>
      </c>
      <c r="L1249" s="20">
        <f t="shared" si="136"/>
        <v>0</v>
      </c>
      <c r="M1249" s="30">
        <f>(E1249/1000)*(I1249+H1249+('Bike Data'!C$4*'Bike Data'!C$10*F1249))</f>
        <v>2.7465083172518039</v>
      </c>
      <c r="N1249" s="25">
        <f t="shared" si="137"/>
        <v>2.7465083172518039</v>
      </c>
      <c r="O1249" s="30">
        <f t="shared" si="138"/>
        <v>0</v>
      </c>
      <c r="P1249" s="26"/>
      <c r="Q1249" s="22">
        <f>((M1249+M1250)/2) * (B1250 - B1249)</f>
        <v>2.6497779326871225</v>
      </c>
      <c r="R1249" s="25">
        <f t="shared" si="139"/>
        <v>2.6497779326871225</v>
      </c>
      <c r="S1249" s="22">
        <f>SUM($R$3:R1249)</f>
        <v>1798.3346628355182</v>
      </c>
      <c r="T1249" s="25">
        <f t="shared" si="133"/>
        <v>0</v>
      </c>
      <c r="U1249" s="22">
        <f>SUM($T$3:T1249)</f>
        <v>416.41807213557053</v>
      </c>
      <c r="V1249" s="25"/>
      <c r="W1249" s="20">
        <f>U1249*'KERS Calcs'!$F$4</f>
        <v>366.44790347930206</v>
      </c>
      <c r="X1249" s="25">
        <f>O1249*'KERS Calcs'!$F$30</f>
        <v>0</v>
      </c>
      <c r="Y1249" s="73">
        <f>T1249*'KERS Calcs'!$F$30</f>
        <v>0</v>
      </c>
      <c r="Z1249" s="26">
        <f>SUM($Y$3:Y1249)</f>
        <v>223.94983574384023</v>
      </c>
    </row>
    <row r="1250" spans="1:26" x14ac:dyDescent="0.2">
      <c r="A1250" s="23" t="s">
        <v>20</v>
      </c>
      <c r="B1250" s="19">
        <v>1247</v>
      </c>
      <c r="C1250" s="23">
        <v>225</v>
      </c>
      <c r="D1250" s="19">
        <v>87.4</v>
      </c>
      <c r="E1250" s="24">
        <v>24.277777777777782</v>
      </c>
      <c r="F1250" s="20">
        <v>-0.19444444444444325</v>
      </c>
      <c r="G1250" s="25">
        <f>'Bike Data'!$C$4*$F1250</f>
        <v>-55.027777777777438</v>
      </c>
      <c r="H1250" s="22">
        <f>0.5*'Bike Data'!$C$12*'Bike Data'!$C$7*'Bike Data'!$C$6*'WLTP Calcs'!E1250^2</f>
        <v>121.30067962962968</v>
      </c>
      <c r="I1250" s="26">
        <f>0.02 *'Bike Data'!C$4*9.81</f>
        <v>55.524600000000007</v>
      </c>
      <c r="J1250" s="22">
        <f t="shared" si="134"/>
        <v>121.79750185185226</v>
      </c>
      <c r="K1250" s="25">
        <f t="shared" si="135"/>
        <v>121.79750185185226</v>
      </c>
      <c r="L1250" s="20">
        <f t="shared" si="136"/>
        <v>0</v>
      </c>
      <c r="M1250" s="30">
        <f>(E1250/1000)*(I1250+H1250+('Bike Data'!C$4*'Bike Data'!C$10*F1250))</f>
        <v>2.5530475481224406</v>
      </c>
      <c r="N1250" s="25">
        <f t="shared" si="137"/>
        <v>2.5530475481224406</v>
      </c>
      <c r="O1250" s="30">
        <f t="shared" si="138"/>
        <v>0</v>
      </c>
      <c r="P1250" s="26"/>
      <c r="Q1250" s="22">
        <f>((M1250+M1251)/2) * (B1251 - B1250)</f>
        <v>2.5195200325102913</v>
      </c>
      <c r="R1250" s="25">
        <f t="shared" si="139"/>
        <v>2.5195200325102913</v>
      </c>
      <c r="S1250" s="22">
        <f>SUM($R$3:R1250)</f>
        <v>1800.8541828680286</v>
      </c>
      <c r="T1250" s="25">
        <f t="shared" si="133"/>
        <v>0</v>
      </c>
      <c r="U1250" s="22">
        <f>SUM($T$3:T1250)</f>
        <v>416.41807213557053</v>
      </c>
      <c r="V1250" s="25"/>
      <c r="W1250" s="20">
        <f>U1250*'KERS Calcs'!$F$4</f>
        <v>366.44790347930206</v>
      </c>
      <c r="X1250" s="25">
        <f>O1250*'KERS Calcs'!$F$30</f>
        <v>0</v>
      </c>
      <c r="Y1250" s="73">
        <f>T1250*'KERS Calcs'!$F$30</f>
        <v>0</v>
      </c>
      <c r="Z1250" s="26">
        <f>SUM($Y$3:Y1250)</f>
        <v>223.94983574384023</v>
      </c>
    </row>
    <row r="1251" spans="1:26" x14ac:dyDescent="0.2">
      <c r="A1251" s="23" t="s">
        <v>20</v>
      </c>
      <c r="B1251" s="19">
        <v>1248</v>
      </c>
      <c r="C1251" s="23">
        <v>226</v>
      </c>
      <c r="D1251" s="19">
        <v>86.7</v>
      </c>
      <c r="E1251" s="24">
        <v>24.083333333333336</v>
      </c>
      <c r="F1251" s="20">
        <v>-0.19444444444444522</v>
      </c>
      <c r="G1251" s="25">
        <f>'Bike Data'!$C$4*$F1251</f>
        <v>-55.027777777777999</v>
      </c>
      <c r="H1251" s="22">
        <f>0.5*'Bike Data'!$C$12*'Bike Data'!$C$7*'Bike Data'!$C$6*'WLTP Calcs'!E1251^2</f>
        <v>119.3654291666667</v>
      </c>
      <c r="I1251" s="26">
        <f>0.02 *'Bike Data'!C$4*9.81</f>
        <v>55.524600000000007</v>
      </c>
      <c r="J1251" s="22">
        <f t="shared" si="134"/>
        <v>119.86225138888871</v>
      </c>
      <c r="K1251" s="25">
        <f t="shared" si="135"/>
        <v>119.86225138888871</v>
      </c>
      <c r="L1251" s="20">
        <f t="shared" si="136"/>
        <v>0</v>
      </c>
      <c r="M1251" s="30">
        <f>(E1251/1000)*(I1251+H1251+('Bike Data'!C$4*'Bike Data'!C$10*F1251))</f>
        <v>2.485992516898142</v>
      </c>
      <c r="N1251" s="25">
        <f t="shared" si="137"/>
        <v>2.485992516898142</v>
      </c>
      <c r="O1251" s="30">
        <f t="shared" si="138"/>
        <v>0</v>
      </c>
      <c r="P1251" s="26"/>
      <c r="Q1251" s="22">
        <f>((M1251+M1252)/2) * (B1252 - B1251)</f>
        <v>2.4530271798739651</v>
      </c>
      <c r="R1251" s="25">
        <f t="shared" si="139"/>
        <v>2.4530271798739651</v>
      </c>
      <c r="S1251" s="22">
        <f>SUM($R$3:R1251)</f>
        <v>1803.3072100479026</v>
      </c>
      <c r="T1251" s="25">
        <f t="shared" si="133"/>
        <v>0</v>
      </c>
      <c r="U1251" s="22">
        <f>SUM($T$3:T1251)</f>
        <v>416.41807213557053</v>
      </c>
      <c r="V1251" s="25"/>
      <c r="W1251" s="20">
        <f>U1251*'KERS Calcs'!$F$4</f>
        <v>366.44790347930206</v>
      </c>
      <c r="X1251" s="25">
        <f>O1251*'KERS Calcs'!$F$30</f>
        <v>0</v>
      </c>
      <c r="Y1251" s="73">
        <f>T1251*'KERS Calcs'!$F$30</f>
        <v>0</v>
      </c>
      <c r="Z1251" s="26">
        <f>SUM($Y$3:Y1251)</f>
        <v>223.94983574384023</v>
      </c>
    </row>
    <row r="1252" spans="1:26" x14ac:dyDescent="0.2">
      <c r="A1252" s="23" t="s">
        <v>20</v>
      </c>
      <c r="B1252" s="19">
        <v>1249</v>
      </c>
      <c r="C1252" s="23">
        <v>227</v>
      </c>
      <c r="D1252" s="19">
        <v>86</v>
      </c>
      <c r="E1252" s="24">
        <v>23.888888888888889</v>
      </c>
      <c r="F1252" s="20">
        <v>-0.19444444444444522</v>
      </c>
      <c r="G1252" s="25">
        <f>'Bike Data'!$C$4*$F1252</f>
        <v>-55.027777777777999</v>
      </c>
      <c r="H1252" s="22">
        <f>0.5*'Bike Data'!$C$12*'Bike Data'!$C$7*'Bike Data'!$C$6*'WLTP Calcs'!E1252^2</f>
        <v>117.44574074074075</v>
      </c>
      <c r="I1252" s="26">
        <f>0.02 *'Bike Data'!C$4*9.81</f>
        <v>55.524600000000007</v>
      </c>
      <c r="J1252" s="22">
        <f t="shared" si="134"/>
        <v>117.94256296296275</v>
      </c>
      <c r="K1252" s="25">
        <f t="shared" si="135"/>
        <v>117.94256296296275</v>
      </c>
      <c r="L1252" s="20">
        <f t="shared" si="136"/>
        <v>0</v>
      </c>
      <c r="M1252" s="30">
        <f>(E1252/1000)*(I1252+H1252+('Bike Data'!C$4*'Bike Data'!C$10*F1252))</f>
        <v>2.4200618428497882</v>
      </c>
      <c r="N1252" s="25">
        <f t="shared" si="137"/>
        <v>2.4200618428497882</v>
      </c>
      <c r="O1252" s="30">
        <f t="shared" si="138"/>
        <v>0</v>
      </c>
      <c r="P1252" s="26"/>
      <c r="Q1252" s="22">
        <f>((M1252+M1253)/2) * (B1253 - B1252)</f>
        <v>2.4482995906346443</v>
      </c>
      <c r="R1252" s="25">
        <f t="shared" si="139"/>
        <v>2.4482995906346443</v>
      </c>
      <c r="S1252" s="22">
        <f>SUM($R$3:R1252)</f>
        <v>1805.7555096385372</v>
      </c>
      <c r="T1252" s="25">
        <f t="shared" si="133"/>
        <v>0</v>
      </c>
      <c r="U1252" s="22">
        <f>SUM($T$3:T1252)</f>
        <v>416.41807213557053</v>
      </c>
      <c r="V1252" s="25"/>
      <c r="W1252" s="20">
        <f>U1252*'KERS Calcs'!$F$4</f>
        <v>366.44790347930206</v>
      </c>
      <c r="X1252" s="25">
        <f>O1252*'KERS Calcs'!$F$30</f>
        <v>0</v>
      </c>
      <c r="Y1252" s="73">
        <f>T1252*'KERS Calcs'!$F$30</f>
        <v>0</v>
      </c>
      <c r="Z1252" s="26">
        <f>SUM($Y$3:Y1252)</f>
        <v>223.94983574384023</v>
      </c>
    </row>
    <row r="1253" spans="1:26" x14ac:dyDescent="0.2">
      <c r="A1253" s="23" t="s">
        <v>20</v>
      </c>
      <c r="B1253" s="19">
        <v>1250</v>
      </c>
      <c r="C1253" s="23">
        <v>228</v>
      </c>
      <c r="D1253" s="19">
        <v>85.3</v>
      </c>
      <c r="E1253" s="24">
        <v>23.694444444444446</v>
      </c>
      <c r="F1253" s="20">
        <v>-0.18055555555555516</v>
      </c>
      <c r="G1253" s="25">
        <f>'Bike Data'!$C$4*$F1253</f>
        <v>-51.097222222222115</v>
      </c>
      <c r="H1253" s="22">
        <f>0.5*'Bike Data'!$C$12*'Bike Data'!$C$7*'Bike Data'!$C$6*'WLTP Calcs'!E1253^2</f>
        <v>115.54161435185188</v>
      </c>
      <c r="I1253" s="26">
        <f>0.02 *'Bike Data'!C$4*9.81</f>
        <v>55.524600000000007</v>
      </c>
      <c r="J1253" s="22">
        <f t="shared" si="134"/>
        <v>119.96899212962977</v>
      </c>
      <c r="K1253" s="25">
        <f t="shared" si="135"/>
        <v>119.96899212962977</v>
      </c>
      <c r="L1253" s="20">
        <f t="shared" si="136"/>
        <v>0</v>
      </c>
      <c r="M1253" s="30">
        <f>(E1253/1000)*(I1253+H1253+('Bike Data'!C$4*'Bike Data'!C$10*F1253))</f>
        <v>2.4765373384195004</v>
      </c>
      <c r="N1253" s="25">
        <f t="shared" si="137"/>
        <v>2.4765373384195004</v>
      </c>
      <c r="O1253" s="30">
        <f t="shared" si="138"/>
        <v>0</v>
      </c>
      <c r="P1253" s="26"/>
      <c r="Q1253" s="22">
        <f>((M1253+M1254)/2) * (B1254 - B1253)</f>
        <v>2.5089919924800679</v>
      </c>
      <c r="R1253" s="25">
        <f t="shared" si="139"/>
        <v>2.5089919924800679</v>
      </c>
      <c r="S1253" s="22">
        <f>SUM($R$3:R1253)</f>
        <v>1808.2645016310173</v>
      </c>
      <c r="T1253" s="25">
        <f t="shared" si="133"/>
        <v>0</v>
      </c>
      <c r="U1253" s="22">
        <f>SUM($T$3:T1253)</f>
        <v>416.41807213557053</v>
      </c>
      <c r="V1253" s="25"/>
      <c r="W1253" s="20">
        <f>U1253*'KERS Calcs'!$F$4</f>
        <v>366.44790347930206</v>
      </c>
      <c r="X1253" s="25">
        <f>O1253*'KERS Calcs'!$F$30</f>
        <v>0</v>
      </c>
      <c r="Y1253" s="73">
        <f>T1253*'KERS Calcs'!$F$30</f>
        <v>0</v>
      </c>
      <c r="Z1253" s="26">
        <f>SUM($Y$3:Y1253)</f>
        <v>223.94983574384023</v>
      </c>
    </row>
    <row r="1254" spans="1:26" x14ac:dyDescent="0.2">
      <c r="A1254" s="23" t="s">
        <v>20</v>
      </c>
      <c r="B1254" s="19">
        <v>1251</v>
      </c>
      <c r="C1254" s="23">
        <v>229</v>
      </c>
      <c r="D1254" s="19">
        <v>84.7</v>
      </c>
      <c r="E1254" s="24">
        <v>23.527777777777779</v>
      </c>
      <c r="F1254" s="20">
        <v>-0.16666666666666705</v>
      </c>
      <c r="G1254" s="25">
        <f>'Bike Data'!$C$4*$F1254</f>
        <v>-47.166666666666771</v>
      </c>
      <c r="H1254" s="22">
        <f>0.5*'Bike Data'!$C$12*'Bike Data'!$C$7*'Bike Data'!$C$6*'WLTP Calcs'!E1254^2</f>
        <v>113.92189212962964</v>
      </c>
      <c r="I1254" s="26">
        <f>0.02 *'Bike Data'!C$4*9.81</f>
        <v>55.524600000000007</v>
      </c>
      <c r="J1254" s="22">
        <f t="shared" si="134"/>
        <v>122.27982546296288</v>
      </c>
      <c r="K1254" s="25">
        <f t="shared" si="135"/>
        <v>122.27982546296288</v>
      </c>
      <c r="L1254" s="20">
        <f t="shared" si="136"/>
        <v>0</v>
      </c>
      <c r="M1254" s="30">
        <f>(E1254/1000)*(I1254+H1254+('Bike Data'!C$4*'Bike Data'!C$10*F1254))</f>
        <v>2.5414466465406349</v>
      </c>
      <c r="N1254" s="25">
        <f t="shared" si="137"/>
        <v>2.5414466465406349</v>
      </c>
      <c r="O1254" s="30">
        <f t="shared" si="138"/>
        <v>0</v>
      </c>
      <c r="P1254" s="26"/>
      <c r="Q1254" s="22">
        <f>((M1254+M1255)/2) * (B1255 - B1254)</f>
        <v>2.5136593568415613</v>
      </c>
      <c r="R1254" s="25">
        <f t="shared" si="139"/>
        <v>2.5136593568415613</v>
      </c>
      <c r="S1254" s="22">
        <f>SUM($R$3:R1254)</f>
        <v>1810.7781609878589</v>
      </c>
      <c r="T1254" s="25">
        <f t="shared" si="133"/>
        <v>0</v>
      </c>
      <c r="U1254" s="22">
        <f>SUM($T$3:T1254)</f>
        <v>416.41807213557053</v>
      </c>
      <c r="V1254" s="25"/>
      <c r="W1254" s="20">
        <f>U1254*'KERS Calcs'!$F$4</f>
        <v>366.44790347930206</v>
      </c>
      <c r="X1254" s="25">
        <f>O1254*'KERS Calcs'!$F$30</f>
        <v>0</v>
      </c>
      <c r="Y1254" s="73">
        <f>T1254*'KERS Calcs'!$F$30</f>
        <v>0</v>
      </c>
      <c r="Z1254" s="26">
        <f>SUM($Y$3:Y1254)</f>
        <v>223.94983574384023</v>
      </c>
    </row>
    <row r="1255" spans="1:26" x14ac:dyDescent="0.2">
      <c r="A1255" s="23" t="s">
        <v>20</v>
      </c>
      <c r="B1255" s="19">
        <v>1252</v>
      </c>
      <c r="C1255" s="23">
        <v>230</v>
      </c>
      <c r="D1255" s="19">
        <v>84.1</v>
      </c>
      <c r="E1255" s="24">
        <v>23.361111111111111</v>
      </c>
      <c r="F1255" s="20">
        <v>-0.16666666666666705</v>
      </c>
      <c r="G1255" s="25">
        <f>'Bike Data'!$C$4*$F1255</f>
        <v>-47.166666666666771</v>
      </c>
      <c r="H1255" s="22">
        <f>0.5*'Bike Data'!$C$12*'Bike Data'!$C$7*'Bike Data'!$C$6*'WLTP Calcs'!E1255^2</f>
        <v>112.31360324074075</v>
      </c>
      <c r="I1255" s="26">
        <f>0.02 *'Bike Data'!C$4*9.81</f>
        <v>55.524600000000007</v>
      </c>
      <c r="J1255" s="22">
        <f t="shared" si="134"/>
        <v>120.67153657407398</v>
      </c>
      <c r="K1255" s="25">
        <f t="shared" si="135"/>
        <v>120.67153657407398</v>
      </c>
      <c r="L1255" s="20">
        <f t="shared" si="136"/>
        <v>0</v>
      </c>
      <c r="M1255" s="30">
        <f>(E1255/1000)*(I1255+H1255+('Bike Data'!C$4*'Bike Data'!C$10*F1255))</f>
        <v>2.4858720671424872</v>
      </c>
      <c r="N1255" s="25">
        <f t="shared" si="137"/>
        <v>2.4858720671424872</v>
      </c>
      <c r="O1255" s="30">
        <f t="shared" si="138"/>
        <v>0</v>
      </c>
      <c r="P1255" s="26"/>
      <c r="Q1255" s="22">
        <f>((M1255+M1256)/2) * (B1256 - B1255)</f>
        <v>2.4584854204989774</v>
      </c>
      <c r="R1255" s="25">
        <f t="shared" si="139"/>
        <v>2.4584854204989774</v>
      </c>
      <c r="S1255" s="22">
        <f>SUM($R$3:R1255)</f>
        <v>1813.236646408358</v>
      </c>
      <c r="T1255" s="25">
        <f t="shared" si="133"/>
        <v>0</v>
      </c>
      <c r="U1255" s="22">
        <f>SUM($T$3:T1255)</f>
        <v>416.41807213557053</v>
      </c>
      <c r="V1255" s="25"/>
      <c r="W1255" s="20">
        <f>U1255*'KERS Calcs'!$F$4</f>
        <v>366.44790347930206</v>
      </c>
      <c r="X1255" s="25">
        <f>O1255*'KERS Calcs'!$F$30</f>
        <v>0</v>
      </c>
      <c r="Y1255" s="73">
        <f>T1255*'KERS Calcs'!$F$30</f>
        <v>0</v>
      </c>
      <c r="Z1255" s="26">
        <f>SUM($Y$3:Y1255)</f>
        <v>223.94983574384023</v>
      </c>
    </row>
    <row r="1256" spans="1:26" x14ac:dyDescent="0.2">
      <c r="A1256" s="23" t="s">
        <v>20</v>
      </c>
      <c r="B1256" s="19">
        <v>1253</v>
      </c>
      <c r="C1256" s="23">
        <v>231</v>
      </c>
      <c r="D1256" s="19">
        <v>83.5</v>
      </c>
      <c r="E1256" s="24">
        <v>23.194444444444446</v>
      </c>
      <c r="F1256" s="20">
        <v>-0.16666666666666508</v>
      </c>
      <c r="G1256" s="25">
        <f>'Bike Data'!$C$4*$F1256</f>
        <v>-47.166666666666217</v>
      </c>
      <c r="H1256" s="22">
        <f>0.5*'Bike Data'!$C$12*'Bike Data'!$C$7*'Bike Data'!$C$6*'WLTP Calcs'!E1256^2</f>
        <v>110.71674768518521</v>
      </c>
      <c r="I1256" s="26">
        <f>0.02 *'Bike Data'!C$4*9.81</f>
        <v>55.524600000000007</v>
      </c>
      <c r="J1256" s="22">
        <f t="shared" si="134"/>
        <v>119.074681018519</v>
      </c>
      <c r="K1256" s="25">
        <f t="shared" si="135"/>
        <v>119.074681018519</v>
      </c>
      <c r="L1256" s="20">
        <f t="shared" si="136"/>
        <v>0</v>
      </c>
      <c r="M1256" s="30">
        <f>(E1256/1000)*(I1256+H1256+('Bike Data'!C$4*'Bike Data'!C$10*F1256))</f>
        <v>2.4310987738554672</v>
      </c>
      <c r="N1256" s="25">
        <f t="shared" si="137"/>
        <v>2.4310987738554672</v>
      </c>
      <c r="O1256" s="30">
        <f t="shared" si="138"/>
        <v>0</v>
      </c>
      <c r="P1256" s="26"/>
      <c r="Q1256" s="22">
        <f>((M1256+M1257)/2) * (B1257 - B1256)</f>
        <v>2.4041099119341629</v>
      </c>
      <c r="R1256" s="25">
        <f t="shared" si="139"/>
        <v>2.4041099119341629</v>
      </c>
      <c r="S1256" s="22">
        <f>SUM($R$3:R1256)</f>
        <v>1815.6407563202922</v>
      </c>
      <c r="T1256" s="25">
        <f t="shared" si="133"/>
        <v>0</v>
      </c>
      <c r="U1256" s="22">
        <f>SUM($T$3:T1256)</f>
        <v>416.41807213557053</v>
      </c>
      <c r="V1256" s="25"/>
      <c r="W1256" s="20">
        <f>U1256*'KERS Calcs'!$F$4</f>
        <v>366.44790347930206</v>
      </c>
      <c r="X1256" s="25">
        <f>O1256*'KERS Calcs'!$F$30</f>
        <v>0</v>
      </c>
      <c r="Y1256" s="73">
        <f>T1256*'KERS Calcs'!$F$30</f>
        <v>0</v>
      </c>
      <c r="Z1256" s="26">
        <f>SUM($Y$3:Y1256)</f>
        <v>223.94983574384023</v>
      </c>
    </row>
    <row r="1257" spans="1:26" x14ac:dyDescent="0.2">
      <c r="A1257" s="23" t="s">
        <v>20</v>
      </c>
      <c r="B1257" s="19">
        <v>1254</v>
      </c>
      <c r="C1257" s="23">
        <v>232</v>
      </c>
      <c r="D1257" s="19">
        <v>82.9</v>
      </c>
      <c r="E1257" s="24">
        <v>23.027777777777782</v>
      </c>
      <c r="F1257" s="20">
        <v>-0.16666666666666705</v>
      </c>
      <c r="G1257" s="25">
        <f>'Bike Data'!$C$4*$F1257</f>
        <v>-47.166666666666771</v>
      </c>
      <c r="H1257" s="22">
        <f>0.5*'Bike Data'!$C$12*'Bike Data'!$C$7*'Bike Data'!$C$6*'WLTP Calcs'!E1257^2</f>
        <v>109.13132546296302</v>
      </c>
      <c r="I1257" s="26">
        <f>0.02 *'Bike Data'!C$4*9.81</f>
        <v>55.524600000000007</v>
      </c>
      <c r="J1257" s="22">
        <f t="shared" si="134"/>
        <v>117.48925879629626</v>
      </c>
      <c r="K1257" s="25">
        <f t="shared" si="135"/>
        <v>117.48925879629626</v>
      </c>
      <c r="L1257" s="20">
        <f t="shared" si="136"/>
        <v>0</v>
      </c>
      <c r="M1257" s="30">
        <f>(E1257/1000)*(I1257+H1257+('Bike Data'!C$4*'Bike Data'!C$10*F1257))</f>
        <v>2.3771210500128586</v>
      </c>
      <c r="N1257" s="25">
        <f t="shared" si="137"/>
        <v>2.3771210500128586</v>
      </c>
      <c r="O1257" s="30">
        <f t="shared" si="138"/>
        <v>0</v>
      </c>
      <c r="P1257" s="26"/>
      <c r="Q1257" s="22">
        <f>((M1257+M1258)/2) * (B1258 - B1257)</f>
        <v>2.3505271144804505</v>
      </c>
      <c r="R1257" s="25">
        <f t="shared" si="139"/>
        <v>2.3505271144804505</v>
      </c>
      <c r="S1257" s="22">
        <f>SUM($R$3:R1257)</f>
        <v>1817.9912834347726</v>
      </c>
      <c r="T1257" s="25">
        <f t="shared" si="133"/>
        <v>0</v>
      </c>
      <c r="U1257" s="22">
        <f>SUM($T$3:T1257)</f>
        <v>416.41807213557053</v>
      </c>
      <c r="V1257" s="25"/>
      <c r="W1257" s="20">
        <f>U1257*'KERS Calcs'!$F$4</f>
        <v>366.44790347930206</v>
      </c>
      <c r="X1257" s="25">
        <f>O1257*'KERS Calcs'!$F$30</f>
        <v>0</v>
      </c>
      <c r="Y1257" s="73">
        <f>T1257*'KERS Calcs'!$F$30</f>
        <v>0</v>
      </c>
      <c r="Z1257" s="26">
        <f>SUM($Y$3:Y1257)</f>
        <v>223.94983574384023</v>
      </c>
    </row>
    <row r="1258" spans="1:26" x14ac:dyDescent="0.2">
      <c r="A1258" s="23" t="s">
        <v>20</v>
      </c>
      <c r="B1258" s="19">
        <v>1255</v>
      </c>
      <c r="C1258" s="23">
        <v>233</v>
      </c>
      <c r="D1258" s="19">
        <v>82.3</v>
      </c>
      <c r="E1258" s="24">
        <v>22.861111111111111</v>
      </c>
      <c r="F1258" s="20">
        <v>-0.16666666666666705</v>
      </c>
      <c r="G1258" s="25">
        <f>'Bike Data'!$C$4*$F1258</f>
        <v>-47.166666666666771</v>
      </c>
      <c r="H1258" s="22">
        <f>0.5*'Bike Data'!$C$12*'Bike Data'!$C$7*'Bike Data'!$C$6*'WLTP Calcs'!E1258^2</f>
        <v>107.55733657407409</v>
      </c>
      <c r="I1258" s="26">
        <f>0.02 *'Bike Data'!C$4*9.81</f>
        <v>55.524600000000007</v>
      </c>
      <c r="J1258" s="22">
        <f t="shared" si="134"/>
        <v>115.91526990740732</v>
      </c>
      <c r="K1258" s="25">
        <f t="shared" si="135"/>
        <v>115.91526990740732</v>
      </c>
      <c r="L1258" s="20">
        <f t="shared" si="136"/>
        <v>0</v>
      </c>
      <c r="M1258" s="30">
        <f>(E1258/1000)*(I1258+H1258+('Bike Data'!C$4*'Bike Data'!C$10*F1258))</f>
        <v>2.3239331789480424</v>
      </c>
      <c r="N1258" s="25">
        <f t="shared" si="137"/>
        <v>2.3239331789480424</v>
      </c>
      <c r="O1258" s="30">
        <f t="shared" si="138"/>
        <v>0</v>
      </c>
      <c r="P1258" s="26"/>
      <c r="Q1258" s="22">
        <f>((M1258+M1259)/2) * (B1259 - B1258)</f>
        <v>2.2977313114711908</v>
      </c>
      <c r="R1258" s="25">
        <f t="shared" si="139"/>
        <v>2.2977313114711908</v>
      </c>
      <c r="S1258" s="22">
        <f>SUM($R$3:R1258)</f>
        <v>1820.2890147462438</v>
      </c>
      <c r="T1258" s="25">
        <f t="shared" si="133"/>
        <v>0</v>
      </c>
      <c r="U1258" s="22">
        <f>SUM($T$3:T1258)</f>
        <v>416.41807213557053</v>
      </c>
      <c r="V1258" s="25"/>
      <c r="W1258" s="20">
        <f>U1258*'KERS Calcs'!$F$4</f>
        <v>366.44790347930206</v>
      </c>
      <c r="X1258" s="25">
        <f>O1258*'KERS Calcs'!$F$30</f>
        <v>0</v>
      </c>
      <c r="Y1258" s="73">
        <f>T1258*'KERS Calcs'!$F$30</f>
        <v>0</v>
      </c>
      <c r="Z1258" s="26">
        <f>SUM($Y$3:Y1258)</f>
        <v>223.94983574384023</v>
      </c>
    </row>
    <row r="1259" spans="1:26" x14ac:dyDescent="0.2">
      <c r="A1259" s="23" t="s">
        <v>20</v>
      </c>
      <c r="B1259" s="19">
        <v>1256</v>
      </c>
      <c r="C1259" s="23">
        <v>234</v>
      </c>
      <c r="D1259" s="19">
        <v>81.7</v>
      </c>
      <c r="E1259" s="24">
        <v>22.694444444444446</v>
      </c>
      <c r="F1259" s="20">
        <v>-0.16666666666666705</v>
      </c>
      <c r="G1259" s="25">
        <f>'Bike Data'!$C$4*$F1259</f>
        <v>-47.166666666666771</v>
      </c>
      <c r="H1259" s="22">
        <f>0.5*'Bike Data'!$C$12*'Bike Data'!$C$7*'Bike Data'!$C$6*'WLTP Calcs'!E1259^2</f>
        <v>105.99478101851854</v>
      </c>
      <c r="I1259" s="26">
        <f>0.02 *'Bike Data'!C$4*9.81</f>
        <v>55.524600000000007</v>
      </c>
      <c r="J1259" s="22">
        <f t="shared" si="134"/>
        <v>114.35271435185177</v>
      </c>
      <c r="K1259" s="25">
        <f t="shared" si="135"/>
        <v>114.35271435185177</v>
      </c>
      <c r="L1259" s="20">
        <f t="shared" si="136"/>
        <v>0</v>
      </c>
      <c r="M1259" s="30">
        <f>(E1259/1000)*(I1259+H1259+('Bike Data'!C$4*'Bike Data'!C$10*F1259))</f>
        <v>2.2715294439943396</v>
      </c>
      <c r="N1259" s="25">
        <f t="shared" si="137"/>
        <v>2.2715294439943396</v>
      </c>
      <c r="O1259" s="30">
        <f t="shared" si="138"/>
        <v>0</v>
      </c>
      <c r="P1259" s="26"/>
      <c r="Q1259" s="22">
        <f>((M1259+M1260)/2) * (B1260 - B1259)</f>
        <v>2.2457167862397096</v>
      </c>
      <c r="R1259" s="25">
        <f t="shared" si="139"/>
        <v>2.2457167862397096</v>
      </c>
      <c r="S1259" s="22">
        <f>SUM($R$3:R1259)</f>
        <v>1822.5347315324834</v>
      </c>
      <c r="T1259" s="25">
        <f t="shared" si="133"/>
        <v>0</v>
      </c>
      <c r="U1259" s="22">
        <f>SUM($T$3:T1259)</f>
        <v>416.41807213557053</v>
      </c>
      <c r="V1259" s="25"/>
      <c r="W1259" s="20">
        <f>U1259*'KERS Calcs'!$F$4</f>
        <v>366.44790347930206</v>
      </c>
      <c r="X1259" s="25">
        <f>O1259*'KERS Calcs'!$F$30</f>
        <v>0</v>
      </c>
      <c r="Y1259" s="73">
        <f>T1259*'KERS Calcs'!$F$30</f>
        <v>0</v>
      </c>
      <c r="Z1259" s="26">
        <f>SUM($Y$3:Y1259)</f>
        <v>223.94983574384023</v>
      </c>
    </row>
    <row r="1260" spans="1:26" x14ac:dyDescent="0.2">
      <c r="A1260" s="23" t="s">
        <v>20</v>
      </c>
      <c r="B1260" s="19">
        <v>1257</v>
      </c>
      <c r="C1260" s="23">
        <v>235</v>
      </c>
      <c r="D1260" s="19">
        <v>81.099999999999994</v>
      </c>
      <c r="E1260" s="24">
        <v>22.527777777777779</v>
      </c>
      <c r="F1260" s="20">
        <v>-0.16666666666666705</v>
      </c>
      <c r="G1260" s="25">
        <f>'Bike Data'!$C$4*$F1260</f>
        <v>-47.166666666666771</v>
      </c>
      <c r="H1260" s="22">
        <f>0.5*'Bike Data'!$C$12*'Bike Data'!$C$7*'Bike Data'!$C$6*'WLTP Calcs'!E1260^2</f>
        <v>104.4436587962963</v>
      </c>
      <c r="I1260" s="26">
        <f>0.02 *'Bike Data'!C$4*9.81</f>
        <v>55.524600000000007</v>
      </c>
      <c r="J1260" s="22">
        <f t="shared" si="134"/>
        <v>112.80159212962954</v>
      </c>
      <c r="K1260" s="25">
        <f t="shared" si="135"/>
        <v>112.80159212962954</v>
      </c>
      <c r="L1260" s="20">
        <f t="shared" si="136"/>
        <v>0</v>
      </c>
      <c r="M1260" s="30">
        <f>(E1260/1000)*(I1260+H1260+('Bike Data'!C$4*'Bike Data'!C$10*F1260))</f>
        <v>2.2199041284850796</v>
      </c>
      <c r="N1260" s="25">
        <f t="shared" si="137"/>
        <v>2.2199041284850796</v>
      </c>
      <c r="O1260" s="30">
        <f t="shared" si="138"/>
        <v>0</v>
      </c>
      <c r="P1260" s="26"/>
      <c r="Q1260" s="22">
        <f>((M1260+M1261)/2) * (B1261 - B1260)</f>
        <v>2.1944778221193464</v>
      </c>
      <c r="R1260" s="25">
        <f t="shared" si="139"/>
        <v>2.1944778221193464</v>
      </c>
      <c r="S1260" s="22">
        <f>SUM($R$3:R1260)</f>
        <v>1824.7292093546027</v>
      </c>
      <c r="T1260" s="25">
        <f t="shared" si="133"/>
        <v>0</v>
      </c>
      <c r="U1260" s="22">
        <f>SUM($T$3:T1260)</f>
        <v>416.41807213557053</v>
      </c>
      <c r="V1260" s="25"/>
      <c r="W1260" s="20">
        <f>U1260*'KERS Calcs'!$F$4</f>
        <v>366.44790347930206</v>
      </c>
      <c r="X1260" s="25">
        <f>O1260*'KERS Calcs'!$F$30</f>
        <v>0</v>
      </c>
      <c r="Y1260" s="73">
        <f>T1260*'KERS Calcs'!$F$30</f>
        <v>0</v>
      </c>
      <c r="Z1260" s="26">
        <f>SUM($Y$3:Y1260)</f>
        <v>223.94983574384023</v>
      </c>
    </row>
    <row r="1261" spans="1:26" x14ac:dyDescent="0.2">
      <c r="A1261" s="23" t="s">
        <v>20</v>
      </c>
      <c r="B1261" s="19">
        <v>1258</v>
      </c>
      <c r="C1261" s="23">
        <v>236</v>
      </c>
      <c r="D1261" s="19">
        <v>80.5</v>
      </c>
      <c r="E1261" s="24">
        <v>22.361111111111111</v>
      </c>
      <c r="F1261" s="20">
        <v>-0.16666666666666508</v>
      </c>
      <c r="G1261" s="25">
        <f>'Bike Data'!$C$4*$F1261</f>
        <v>-47.166666666666217</v>
      </c>
      <c r="H1261" s="22">
        <f>0.5*'Bike Data'!$C$12*'Bike Data'!$C$7*'Bike Data'!$C$6*'WLTP Calcs'!E1261^2</f>
        <v>102.9039699074074</v>
      </c>
      <c r="I1261" s="26">
        <f>0.02 *'Bike Data'!C$4*9.81</f>
        <v>55.524600000000007</v>
      </c>
      <c r="J1261" s="22">
        <f t="shared" si="134"/>
        <v>111.26190324074119</v>
      </c>
      <c r="K1261" s="25">
        <f t="shared" si="135"/>
        <v>111.26190324074119</v>
      </c>
      <c r="L1261" s="20">
        <f t="shared" si="136"/>
        <v>0</v>
      </c>
      <c r="M1261" s="30">
        <f>(E1261/1000)*(I1261+H1261+('Bike Data'!C$4*'Bike Data'!C$10*F1261))</f>
        <v>2.1690515157536132</v>
      </c>
      <c r="N1261" s="25">
        <f t="shared" si="137"/>
        <v>2.1690515157536132</v>
      </c>
      <c r="O1261" s="30">
        <f t="shared" si="138"/>
        <v>0</v>
      </c>
      <c r="P1261" s="26"/>
      <c r="Q1261" s="22">
        <f>((M1261+M1262)/2) * (B1262 - B1261)</f>
        <v>2.200814928321126</v>
      </c>
      <c r="R1261" s="25">
        <f t="shared" si="139"/>
        <v>2.200814928321126</v>
      </c>
      <c r="S1261" s="22">
        <f>SUM($R$3:R1261)</f>
        <v>1826.9300242829238</v>
      </c>
      <c r="T1261" s="25">
        <f t="shared" si="133"/>
        <v>0</v>
      </c>
      <c r="U1261" s="22">
        <f>SUM($T$3:T1261)</f>
        <v>416.41807213557053</v>
      </c>
      <c r="V1261" s="25"/>
      <c r="W1261" s="20">
        <f>U1261*'KERS Calcs'!$F$4</f>
        <v>366.44790347930206</v>
      </c>
      <c r="X1261" s="25">
        <f>O1261*'KERS Calcs'!$F$30</f>
        <v>0</v>
      </c>
      <c r="Y1261" s="73">
        <f>T1261*'KERS Calcs'!$F$30</f>
        <v>0</v>
      </c>
      <c r="Z1261" s="26">
        <f>SUM($Y$3:Y1261)</f>
        <v>223.94983574384023</v>
      </c>
    </row>
    <row r="1262" spans="1:26" x14ac:dyDescent="0.2">
      <c r="A1262" s="23" t="s">
        <v>20</v>
      </c>
      <c r="B1262" s="19">
        <v>1259</v>
      </c>
      <c r="C1262" s="23">
        <v>237</v>
      </c>
      <c r="D1262" s="19">
        <v>79.900000000000006</v>
      </c>
      <c r="E1262" s="24">
        <v>22.194444444444446</v>
      </c>
      <c r="F1262" s="20">
        <v>-0.15277777777777699</v>
      </c>
      <c r="G1262" s="25">
        <f>'Bike Data'!$C$4*$F1262</f>
        <v>-43.236111111110887</v>
      </c>
      <c r="H1262" s="22">
        <f>0.5*'Bike Data'!$C$12*'Bike Data'!$C$7*'Bike Data'!$C$6*'WLTP Calcs'!E1262^2</f>
        <v>101.37571435185187</v>
      </c>
      <c r="I1262" s="26">
        <f>0.02 *'Bike Data'!C$4*9.81</f>
        <v>55.524600000000007</v>
      </c>
      <c r="J1262" s="22">
        <f t="shared" si="134"/>
        <v>113.66420324074099</v>
      </c>
      <c r="K1262" s="25">
        <f t="shared" si="135"/>
        <v>113.66420324074099</v>
      </c>
      <c r="L1262" s="20">
        <f t="shared" si="136"/>
        <v>0</v>
      </c>
      <c r="M1262" s="30">
        <f>(E1262/1000)*(I1262+H1262+('Bike Data'!C$4*'Bike Data'!C$10*F1262))</f>
        <v>2.2325783408886388</v>
      </c>
      <c r="N1262" s="25">
        <f t="shared" si="137"/>
        <v>2.2325783408886388</v>
      </c>
      <c r="O1262" s="30">
        <f t="shared" si="138"/>
        <v>0</v>
      </c>
      <c r="P1262" s="26"/>
      <c r="Q1262" s="22">
        <f>((M1262+M1263)/2) * (B1263 - B1262)</f>
        <v>2.3245462156925161</v>
      </c>
      <c r="R1262" s="25">
        <f t="shared" si="139"/>
        <v>2.3245462156925161</v>
      </c>
      <c r="S1262" s="22">
        <f>SUM($R$3:R1262)</f>
        <v>1829.2545704986162</v>
      </c>
      <c r="T1262" s="25">
        <f t="shared" si="133"/>
        <v>0</v>
      </c>
      <c r="U1262" s="22">
        <f>SUM($T$3:T1262)</f>
        <v>416.41807213557053</v>
      </c>
      <c r="V1262" s="25"/>
      <c r="W1262" s="20">
        <f>U1262*'KERS Calcs'!$F$4</f>
        <v>366.44790347930206</v>
      </c>
      <c r="X1262" s="25">
        <f>O1262*'KERS Calcs'!$F$30</f>
        <v>0</v>
      </c>
      <c r="Y1262" s="73">
        <f>T1262*'KERS Calcs'!$F$30</f>
        <v>0</v>
      </c>
      <c r="Z1262" s="26">
        <f>SUM($Y$3:Y1262)</f>
        <v>223.94983574384023</v>
      </c>
    </row>
    <row r="1263" spans="1:26" x14ac:dyDescent="0.2">
      <c r="A1263" s="23" t="s">
        <v>20</v>
      </c>
      <c r="B1263" s="19">
        <v>1260</v>
      </c>
      <c r="C1263" s="23">
        <v>238</v>
      </c>
      <c r="D1263" s="19">
        <v>79.400000000000006</v>
      </c>
      <c r="E1263" s="24">
        <v>22.055555555555557</v>
      </c>
      <c r="F1263" s="20">
        <v>-0.12500000000000078</v>
      </c>
      <c r="G1263" s="25">
        <f>'Bike Data'!$C$4*$F1263</f>
        <v>-35.37500000000022</v>
      </c>
      <c r="H1263" s="22">
        <f>0.5*'Bike Data'!$C$12*'Bike Data'!$C$7*'Bike Data'!$C$6*'WLTP Calcs'!E1263^2</f>
        <v>100.11090185185186</v>
      </c>
      <c r="I1263" s="26">
        <f>0.02 *'Bike Data'!C$4*9.81</f>
        <v>55.524600000000007</v>
      </c>
      <c r="J1263" s="22">
        <f t="shared" si="134"/>
        <v>120.26050185185166</v>
      </c>
      <c r="K1263" s="25">
        <f t="shared" si="135"/>
        <v>120.26050185185166</v>
      </c>
      <c r="L1263" s="20">
        <f t="shared" si="136"/>
        <v>0</v>
      </c>
      <c r="M1263" s="30">
        <f>(E1263/1000)*(I1263+H1263+('Bike Data'!C$4*'Bike Data'!C$10*F1263))</f>
        <v>2.4165140904963938</v>
      </c>
      <c r="N1263" s="25">
        <f t="shared" si="137"/>
        <v>2.4165140904963938</v>
      </c>
      <c r="O1263" s="30">
        <f t="shared" si="138"/>
        <v>0</v>
      </c>
      <c r="P1263" s="26"/>
      <c r="Q1263" s="22">
        <f>((M1263+M1264)/2) * (B1264 - B1263)</f>
        <v>2.5117203467206757</v>
      </c>
      <c r="R1263" s="25">
        <f t="shared" si="139"/>
        <v>2.5117203467206757</v>
      </c>
      <c r="S1263" s="22">
        <f>SUM($R$3:R1263)</f>
        <v>1831.7662908453369</v>
      </c>
      <c r="T1263" s="25">
        <f t="shared" si="133"/>
        <v>0</v>
      </c>
      <c r="U1263" s="22">
        <f>SUM($T$3:T1263)</f>
        <v>416.41807213557053</v>
      </c>
      <c r="V1263" s="25"/>
      <c r="W1263" s="20">
        <f>U1263*'KERS Calcs'!$F$4</f>
        <v>366.44790347930206</v>
      </c>
      <c r="X1263" s="25">
        <f>O1263*'KERS Calcs'!$F$30</f>
        <v>0</v>
      </c>
      <c r="Y1263" s="73">
        <f>T1263*'KERS Calcs'!$F$30</f>
        <v>0</v>
      </c>
      <c r="Z1263" s="26">
        <f>SUM($Y$3:Y1263)</f>
        <v>223.94983574384023</v>
      </c>
    </row>
    <row r="1264" spans="1:26" x14ac:dyDescent="0.2">
      <c r="A1264" s="23" t="s">
        <v>20</v>
      </c>
      <c r="B1264" s="19">
        <v>1261</v>
      </c>
      <c r="C1264" s="23">
        <v>239</v>
      </c>
      <c r="D1264" s="19">
        <v>79</v>
      </c>
      <c r="E1264" s="24">
        <v>21.944444444444446</v>
      </c>
      <c r="F1264" s="20">
        <v>-9.7222222222222612E-2</v>
      </c>
      <c r="G1264" s="25">
        <f>'Bike Data'!$C$4*$F1264</f>
        <v>-27.513888888888999</v>
      </c>
      <c r="H1264" s="22">
        <f>0.5*'Bike Data'!$C$12*'Bike Data'!$C$7*'Bike Data'!$C$6*'WLTP Calcs'!E1264^2</f>
        <v>99.10476851851854</v>
      </c>
      <c r="I1264" s="26">
        <f>0.02 *'Bike Data'!C$4*9.81</f>
        <v>55.524600000000007</v>
      </c>
      <c r="J1264" s="22">
        <f t="shared" si="134"/>
        <v>127.11547962962955</v>
      </c>
      <c r="K1264" s="25">
        <f t="shared" si="135"/>
        <v>127.11547962962955</v>
      </c>
      <c r="L1264" s="20">
        <f t="shared" si="136"/>
        <v>0</v>
      </c>
      <c r="M1264" s="30">
        <f>(E1264/1000)*(I1264+H1264+('Bike Data'!C$4*'Bike Data'!C$10*F1264))</f>
        <v>2.6069266029449571</v>
      </c>
      <c r="N1264" s="25">
        <f t="shared" si="137"/>
        <v>2.6069266029449571</v>
      </c>
      <c r="O1264" s="30">
        <f t="shared" si="138"/>
        <v>0</v>
      </c>
      <c r="P1264" s="26"/>
      <c r="Q1264" s="22">
        <f>((M1264+M1265)/2) * (B1265 - B1264)</f>
        <v>2.8175772596096982</v>
      </c>
      <c r="R1264" s="25">
        <f t="shared" si="139"/>
        <v>2.8175772596096982</v>
      </c>
      <c r="S1264" s="22">
        <f>SUM($R$3:R1264)</f>
        <v>1834.5838681049465</v>
      </c>
      <c r="T1264" s="25">
        <f t="shared" si="133"/>
        <v>0</v>
      </c>
      <c r="U1264" s="22">
        <f>SUM($T$3:T1264)</f>
        <v>416.41807213557053</v>
      </c>
      <c r="V1264" s="25"/>
      <c r="W1264" s="20">
        <f>U1264*'KERS Calcs'!$F$4</f>
        <v>366.44790347930206</v>
      </c>
      <c r="X1264" s="25">
        <f>O1264*'KERS Calcs'!$F$30</f>
        <v>0</v>
      </c>
      <c r="Y1264" s="73">
        <f>T1264*'KERS Calcs'!$F$30</f>
        <v>0</v>
      </c>
      <c r="Z1264" s="26">
        <f>SUM($Y$3:Y1264)</f>
        <v>223.94983574384023</v>
      </c>
    </row>
    <row r="1265" spans="1:26" x14ac:dyDescent="0.2">
      <c r="A1265" s="23" t="s">
        <v>20</v>
      </c>
      <c r="B1265" s="19">
        <v>1262</v>
      </c>
      <c r="C1265" s="23">
        <v>240</v>
      </c>
      <c r="D1265" s="19">
        <v>78.7</v>
      </c>
      <c r="E1265" s="24">
        <v>21.861111111111114</v>
      </c>
      <c r="F1265" s="20">
        <v>-4.1666666666666269E-2</v>
      </c>
      <c r="G1265" s="25">
        <f>'Bike Data'!$C$4*$F1265</f>
        <v>-11.791666666666554</v>
      </c>
      <c r="H1265" s="22">
        <f>0.5*'Bike Data'!$C$12*'Bike Data'!$C$7*'Bike Data'!$C$6*'WLTP Calcs'!E1265^2</f>
        <v>98.353503240740778</v>
      </c>
      <c r="I1265" s="26">
        <f>0.02 *'Bike Data'!C$4*9.81</f>
        <v>55.524600000000007</v>
      </c>
      <c r="J1265" s="22">
        <f t="shared" si="134"/>
        <v>142.08643657407424</v>
      </c>
      <c r="K1265" s="25">
        <f t="shared" si="135"/>
        <v>142.08643657407424</v>
      </c>
      <c r="L1265" s="20">
        <f t="shared" si="136"/>
        <v>0</v>
      </c>
      <c r="M1265" s="30">
        <f>(E1265/1000)*(I1265+H1265+('Bike Data'!C$4*'Bike Data'!C$10*F1265))</f>
        <v>3.0282279162744388</v>
      </c>
      <c r="N1265" s="25">
        <f t="shared" si="137"/>
        <v>3.0282279162744388</v>
      </c>
      <c r="O1265" s="30">
        <f t="shared" si="138"/>
        <v>0</v>
      </c>
      <c r="P1265" s="26"/>
      <c r="Q1265" s="22">
        <f>((M1265+M1266)/2) * (B1266 - B1265)</f>
        <v>3.2520401804333847</v>
      </c>
      <c r="R1265" s="25">
        <f t="shared" si="139"/>
        <v>3.2520401804333847</v>
      </c>
      <c r="S1265" s="22">
        <f>SUM($R$3:R1265)</f>
        <v>1837.8359082853799</v>
      </c>
      <c r="T1265" s="25">
        <f t="shared" si="133"/>
        <v>0</v>
      </c>
      <c r="U1265" s="22">
        <f>SUM($T$3:T1265)</f>
        <v>416.41807213557053</v>
      </c>
      <c r="V1265" s="25"/>
      <c r="W1265" s="20">
        <f>U1265*'KERS Calcs'!$F$4</f>
        <v>366.44790347930206</v>
      </c>
      <c r="X1265" s="25">
        <f>O1265*'KERS Calcs'!$F$30</f>
        <v>0</v>
      </c>
      <c r="Y1265" s="73">
        <f>T1265*'KERS Calcs'!$F$30</f>
        <v>0</v>
      </c>
      <c r="Z1265" s="26">
        <f>SUM($Y$3:Y1265)</f>
        <v>223.94983574384023</v>
      </c>
    </row>
    <row r="1266" spans="1:26" x14ac:dyDescent="0.2">
      <c r="A1266" s="23" t="s">
        <v>20</v>
      </c>
      <c r="B1266" s="19">
        <v>1263</v>
      </c>
      <c r="C1266" s="23">
        <v>241</v>
      </c>
      <c r="D1266" s="19">
        <v>78.7</v>
      </c>
      <c r="E1266" s="24">
        <v>21.861111111111114</v>
      </c>
      <c r="F1266" s="20">
        <v>1.3888888888888099E-2</v>
      </c>
      <c r="G1266" s="25">
        <f>'Bike Data'!$C$4*$F1266</f>
        <v>3.930555555555332</v>
      </c>
      <c r="H1266" s="22">
        <f>0.5*'Bike Data'!$C$12*'Bike Data'!$C$7*'Bike Data'!$C$6*'WLTP Calcs'!E1266^2</f>
        <v>98.353503240740778</v>
      </c>
      <c r="I1266" s="26">
        <f>0.02 *'Bike Data'!C$4*9.81</f>
        <v>55.524600000000007</v>
      </c>
      <c r="J1266" s="22">
        <f t="shared" si="134"/>
        <v>157.80865879629613</v>
      </c>
      <c r="K1266" s="25">
        <f t="shared" si="135"/>
        <v>157.80865879629613</v>
      </c>
      <c r="L1266" s="20">
        <f t="shared" si="136"/>
        <v>0</v>
      </c>
      <c r="M1266" s="30">
        <f>(E1266/1000)*(I1266+H1266+('Bike Data'!C$4*'Bike Data'!C$10*F1266))</f>
        <v>3.4758524445923307</v>
      </c>
      <c r="N1266" s="25">
        <f t="shared" si="137"/>
        <v>3.4758524445923307</v>
      </c>
      <c r="O1266" s="30">
        <f t="shared" si="138"/>
        <v>0</v>
      </c>
      <c r="P1266" s="26"/>
      <c r="Q1266" s="22">
        <f>((M1266+M1267)/2) * (B1267 - B1266)</f>
        <v>3.6488704763599467</v>
      </c>
      <c r="R1266" s="25">
        <f t="shared" si="139"/>
        <v>3.6488704763599467</v>
      </c>
      <c r="S1266" s="22">
        <f>SUM($R$3:R1266)</f>
        <v>1841.4847787617398</v>
      </c>
      <c r="T1266" s="25">
        <f t="shared" si="133"/>
        <v>0</v>
      </c>
      <c r="U1266" s="22">
        <f>SUM($T$3:T1266)</f>
        <v>416.41807213557053</v>
      </c>
      <c r="V1266" s="25"/>
      <c r="W1266" s="20">
        <f>U1266*'KERS Calcs'!$F$4</f>
        <v>366.44790347930206</v>
      </c>
      <c r="X1266" s="25">
        <f>O1266*'KERS Calcs'!$F$30</f>
        <v>0</v>
      </c>
      <c r="Y1266" s="73">
        <f>T1266*'KERS Calcs'!$F$30</f>
        <v>0</v>
      </c>
      <c r="Z1266" s="26">
        <f>SUM($Y$3:Y1266)</f>
        <v>223.94983574384023</v>
      </c>
    </row>
    <row r="1267" spans="1:26" x14ac:dyDescent="0.2">
      <c r="A1267" s="23" t="s">
        <v>20</v>
      </c>
      <c r="B1267" s="19">
        <v>1264</v>
      </c>
      <c r="C1267" s="23">
        <v>242</v>
      </c>
      <c r="D1267" s="19">
        <v>78.8</v>
      </c>
      <c r="E1267" s="24">
        <v>21.888888888888889</v>
      </c>
      <c r="F1267" s="20">
        <v>5.5555555555554373E-2</v>
      </c>
      <c r="G1267" s="25">
        <f>'Bike Data'!$C$4*$F1267</f>
        <v>15.722222222221887</v>
      </c>
      <c r="H1267" s="22">
        <f>0.5*'Bike Data'!$C$12*'Bike Data'!$C$7*'Bike Data'!$C$6*'WLTP Calcs'!E1267^2</f>
        <v>98.603607407407424</v>
      </c>
      <c r="I1267" s="26">
        <f>0.02 *'Bike Data'!C$4*9.81</f>
        <v>55.524600000000007</v>
      </c>
      <c r="J1267" s="22">
        <f t="shared" si="134"/>
        <v>169.85042962962933</v>
      </c>
      <c r="K1267" s="25">
        <f t="shared" si="135"/>
        <v>169.85042962962933</v>
      </c>
      <c r="L1267" s="20">
        <f t="shared" si="136"/>
        <v>0</v>
      </c>
      <c r="M1267" s="30">
        <f>(E1267/1000)*(I1267+H1267+('Bike Data'!C$4*'Bike Data'!C$10*F1267))</f>
        <v>3.8218885081275631</v>
      </c>
      <c r="N1267" s="25">
        <f t="shared" si="137"/>
        <v>3.8218885081275631</v>
      </c>
      <c r="O1267" s="30">
        <f t="shared" si="138"/>
        <v>0</v>
      </c>
      <c r="P1267" s="26"/>
      <c r="Q1267" s="22">
        <f>((M1267+M1268)/2) * (B1268 - B1267)</f>
        <v>3.9499025330504116</v>
      </c>
      <c r="R1267" s="25">
        <f t="shared" si="139"/>
        <v>3.9499025330504116</v>
      </c>
      <c r="S1267" s="22">
        <f>SUM($R$3:R1267)</f>
        <v>1845.4346812947902</v>
      </c>
      <c r="T1267" s="25">
        <f t="shared" si="133"/>
        <v>0</v>
      </c>
      <c r="U1267" s="22">
        <f>SUM($T$3:T1267)</f>
        <v>416.41807213557053</v>
      </c>
      <c r="V1267" s="25"/>
      <c r="W1267" s="20">
        <f>U1267*'KERS Calcs'!$F$4</f>
        <v>366.44790347930206</v>
      </c>
      <c r="X1267" s="25">
        <f>O1267*'KERS Calcs'!$F$30</f>
        <v>0</v>
      </c>
      <c r="Y1267" s="73">
        <f>T1267*'KERS Calcs'!$F$30</f>
        <v>0</v>
      </c>
      <c r="Z1267" s="26">
        <f>SUM($Y$3:Y1267)</f>
        <v>223.94983574384023</v>
      </c>
    </row>
    <row r="1268" spans="1:26" x14ac:dyDescent="0.2">
      <c r="A1268" s="23" t="s">
        <v>20</v>
      </c>
      <c r="B1268" s="19">
        <v>1265</v>
      </c>
      <c r="C1268" s="23">
        <v>243</v>
      </c>
      <c r="D1268" s="19">
        <v>79.099999999999994</v>
      </c>
      <c r="E1268" s="24">
        <v>21.972222222222221</v>
      </c>
      <c r="F1268" s="20">
        <v>8.3333333333334522E-2</v>
      </c>
      <c r="G1268" s="25">
        <f>'Bike Data'!$C$4*$F1268</f>
        <v>23.58333333333367</v>
      </c>
      <c r="H1268" s="22">
        <f>0.5*'Bike Data'!$C$12*'Bike Data'!$C$7*'Bike Data'!$C$6*'WLTP Calcs'!E1268^2</f>
        <v>99.355825462962954</v>
      </c>
      <c r="I1268" s="26">
        <f>0.02 *'Bike Data'!C$4*9.81</f>
        <v>55.524600000000007</v>
      </c>
      <c r="J1268" s="22">
        <f t="shared" si="134"/>
        <v>178.46375879629664</v>
      </c>
      <c r="K1268" s="25">
        <f t="shared" si="135"/>
        <v>178.46375879629664</v>
      </c>
      <c r="L1268" s="20">
        <f t="shared" si="136"/>
        <v>0</v>
      </c>
      <c r="M1268" s="30">
        <f>(E1268/1000)*(I1268+H1268+('Bike Data'!C$4*'Bike Data'!C$10*F1268))</f>
        <v>4.0779165579732606</v>
      </c>
      <c r="N1268" s="25">
        <f t="shared" si="137"/>
        <v>4.0779165579732606</v>
      </c>
      <c r="O1268" s="30">
        <f t="shared" si="138"/>
        <v>0</v>
      </c>
      <c r="P1268" s="26"/>
      <c r="Q1268" s="22">
        <f>((M1268+M1269)/2) * (B1269 - B1268)</f>
        <v>4.0375257208011881</v>
      </c>
      <c r="R1268" s="25">
        <f t="shared" si="139"/>
        <v>4.0375257208011881</v>
      </c>
      <c r="S1268" s="22">
        <f>SUM($R$3:R1268)</f>
        <v>1849.4722070155913</v>
      </c>
      <c r="T1268" s="25">
        <f t="shared" si="133"/>
        <v>0</v>
      </c>
      <c r="U1268" s="22">
        <f>SUM($T$3:T1268)</f>
        <v>416.41807213557053</v>
      </c>
      <c r="V1268" s="25"/>
      <c r="W1268" s="20">
        <f>U1268*'KERS Calcs'!$F$4</f>
        <v>366.44790347930206</v>
      </c>
      <c r="X1268" s="25">
        <f>O1268*'KERS Calcs'!$F$30</f>
        <v>0</v>
      </c>
      <c r="Y1268" s="73">
        <f>T1268*'KERS Calcs'!$F$30</f>
        <v>0</v>
      </c>
      <c r="Z1268" s="26">
        <f>SUM($Y$3:Y1268)</f>
        <v>223.94983574384023</v>
      </c>
    </row>
    <row r="1269" spans="1:26" x14ac:dyDescent="0.2">
      <c r="A1269" s="23" t="s">
        <v>20</v>
      </c>
      <c r="B1269" s="19">
        <v>1266</v>
      </c>
      <c r="C1269" s="23">
        <v>244</v>
      </c>
      <c r="D1269" s="19">
        <v>79.400000000000006</v>
      </c>
      <c r="E1269" s="24">
        <v>22.055555555555557</v>
      </c>
      <c r="F1269" s="20">
        <v>6.9444444444444448E-2</v>
      </c>
      <c r="G1269" s="25">
        <f>'Bike Data'!$C$4*$F1269</f>
        <v>19.652777777777779</v>
      </c>
      <c r="H1269" s="22">
        <f>0.5*'Bike Data'!$C$12*'Bike Data'!$C$7*'Bike Data'!$C$6*'WLTP Calcs'!E1269^2</f>
        <v>100.11090185185186</v>
      </c>
      <c r="I1269" s="26">
        <f>0.02 *'Bike Data'!C$4*9.81</f>
        <v>55.524600000000007</v>
      </c>
      <c r="J1269" s="22">
        <f t="shared" si="134"/>
        <v>175.28827962962964</v>
      </c>
      <c r="K1269" s="25">
        <f t="shared" si="135"/>
        <v>175.28827962962964</v>
      </c>
      <c r="L1269" s="20">
        <f t="shared" si="136"/>
        <v>0</v>
      </c>
      <c r="M1269" s="30">
        <f>(E1269/1000)*(I1269+H1269+('Bike Data'!C$4*'Bike Data'!C$10*F1269))</f>
        <v>3.9971348836291161</v>
      </c>
      <c r="N1269" s="25">
        <f t="shared" si="137"/>
        <v>3.9971348836291161</v>
      </c>
      <c r="O1269" s="30">
        <f t="shared" si="138"/>
        <v>0</v>
      </c>
      <c r="P1269" s="26"/>
      <c r="Q1269" s="22">
        <f>((M1269+M1270)/2) * (B1270 - B1269)</f>
        <v>3.9511588710841004</v>
      </c>
      <c r="R1269" s="25">
        <f t="shared" si="139"/>
        <v>3.9511588710841004</v>
      </c>
      <c r="S1269" s="22">
        <f>SUM($R$3:R1269)</f>
        <v>1853.4233658866754</v>
      </c>
      <c r="T1269" s="25">
        <f t="shared" si="133"/>
        <v>0</v>
      </c>
      <c r="U1269" s="22">
        <f>SUM($T$3:T1269)</f>
        <v>416.41807213557053</v>
      </c>
      <c r="V1269" s="25"/>
      <c r="W1269" s="20">
        <f>U1269*'KERS Calcs'!$F$4</f>
        <v>366.44790347930206</v>
      </c>
      <c r="X1269" s="25">
        <f>O1269*'KERS Calcs'!$F$30</f>
        <v>0</v>
      </c>
      <c r="Y1269" s="73">
        <f>T1269*'KERS Calcs'!$F$30</f>
        <v>0</v>
      </c>
      <c r="Z1269" s="26">
        <f>SUM($Y$3:Y1269)</f>
        <v>223.94983574384023</v>
      </c>
    </row>
    <row r="1270" spans="1:26" x14ac:dyDescent="0.2">
      <c r="A1270" s="23" t="s">
        <v>20</v>
      </c>
      <c r="B1270" s="19">
        <v>1267</v>
      </c>
      <c r="C1270" s="23">
        <v>245</v>
      </c>
      <c r="D1270" s="19">
        <v>79.599999999999994</v>
      </c>
      <c r="E1270" s="24">
        <v>22.111111111111111</v>
      </c>
      <c r="F1270" s="20">
        <v>5.5555555555554373E-2</v>
      </c>
      <c r="G1270" s="25">
        <f>'Bike Data'!$C$4*$F1270</f>
        <v>15.722222222221887</v>
      </c>
      <c r="H1270" s="22">
        <f>0.5*'Bike Data'!$C$12*'Bike Data'!$C$7*'Bike Data'!$C$6*'WLTP Calcs'!E1270^2</f>
        <v>100.61587407407407</v>
      </c>
      <c r="I1270" s="26">
        <f>0.02 *'Bike Data'!C$4*9.81</f>
        <v>55.524600000000007</v>
      </c>
      <c r="J1270" s="22">
        <f t="shared" si="134"/>
        <v>171.86269629629595</v>
      </c>
      <c r="K1270" s="25">
        <f t="shared" si="135"/>
        <v>171.86269629629595</v>
      </c>
      <c r="L1270" s="20">
        <f t="shared" si="136"/>
        <v>0</v>
      </c>
      <c r="M1270" s="30">
        <f>(E1270/1000)*(I1270+H1270+('Bike Data'!C$4*'Bike Data'!C$10*F1270))</f>
        <v>3.9051828585390846</v>
      </c>
      <c r="N1270" s="25">
        <f t="shared" si="137"/>
        <v>3.9051828585390846</v>
      </c>
      <c r="O1270" s="30">
        <f t="shared" si="138"/>
        <v>0</v>
      </c>
      <c r="P1270" s="26"/>
      <c r="Q1270" s="22">
        <f>((M1270+M1271)/2) * (B1271 - B1270)</f>
        <v>3.8022294641075072</v>
      </c>
      <c r="R1270" s="25">
        <f t="shared" si="139"/>
        <v>3.8022294641075072</v>
      </c>
      <c r="S1270" s="22">
        <f>SUM($R$3:R1270)</f>
        <v>1857.2255953507829</v>
      </c>
      <c r="T1270" s="25">
        <f t="shared" si="133"/>
        <v>0</v>
      </c>
      <c r="U1270" s="22">
        <f>SUM($T$3:T1270)</f>
        <v>416.41807213557053</v>
      </c>
      <c r="V1270" s="25"/>
      <c r="W1270" s="20">
        <f>U1270*'KERS Calcs'!$F$4</f>
        <v>366.44790347930206</v>
      </c>
      <c r="X1270" s="25">
        <f>O1270*'KERS Calcs'!$F$30</f>
        <v>0</v>
      </c>
      <c r="Y1270" s="73">
        <f>T1270*'KERS Calcs'!$F$30</f>
        <v>0</v>
      </c>
      <c r="Z1270" s="26">
        <f>SUM($Y$3:Y1270)</f>
        <v>223.94983574384023</v>
      </c>
    </row>
    <row r="1271" spans="1:26" x14ac:dyDescent="0.2">
      <c r="A1271" s="23" t="s">
        <v>20</v>
      </c>
      <c r="B1271" s="19">
        <v>1268</v>
      </c>
      <c r="C1271" s="23">
        <v>246</v>
      </c>
      <c r="D1271" s="19">
        <v>79.8</v>
      </c>
      <c r="E1271" s="24">
        <v>22.166666666666668</v>
      </c>
      <c r="F1271" s="20">
        <v>2.7777777777778172E-2</v>
      </c>
      <c r="G1271" s="25">
        <f>'Bike Data'!$C$4*$F1271</f>
        <v>7.8611111111112226</v>
      </c>
      <c r="H1271" s="22">
        <f>0.5*'Bike Data'!$C$12*'Bike Data'!$C$7*'Bike Data'!$C$6*'WLTP Calcs'!E1271^2</f>
        <v>101.12211666666668</v>
      </c>
      <c r="I1271" s="26">
        <f>0.02 *'Bike Data'!C$4*9.81</f>
        <v>55.524600000000007</v>
      </c>
      <c r="J1271" s="22">
        <f t="shared" si="134"/>
        <v>164.50782777777792</v>
      </c>
      <c r="K1271" s="25">
        <f t="shared" si="135"/>
        <v>164.50782777777792</v>
      </c>
      <c r="L1271" s="20">
        <f t="shared" si="136"/>
        <v>0</v>
      </c>
      <c r="M1271" s="30">
        <f>(E1271/1000)*(I1271+H1271+('Bike Data'!C$4*'Bike Data'!C$10*F1271))</f>
        <v>3.6992760696759297</v>
      </c>
      <c r="N1271" s="25">
        <f t="shared" si="137"/>
        <v>3.6992760696759297</v>
      </c>
      <c r="O1271" s="30">
        <f t="shared" si="138"/>
        <v>0</v>
      </c>
      <c r="P1271" s="26"/>
      <c r="Q1271" s="22">
        <f>((M1271+M1272)/2) * (B1272 - B1271)</f>
        <v>3.4723355527777784</v>
      </c>
      <c r="R1271" s="25">
        <f t="shared" si="139"/>
        <v>3.4723355527777784</v>
      </c>
      <c r="S1271" s="22">
        <f>SUM($R$3:R1271)</f>
        <v>1860.6979309035607</v>
      </c>
      <c r="T1271" s="25">
        <f t="shared" si="133"/>
        <v>0</v>
      </c>
      <c r="U1271" s="22">
        <f>SUM($T$3:T1271)</f>
        <v>416.41807213557053</v>
      </c>
      <c r="V1271" s="25"/>
      <c r="W1271" s="20">
        <f>U1271*'KERS Calcs'!$F$4</f>
        <v>366.44790347930206</v>
      </c>
      <c r="X1271" s="25">
        <f>O1271*'KERS Calcs'!$F$30</f>
        <v>0</v>
      </c>
      <c r="Y1271" s="73">
        <f>T1271*'KERS Calcs'!$F$30</f>
        <v>0</v>
      </c>
      <c r="Z1271" s="26">
        <f>SUM($Y$3:Y1271)</f>
        <v>223.94983574384023</v>
      </c>
    </row>
    <row r="1272" spans="1:26" x14ac:dyDescent="0.2">
      <c r="A1272" s="23" t="s">
        <v>20</v>
      </c>
      <c r="B1272" s="19">
        <v>1269</v>
      </c>
      <c r="C1272" s="23">
        <v>247</v>
      </c>
      <c r="D1272" s="19">
        <v>79.8</v>
      </c>
      <c r="E1272" s="24">
        <v>22.166666666666668</v>
      </c>
      <c r="F1272" s="20">
        <v>-2.7777777777778172E-2</v>
      </c>
      <c r="G1272" s="25">
        <f>'Bike Data'!$C$4*$F1272</f>
        <v>-7.8611111111112226</v>
      </c>
      <c r="H1272" s="22">
        <f>0.5*'Bike Data'!$C$12*'Bike Data'!$C$7*'Bike Data'!$C$6*'WLTP Calcs'!E1272^2</f>
        <v>101.12211666666668</v>
      </c>
      <c r="I1272" s="26">
        <f>0.02 *'Bike Data'!C$4*9.81</f>
        <v>55.524600000000007</v>
      </c>
      <c r="J1272" s="22">
        <f t="shared" si="134"/>
        <v>148.78560555555546</v>
      </c>
      <c r="K1272" s="25">
        <f t="shared" si="135"/>
        <v>148.78560555555546</v>
      </c>
      <c r="L1272" s="20">
        <f t="shared" si="136"/>
        <v>0</v>
      </c>
      <c r="M1272" s="30">
        <f>(E1272/1000)*(I1272+H1272+('Bike Data'!C$4*'Bike Data'!C$10*F1272))</f>
        <v>3.2453950358796271</v>
      </c>
      <c r="N1272" s="25">
        <f t="shared" si="137"/>
        <v>3.2453950358796271</v>
      </c>
      <c r="O1272" s="30">
        <f t="shared" si="138"/>
        <v>0</v>
      </c>
      <c r="P1272" s="26"/>
      <c r="Q1272" s="22">
        <f>((M1272+M1273)/2) * (B1273 - B1272)</f>
        <v>3.0659525239454717</v>
      </c>
      <c r="R1272" s="25">
        <f t="shared" si="139"/>
        <v>3.0659525239454717</v>
      </c>
      <c r="S1272" s="22">
        <f>SUM($R$3:R1272)</f>
        <v>1863.7638834275062</v>
      </c>
      <c r="T1272" s="25">
        <f t="shared" si="133"/>
        <v>0</v>
      </c>
      <c r="U1272" s="22">
        <f>SUM($T$3:T1272)</f>
        <v>416.41807213557053</v>
      </c>
      <c r="V1272" s="25"/>
      <c r="W1272" s="20">
        <f>U1272*'KERS Calcs'!$F$4</f>
        <v>366.44790347930206</v>
      </c>
      <c r="X1272" s="25">
        <f>O1272*'KERS Calcs'!$F$30</f>
        <v>0</v>
      </c>
      <c r="Y1272" s="73">
        <f>T1272*'KERS Calcs'!$F$30</f>
        <v>0</v>
      </c>
      <c r="Z1272" s="26">
        <f>SUM($Y$3:Y1272)</f>
        <v>223.94983574384023</v>
      </c>
    </row>
    <row r="1273" spans="1:26" x14ac:dyDescent="0.2">
      <c r="A1273" s="23" t="s">
        <v>20</v>
      </c>
      <c r="B1273" s="19">
        <v>1270</v>
      </c>
      <c r="C1273" s="23">
        <v>248</v>
      </c>
      <c r="D1273" s="19">
        <v>79.599999999999994</v>
      </c>
      <c r="E1273" s="24">
        <v>22.111111111111111</v>
      </c>
      <c r="F1273" s="20">
        <v>-6.9444444444444448E-2</v>
      </c>
      <c r="G1273" s="25">
        <f>'Bike Data'!$C$4*$F1273</f>
        <v>-19.652777777777779</v>
      </c>
      <c r="H1273" s="22">
        <f>0.5*'Bike Data'!$C$12*'Bike Data'!$C$7*'Bike Data'!$C$6*'WLTP Calcs'!E1273^2</f>
        <v>100.61587407407407</v>
      </c>
      <c r="I1273" s="26">
        <f>0.02 *'Bike Data'!C$4*9.81</f>
        <v>55.524600000000007</v>
      </c>
      <c r="J1273" s="22">
        <f t="shared" si="134"/>
        <v>136.48769629629629</v>
      </c>
      <c r="K1273" s="25">
        <f t="shared" si="135"/>
        <v>136.48769629629629</v>
      </c>
      <c r="L1273" s="20">
        <f t="shared" si="136"/>
        <v>0</v>
      </c>
      <c r="M1273" s="30">
        <f>(E1273/1000)*(I1273+H1273+('Bike Data'!C$4*'Bike Data'!C$10*F1273))</f>
        <v>2.8865100120113163</v>
      </c>
      <c r="N1273" s="25">
        <f t="shared" si="137"/>
        <v>2.8865100120113163</v>
      </c>
      <c r="O1273" s="30">
        <f t="shared" si="138"/>
        <v>0</v>
      </c>
      <c r="P1273" s="26"/>
      <c r="Q1273" s="22">
        <f>((M1273+M1274)/2) * (B1274 - B1273)</f>
        <v>2.7599740017779126</v>
      </c>
      <c r="R1273" s="25">
        <f t="shared" si="139"/>
        <v>2.7599740017779126</v>
      </c>
      <c r="S1273" s="22">
        <f>SUM($R$3:R1273)</f>
        <v>1866.5238574292841</v>
      </c>
      <c r="T1273" s="25">
        <f t="shared" si="133"/>
        <v>0</v>
      </c>
      <c r="U1273" s="22">
        <f>SUM($T$3:T1273)</f>
        <v>416.41807213557053</v>
      </c>
      <c r="V1273" s="25"/>
      <c r="W1273" s="20">
        <f>U1273*'KERS Calcs'!$F$4</f>
        <v>366.44790347930206</v>
      </c>
      <c r="X1273" s="25">
        <f>O1273*'KERS Calcs'!$F$30</f>
        <v>0</v>
      </c>
      <c r="Y1273" s="73">
        <f>T1273*'KERS Calcs'!$F$30</f>
        <v>0</v>
      </c>
      <c r="Z1273" s="26">
        <f>SUM($Y$3:Y1273)</f>
        <v>223.94983574384023</v>
      </c>
    </row>
    <row r="1274" spans="1:26" x14ac:dyDescent="0.2">
      <c r="A1274" s="23" t="s">
        <v>20</v>
      </c>
      <c r="B1274" s="19">
        <v>1271</v>
      </c>
      <c r="C1274" s="23">
        <v>249</v>
      </c>
      <c r="D1274" s="19">
        <v>79.3</v>
      </c>
      <c r="E1274" s="24">
        <v>22.027777777777779</v>
      </c>
      <c r="F1274" s="20">
        <v>-9.7222222222220642E-2</v>
      </c>
      <c r="G1274" s="25">
        <f>'Bike Data'!$C$4*$F1274</f>
        <v>-27.513888888888442</v>
      </c>
      <c r="H1274" s="22">
        <f>0.5*'Bike Data'!$C$12*'Bike Data'!$C$7*'Bike Data'!$C$6*'WLTP Calcs'!E1274^2</f>
        <v>99.858892129629638</v>
      </c>
      <c r="I1274" s="26">
        <f>0.02 *'Bike Data'!C$4*9.81</f>
        <v>55.524600000000007</v>
      </c>
      <c r="J1274" s="22">
        <f t="shared" si="134"/>
        <v>127.8696032407412</v>
      </c>
      <c r="K1274" s="25">
        <f t="shared" si="135"/>
        <v>127.8696032407412</v>
      </c>
      <c r="L1274" s="20">
        <f t="shared" si="136"/>
        <v>0</v>
      </c>
      <c r="M1274" s="30">
        <f>(E1274/1000)*(I1274+H1274+('Bike Data'!C$4*'Bike Data'!C$10*F1274))</f>
        <v>2.633437991544509</v>
      </c>
      <c r="N1274" s="25">
        <f t="shared" si="137"/>
        <v>2.633437991544509</v>
      </c>
      <c r="O1274" s="30">
        <f t="shared" si="138"/>
        <v>0</v>
      </c>
      <c r="P1274" s="26"/>
      <c r="Q1274" s="22">
        <f>((M1274+M1275)/2) * (B1275 - B1274)</f>
        <v>2.5596893989551268</v>
      </c>
      <c r="R1274" s="25">
        <f t="shared" si="139"/>
        <v>2.5596893989551268</v>
      </c>
      <c r="S1274" s="22">
        <f>SUM($R$3:R1274)</f>
        <v>1869.0835468282392</v>
      </c>
      <c r="T1274" s="25">
        <f t="shared" si="133"/>
        <v>0</v>
      </c>
      <c r="U1274" s="22">
        <f>SUM($T$3:T1274)</f>
        <v>416.41807213557053</v>
      </c>
      <c r="V1274" s="25"/>
      <c r="W1274" s="20">
        <f>U1274*'KERS Calcs'!$F$4</f>
        <v>366.44790347930206</v>
      </c>
      <c r="X1274" s="25">
        <f>O1274*'KERS Calcs'!$F$30</f>
        <v>0</v>
      </c>
      <c r="Y1274" s="73">
        <f>T1274*'KERS Calcs'!$F$30</f>
        <v>0</v>
      </c>
      <c r="Z1274" s="26">
        <f>SUM($Y$3:Y1274)</f>
        <v>223.94983574384023</v>
      </c>
    </row>
    <row r="1275" spans="1:26" x14ac:dyDescent="0.2">
      <c r="A1275" s="23" t="s">
        <v>20</v>
      </c>
      <c r="B1275" s="19">
        <v>1272</v>
      </c>
      <c r="C1275" s="23">
        <v>250</v>
      </c>
      <c r="D1275" s="19">
        <v>78.900000000000006</v>
      </c>
      <c r="E1275" s="24">
        <v>21.916666666666668</v>
      </c>
      <c r="F1275" s="20">
        <v>-0.11111111111111072</v>
      </c>
      <c r="G1275" s="25">
        <f>'Bike Data'!$C$4*$F1275</f>
        <v>-31.444444444444333</v>
      </c>
      <c r="H1275" s="22">
        <f>0.5*'Bike Data'!$C$12*'Bike Data'!$C$7*'Bike Data'!$C$6*'WLTP Calcs'!E1275^2</f>
        <v>98.854029166666677</v>
      </c>
      <c r="I1275" s="26">
        <f>0.02 *'Bike Data'!C$4*9.81</f>
        <v>55.524600000000007</v>
      </c>
      <c r="J1275" s="22">
        <f t="shared" si="134"/>
        <v>122.93418472222235</v>
      </c>
      <c r="K1275" s="25">
        <f t="shared" si="135"/>
        <v>122.93418472222235</v>
      </c>
      <c r="L1275" s="20">
        <f t="shared" si="136"/>
        <v>0</v>
      </c>
      <c r="M1275" s="30">
        <f>(E1275/1000)*(I1275+H1275+('Bike Data'!C$4*'Bike Data'!C$10*F1275))</f>
        <v>2.4859408063657447</v>
      </c>
      <c r="N1275" s="25">
        <f t="shared" si="137"/>
        <v>2.4859408063657447</v>
      </c>
      <c r="O1275" s="30">
        <f t="shared" si="138"/>
        <v>0</v>
      </c>
      <c r="P1275" s="26"/>
      <c r="Q1275" s="22">
        <f>((M1275+M1276)/2) * (B1276 - B1275)</f>
        <v>2.5245497861721971</v>
      </c>
      <c r="R1275" s="25">
        <f t="shared" si="139"/>
        <v>2.5245497861721971</v>
      </c>
      <c r="S1275" s="22">
        <f>SUM($R$3:R1275)</f>
        <v>1871.6080966144114</v>
      </c>
      <c r="T1275" s="25">
        <f t="shared" si="133"/>
        <v>0</v>
      </c>
      <c r="U1275" s="22">
        <f>SUM($T$3:T1275)</f>
        <v>416.41807213557053</v>
      </c>
      <c r="V1275" s="25"/>
      <c r="W1275" s="20">
        <f>U1275*'KERS Calcs'!$F$4</f>
        <v>366.44790347930206</v>
      </c>
      <c r="X1275" s="25">
        <f>O1275*'KERS Calcs'!$F$30</f>
        <v>0</v>
      </c>
      <c r="Y1275" s="73">
        <f>T1275*'KERS Calcs'!$F$30</f>
        <v>0</v>
      </c>
      <c r="Z1275" s="26">
        <f>SUM($Y$3:Y1275)</f>
        <v>223.94983574384023</v>
      </c>
    </row>
    <row r="1276" spans="1:26" x14ac:dyDescent="0.2">
      <c r="A1276" s="23" t="s">
        <v>20</v>
      </c>
      <c r="B1276" s="19">
        <v>1273</v>
      </c>
      <c r="C1276" s="23">
        <v>251</v>
      </c>
      <c r="D1276" s="19">
        <v>78.5</v>
      </c>
      <c r="E1276" s="24">
        <v>21.805555555555557</v>
      </c>
      <c r="F1276" s="20">
        <v>-9.7222222222222612E-2</v>
      </c>
      <c r="G1276" s="25">
        <f>'Bike Data'!$C$4*$F1276</f>
        <v>-27.513888888888999</v>
      </c>
      <c r="H1276" s="22">
        <f>0.5*'Bike Data'!$C$12*'Bike Data'!$C$7*'Bike Data'!$C$6*'WLTP Calcs'!E1276^2</f>
        <v>97.8542476851852</v>
      </c>
      <c r="I1276" s="26">
        <f>0.02 *'Bike Data'!C$4*9.81</f>
        <v>55.524600000000007</v>
      </c>
      <c r="J1276" s="22">
        <f t="shared" si="134"/>
        <v>125.86495879629621</v>
      </c>
      <c r="K1276" s="25">
        <f t="shared" si="135"/>
        <v>125.86495879629621</v>
      </c>
      <c r="L1276" s="20">
        <f t="shared" si="136"/>
        <v>0</v>
      </c>
      <c r="M1276" s="30">
        <f>(E1276/1000)*(I1276+H1276+('Bike Data'!C$4*'Bike Data'!C$10*F1276))</f>
        <v>2.5631587659786499</v>
      </c>
      <c r="N1276" s="25">
        <f t="shared" si="137"/>
        <v>2.5631587659786499</v>
      </c>
      <c r="O1276" s="30">
        <f t="shared" si="138"/>
        <v>0</v>
      </c>
      <c r="P1276" s="26"/>
      <c r="Q1276" s="22">
        <f>((M1276+M1277)/2) * (B1277 - B1276)</f>
        <v>2.6057507586194726</v>
      </c>
      <c r="R1276" s="25">
        <f t="shared" si="139"/>
        <v>2.6057507586194726</v>
      </c>
      <c r="S1276" s="22">
        <f>SUM($R$3:R1276)</f>
        <v>1874.2138473730308</v>
      </c>
      <c r="T1276" s="25">
        <f t="shared" si="133"/>
        <v>0</v>
      </c>
      <c r="U1276" s="22">
        <f>SUM($T$3:T1276)</f>
        <v>416.41807213557053</v>
      </c>
      <c r="V1276" s="25"/>
      <c r="W1276" s="20">
        <f>U1276*'KERS Calcs'!$F$4</f>
        <v>366.44790347930206</v>
      </c>
      <c r="X1276" s="25">
        <f>O1276*'KERS Calcs'!$F$30</f>
        <v>0</v>
      </c>
      <c r="Y1276" s="73">
        <f>T1276*'KERS Calcs'!$F$30</f>
        <v>0</v>
      </c>
      <c r="Z1276" s="26">
        <f>SUM($Y$3:Y1276)</f>
        <v>223.94983574384023</v>
      </c>
    </row>
    <row r="1277" spans="1:26" x14ac:dyDescent="0.2">
      <c r="A1277" s="23" t="s">
        <v>20</v>
      </c>
      <c r="B1277" s="19">
        <v>1274</v>
      </c>
      <c r="C1277" s="23">
        <v>252</v>
      </c>
      <c r="D1277" s="19">
        <v>78.2</v>
      </c>
      <c r="E1277" s="24">
        <v>21.722222222222225</v>
      </c>
      <c r="F1277" s="20">
        <v>-8.3333333333332538E-2</v>
      </c>
      <c r="G1277" s="25">
        <f>'Bike Data'!$C$4*$F1277</f>
        <v>-23.583333333333108</v>
      </c>
      <c r="H1277" s="22">
        <f>0.5*'Bike Data'!$C$12*'Bike Data'!$C$7*'Bike Data'!$C$6*'WLTP Calcs'!E1277^2</f>
        <v>97.107746296296327</v>
      </c>
      <c r="I1277" s="26">
        <f>0.02 *'Bike Data'!C$4*9.81</f>
        <v>55.524600000000007</v>
      </c>
      <c r="J1277" s="22">
        <f t="shared" si="134"/>
        <v>129.04901296296322</v>
      </c>
      <c r="K1277" s="25">
        <f t="shared" si="135"/>
        <v>129.04901296296322</v>
      </c>
      <c r="L1277" s="20">
        <f t="shared" si="136"/>
        <v>0</v>
      </c>
      <c r="M1277" s="30">
        <f>(E1277/1000)*(I1277+H1277+('Bike Data'!C$4*'Bike Data'!C$10*F1277))</f>
        <v>2.6483427512602957</v>
      </c>
      <c r="N1277" s="25">
        <f t="shared" si="137"/>
        <v>2.6483427512602957</v>
      </c>
      <c r="O1277" s="30">
        <f t="shared" si="138"/>
        <v>0</v>
      </c>
      <c r="P1277" s="26"/>
      <c r="Q1277" s="22">
        <f>((M1277+M1278)/2) * (B1278 - B1277)</f>
        <v>2.6906012980099066</v>
      </c>
      <c r="R1277" s="25">
        <f t="shared" si="139"/>
        <v>2.6906012980099066</v>
      </c>
      <c r="S1277" s="22">
        <f>SUM($R$3:R1277)</f>
        <v>1876.9044486710407</v>
      </c>
      <c r="T1277" s="25">
        <f t="shared" si="133"/>
        <v>0</v>
      </c>
      <c r="U1277" s="22">
        <f>SUM($T$3:T1277)</f>
        <v>416.41807213557053</v>
      </c>
      <c r="V1277" s="25"/>
      <c r="W1277" s="20">
        <f>U1277*'KERS Calcs'!$F$4</f>
        <v>366.44790347930206</v>
      </c>
      <c r="X1277" s="25">
        <f>O1277*'KERS Calcs'!$F$30</f>
        <v>0</v>
      </c>
      <c r="Y1277" s="73">
        <f>T1277*'KERS Calcs'!$F$30</f>
        <v>0</v>
      </c>
      <c r="Z1277" s="26">
        <f>SUM($Y$3:Y1277)</f>
        <v>223.94983574384023</v>
      </c>
    </row>
    <row r="1278" spans="1:26" x14ac:dyDescent="0.2">
      <c r="A1278" s="23" t="s">
        <v>20</v>
      </c>
      <c r="B1278" s="19">
        <v>1275</v>
      </c>
      <c r="C1278" s="23">
        <v>253</v>
      </c>
      <c r="D1278" s="19">
        <v>77.900000000000006</v>
      </c>
      <c r="E1278" s="24">
        <v>21.638888888888893</v>
      </c>
      <c r="F1278" s="20">
        <v>-6.9444444444444448E-2</v>
      </c>
      <c r="G1278" s="25">
        <f>'Bike Data'!$C$4*$F1278</f>
        <v>-19.652777777777779</v>
      </c>
      <c r="H1278" s="22">
        <f>0.5*'Bike Data'!$C$12*'Bike Data'!$C$7*'Bike Data'!$C$6*'WLTP Calcs'!E1278^2</f>
        <v>96.364103240740775</v>
      </c>
      <c r="I1278" s="26">
        <f>0.02 *'Bike Data'!C$4*9.81</f>
        <v>55.524600000000007</v>
      </c>
      <c r="J1278" s="22">
        <f t="shared" si="134"/>
        <v>132.235925462963</v>
      </c>
      <c r="K1278" s="25">
        <f t="shared" si="135"/>
        <v>132.235925462963</v>
      </c>
      <c r="L1278" s="20">
        <f t="shared" si="136"/>
        <v>0</v>
      </c>
      <c r="M1278" s="30">
        <f>(E1278/1000)*(I1278+H1278+('Bike Data'!C$4*'Bike Data'!C$10*F1278))</f>
        <v>2.7328598447595174</v>
      </c>
      <c r="N1278" s="25">
        <f t="shared" si="137"/>
        <v>2.7328598447595174</v>
      </c>
      <c r="O1278" s="30">
        <f t="shared" si="138"/>
        <v>0</v>
      </c>
      <c r="P1278" s="26"/>
      <c r="Q1278" s="22">
        <f>((M1278+M1279)/2) * (B1279 - B1278)</f>
        <v>2.889745017287165</v>
      </c>
      <c r="R1278" s="25">
        <f t="shared" si="139"/>
        <v>2.889745017287165</v>
      </c>
      <c r="S1278" s="22">
        <f>SUM($R$3:R1278)</f>
        <v>1879.7941936883278</v>
      </c>
      <c r="T1278" s="25">
        <f t="shared" si="133"/>
        <v>0</v>
      </c>
      <c r="U1278" s="22">
        <f>SUM($T$3:T1278)</f>
        <v>416.41807213557053</v>
      </c>
      <c r="V1278" s="25"/>
      <c r="W1278" s="20">
        <f>U1278*'KERS Calcs'!$F$4</f>
        <v>366.44790347930206</v>
      </c>
      <c r="X1278" s="25">
        <f>O1278*'KERS Calcs'!$F$30</f>
        <v>0</v>
      </c>
      <c r="Y1278" s="73">
        <f>T1278*'KERS Calcs'!$F$30</f>
        <v>0</v>
      </c>
      <c r="Z1278" s="26">
        <f>SUM($Y$3:Y1278)</f>
        <v>223.94983574384023</v>
      </c>
    </row>
    <row r="1279" spans="1:26" x14ac:dyDescent="0.2">
      <c r="A1279" s="23" t="s">
        <v>20</v>
      </c>
      <c r="B1279" s="19">
        <v>1276</v>
      </c>
      <c r="C1279" s="23">
        <v>254</v>
      </c>
      <c r="D1279" s="19">
        <v>77.7</v>
      </c>
      <c r="E1279" s="24">
        <v>21.583333333333336</v>
      </c>
      <c r="F1279" s="20">
        <v>-2.7777777777778172E-2</v>
      </c>
      <c r="G1279" s="25">
        <f>'Bike Data'!$C$4*$F1279</f>
        <v>-7.8611111111112226</v>
      </c>
      <c r="H1279" s="22">
        <f>0.5*'Bike Data'!$C$12*'Bike Data'!$C$7*'Bike Data'!$C$6*'WLTP Calcs'!E1279^2</f>
        <v>95.869929166666694</v>
      </c>
      <c r="I1279" s="26">
        <f>0.02 *'Bike Data'!C$4*9.81</f>
        <v>55.524600000000007</v>
      </c>
      <c r="J1279" s="22">
        <f t="shared" si="134"/>
        <v>143.53341805555547</v>
      </c>
      <c r="K1279" s="25">
        <f t="shared" si="135"/>
        <v>143.53341805555547</v>
      </c>
      <c r="L1279" s="20">
        <f t="shared" si="136"/>
        <v>0</v>
      </c>
      <c r="M1279" s="30">
        <f>(E1279/1000)*(I1279+H1279+('Bike Data'!C$4*'Bike Data'!C$10*F1279))</f>
        <v>3.0466301898148131</v>
      </c>
      <c r="N1279" s="25">
        <f t="shared" si="137"/>
        <v>3.0466301898148131</v>
      </c>
      <c r="O1279" s="30">
        <f t="shared" si="138"/>
        <v>0</v>
      </c>
      <c r="P1279" s="26"/>
      <c r="Q1279" s="22">
        <f>((M1279+M1280)/2) * (B1280 - B1279)</f>
        <v>3.2123564883391174</v>
      </c>
      <c r="R1279" s="25">
        <f t="shared" si="139"/>
        <v>3.2123564883391174</v>
      </c>
      <c r="S1279" s="22">
        <f>SUM($R$3:R1279)</f>
        <v>1883.0065501766669</v>
      </c>
      <c r="T1279" s="25">
        <f t="shared" si="133"/>
        <v>0</v>
      </c>
      <c r="U1279" s="22">
        <f>SUM($T$3:T1279)</f>
        <v>416.41807213557053</v>
      </c>
      <c r="V1279" s="25"/>
      <c r="W1279" s="20">
        <f>U1279*'KERS Calcs'!$F$4</f>
        <v>366.44790347930206</v>
      </c>
      <c r="X1279" s="25">
        <f>O1279*'KERS Calcs'!$F$30</f>
        <v>0</v>
      </c>
      <c r="Y1279" s="73">
        <f>T1279*'KERS Calcs'!$F$30</f>
        <v>0</v>
      </c>
      <c r="Z1279" s="26">
        <f>SUM($Y$3:Y1279)</f>
        <v>223.94983574384023</v>
      </c>
    </row>
    <row r="1280" spans="1:26" x14ac:dyDescent="0.2">
      <c r="A1280" s="23" t="s">
        <v>20</v>
      </c>
      <c r="B1280" s="19">
        <v>1277</v>
      </c>
      <c r="C1280" s="23">
        <v>255</v>
      </c>
      <c r="D1280" s="19">
        <v>77.7</v>
      </c>
      <c r="E1280" s="24">
        <v>21.583333333333336</v>
      </c>
      <c r="F1280" s="20">
        <v>1.3888888888888099E-2</v>
      </c>
      <c r="G1280" s="25">
        <f>'Bike Data'!$C$4*$F1280</f>
        <v>3.930555555555332</v>
      </c>
      <c r="H1280" s="22">
        <f>0.5*'Bike Data'!$C$12*'Bike Data'!$C$7*'Bike Data'!$C$6*'WLTP Calcs'!E1280^2</f>
        <v>95.869929166666694</v>
      </c>
      <c r="I1280" s="26">
        <f>0.02 *'Bike Data'!C$4*9.81</f>
        <v>55.524600000000007</v>
      </c>
      <c r="J1280" s="22">
        <f t="shared" si="134"/>
        <v>155.32508472222202</v>
      </c>
      <c r="K1280" s="25">
        <f t="shared" si="135"/>
        <v>155.32508472222202</v>
      </c>
      <c r="L1280" s="20">
        <f t="shared" si="136"/>
        <v>0</v>
      </c>
      <c r="M1280" s="30">
        <f>(E1280/1000)*(I1280+H1280+('Bike Data'!C$4*'Bike Data'!C$10*F1280))</f>
        <v>3.3780827868634211</v>
      </c>
      <c r="N1280" s="25">
        <f t="shared" si="137"/>
        <v>3.3780827868634211</v>
      </c>
      <c r="O1280" s="30">
        <f t="shared" si="138"/>
        <v>0</v>
      </c>
      <c r="P1280" s="26"/>
      <c r="Q1280" s="22">
        <f>((M1280+M1281)/2) * (B1281 - B1280)</f>
        <v>3.4382379782953953</v>
      </c>
      <c r="R1280" s="25">
        <f t="shared" si="139"/>
        <v>3.4382379782953953</v>
      </c>
      <c r="S1280" s="22">
        <f>SUM($R$3:R1280)</f>
        <v>1886.4447881549622</v>
      </c>
      <c r="T1280" s="25">
        <f t="shared" si="133"/>
        <v>0</v>
      </c>
      <c r="U1280" s="22">
        <f>SUM($T$3:T1280)</f>
        <v>416.41807213557053</v>
      </c>
      <c r="V1280" s="25"/>
      <c r="W1280" s="20">
        <f>U1280*'KERS Calcs'!$F$4</f>
        <v>366.44790347930206</v>
      </c>
      <c r="X1280" s="25">
        <f>O1280*'KERS Calcs'!$F$30</f>
        <v>0</v>
      </c>
      <c r="Y1280" s="73">
        <f>T1280*'KERS Calcs'!$F$30</f>
        <v>0</v>
      </c>
      <c r="Z1280" s="26">
        <f>SUM($Y$3:Y1280)</f>
        <v>223.94983574384023</v>
      </c>
    </row>
    <row r="1281" spans="1:26" x14ac:dyDescent="0.2">
      <c r="A1281" s="23" t="s">
        <v>20</v>
      </c>
      <c r="B1281" s="19">
        <v>1278</v>
      </c>
      <c r="C1281" s="23">
        <v>256</v>
      </c>
      <c r="D1281" s="19">
        <v>77.8</v>
      </c>
      <c r="E1281" s="24">
        <v>21.611111111111111</v>
      </c>
      <c r="F1281" s="20">
        <v>2.7777777777778172E-2</v>
      </c>
      <c r="G1281" s="25">
        <f>'Bike Data'!$C$4*$F1281</f>
        <v>7.8611111111112226</v>
      </c>
      <c r="H1281" s="22">
        <f>0.5*'Bike Data'!$C$12*'Bike Data'!$C$7*'Bike Data'!$C$6*'WLTP Calcs'!E1281^2</f>
        <v>96.116857407407409</v>
      </c>
      <c r="I1281" s="26">
        <f>0.02 *'Bike Data'!C$4*9.81</f>
        <v>55.524600000000007</v>
      </c>
      <c r="J1281" s="22">
        <f t="shared" si="134"/>
        <v>159.50256851851864</v>
      </c>
      <c r="K1281" s="25">
        <f t="shared" si="135"/>
        <v>159.50256851851864</v>
      </c>
      <c r="L1281" s="20">
        <f t="shared" si="136"/>
        <v>0</v>
      </c>
      <c r="M1281" s="30">
        <f>(E1281/1000)*(I1281+H1281+('Bike Data'!C$4*'Bike Data'!C$10*F1281))</f>
        <v>3.4983931697273696</v>
      </c>
      <c r="N1281" s="25">
        <f t="shared" si="137"/>
        <v>3.4983931697273696</v>
      </c>
      <c r="O1281" s="30">
        <f t="shared" si="138"/>
        <v>0</v>
      </c>
      <c r="P1281" s="26"/>
      <c r="Q1281" s="22">
        <f>((M1281+M1282)/2) * (B1282 - B1281)</f>
        <v>3.5587008497588739</v>
      </c>
      <c r="R1281" s="25">
        <f t="shared" si="139"/>
        <v>3.5587008497588739</v>
      </c>
      <c r="S1281" s="22">
        <f>SUM($R$3:R1281)</f>
        <v>1890.0034890047211</v>
      </c>
      <c r="T1281" s="25">
        <f t="shared" si="133"/>
        <v>0</v>
      </c>
      <c r="U1281" s="22">
        <f>SUM($T$3:T1281)</f>
        <v>416.41807213557053</v>
      </c>
      <c r="V1281" s="25"/>
      <c r="W1281" s="20">
        <f>U1281*'KERS Calcs'!$F$4</f>
        <v>366.44790347930206</v>
      </c>
      <c r="X1281" s="25">
        <f>O1281*'KERS Calcs'!$F$30</f>
        <v>0</v>
      </c>
      <c r="Y1281" s="73">
        <f>T1281*'KERS Calcs'!$F$30</f>
        <v>0</v>
      </c>
      <c r="Z1281" s="26">
        <f>SUM($Y$3:Y1281)</f>
        <v>223.94983574384023</v>
      </c>
    </row>
    <row r="1282" spans="1:26" x14ac:dyDescent="0.2">
      <c r="A1282" s="23" t="s">
        <v>20</v>
      </c>
      <c r="B1282" s="19">
        <v>1279</v>
      </c>
      <c r="C1282" s="23">
        <v>257</v>
      </c>
      <c r="D1282" s="19">
        <v>77.900000000000006</v>
      </c>
      <c r="E1282" s="24">
        <v>21.638888888888893</v>
      </c>
      <c r="F1282" s="20">
        <v>4.1666666666666269E-2</v>
      </c>
      <c r="G1282" s="25">
        <f>'Bike Data'!$C$4*$F1282</f>
        <v>11.791666666666554</v>
      </c>
      <c r="H1282" s="22">
        <f>0.5*'Bike Data'!$C$12*'Bike Data'!$C$7*'Bike Data'!$C$6*'WLTP Calcs'!E1282^2</f>
        <v>96.364103240740775</v>
      </c>
      <c r="I1282" s="26">
        <f>0.02 *'Bike Data'!C$4*9.81</f>
        <v>55.524600000000007</v>
      </c>
      <c r="J1282" s="22">
        <f t="shared" si="134"/>
        <v>163.68036990740734</v>
      </c>
      <c r="K1282" s="25">
        <f t="shared" si="135"/>
        <v>163.68036990740734</v>
      </c>
      <c r="L1282" s="20">
        <f t="shared" si="136"/>
        <v>0</v>
      </c>
      <c r="M1282" s="30">
        <f>(E1282/1000)*(I1282+H1282+('Bike Data'!C$4*'Bike Data'!C$10*F1282))</f>
        <v>3.6190085297903787</v>
      </c>
      <c r="N1282" s="25">
        <f t="shared" si="137"/>
        <v>3.6190085297903787</v>
      </c>
      <c r="O1282" s="30">
        <f t="shared" si="138"/>
        <v>0</v>
      </c>
      <c r="P1282" s="26"/>
      <c r="Q1282" s="22">
        <f>((M1282+M1283)/2) * (B1283 - B1282)</f>
        <v>3.6845549224633429</v>
      </c>
      <c r="R1282" s="25">
        <f t="shared" si="139"/>
        <v>3.6845549224633429</v>
      </c>
      <c r="S1282" s="22">
        <f>SUM($R$3:R1282)</f>
        <v>1893.6880439271845</v>
      </c>
      <c r="T1282" s="25">
        <f t="shared" si="133"/>
        <v>0</v>
      </c>
      <c r="U1282" s="22">
        <f>SUM($T$3:T1282)</f>
        <v>416.41807213557053</v>
      </c>
      <c r="V1282" s="25"/>
      <c r="W1282" s="20">
        <f>U1282*'KERS Calcs'!$F$4</f>
        <v>366.44790347930206</v>
      </c>
      <c r="X1282" s="25">
        <f>O1282*'KERS Calcs'!$F$30</f>
        <v>0</v>
      </c>
      <c r="Y1282" s="73">
        <f>T1282*'KERS Calcs'!$F$30</f>
        <v>0</v>
      </c>
      <c r="Z1282" s="26">
        <f>SUM($Y$3:Y1282)</f>
        <v>223.94983574384023</v>
      </c>
    </row>
    <row r="1283" spans="1:26" x14ac:dyDescent="0.2">
      <c r="A1283" s="23" t="s">
        <v>20</v>
      </c>
      <c r="B1283" s="19">
        <v>1280</v>
      </c>
      <c r="C1283" s="23">
        <v>258</v>
      </c>
      <c r="D1283" s="19">
        <v>78.099999999999994</v>
      </c>
      <c r="E1283" s="24">
        <v>21.694444444444443</v>
      </c>
      <c r="F1283" s="20">
        <v>5.5555555555554373E-2</v>
      </c>
      <c r="G1283" s="25">
        <f>'Bike Data'!$C$4*$F1283</f>
        <v>15.722222222221887</v>
      </c>
      <c r="H1283" s="22">
        <f>0.5*'Bike Data'!$C$12*'Bike Data'!$C$7*'Bike Data'!$C$6*'WLTP Calcs'!E1283^2</f>
        <v>96.859547685185177</v>
      </c>
      <c r="I1283" s="26">
        <f>0.02 *'Bike Data'!C$4*9.81</f>
        <v>55.524600000000007</v>
      </c>
      <c r="J1283" s="22">
        <f t="shared" si="134"/>
        <v>168.10636990740707</v>
      </c>
      <c r="K1283" s="25">
        <f t="shared" si="135"/>
        <v>168.10636990740707</v>
      </c>
      <c r="L1283" s="20">
        <f t="shared" si="136"/>
        <v>0</v>
      </c>
      <c r="M1283" s="30">
        <f>(E1283/1000)*(I1283+H1283+('Bike Data'!C$4*'Bike Data'!C$10*F1283))</f>
        <v>3.7501013151363072</v>
      </c>
      <c r="N1283" s="25">
        <f t="shared" si="137"/>
        <v>3.7501013151363072</v>
      </c>
      <c r="O1283" s="30">
        <f t="shared" si="138"/>
        <v>0</v>
      </c>
      <c r="P1283" s="26"/>
      <c r="Q1283" s="22">
        <f>((M1283+M1284)/2) * (B1284 - B1283)</f>
        <v>3.6489673961098217</v>
      </c>
      <c r="R1283" s="25">
        <f t="shared" si="139"/>
        <v>3.6489673961098217</v>
      </c>
      <c r="S1283" s="22">
        <f>SUM($R$3:R1283)</f>
        <v>1897.3370113232943</v>
      </c>
      <c r="T1283" s="25">
        <f t="shared" ref="T1283:T1346" si="140">ABS(IF(Q1283&lt;0,Q1283,))</f>
        <v>0</v>
      </c>
      <c r="U1283" s="22">
        <f>SUM($T$3:T1283)</f>
        <v>416.41807213557053</v>
      </c>
      <c r="V1283" s="25"/>
      <c r="W1283" s="20">
        <f>U1283*'KERS Calcs'!$F$4</f>
        <v>366.44790347930206</v>
      </c>
      <c r="X1283" s="25">
        <f>O1283*'KERS Calcs'!$F$30</f>
        <v>0</v>
      </c>
      <c r="Y1283" s="73">
        <f>T1283*'KERS Calcs'!$F$30</f>
        <v>0</v>
      </c>
      <c r="Z1283" s="26">
        <f>SUM($Y$3:Y1283)</f>
        <v>223.94983574384023</v>
      </c>
    </row>
    <row r="1284" spans="1:26" x14ac:dyDescent="0.2">
      <c r="A1284" s="23" t="s">
        <v>20</v>
      </c>
      <c r="B1284" s="19">
        <v>1281</v>
      </c>
      <c r="C1284" s="23">
        <v>259</v>
      </c>
      <c r="D1284" s="19">
        <v>78.3</v>
      </c>
      <c r="E1284" s="24">
        <v>21.75</v>
      </c>
      <c r="F1284" s="20">
        <v>2.7777777777778172E-2</v>
      </c>
      <c r="G1284" s="25">
        <f>'Bike Data'!$C$4*$F1284</f>
        <v>7.8611111111112226</v>
      </c>
      <c r="H1284" s="22">
        <f>0.5*'Bike Data'!$C$12*'Bike Data'!$C$7*'Bike Data'!$C$6*'WLTP Calcs'!E1284^2</f>
        <v>97.3562625</v>
      </c>
      <c r="I1284" s="26">
        <f>0.02 *'Bike Data'!C$4*9.81</f>
        <v>55.524600000000007</v>
      </c>
      <c r="J1284" s="22">
        <f t="shared" ref="J1284:J1347" si="141">SUM(G1284:I1284)</f>
        <v>160.74197361111123</v>
      </c>
      <c r="K1284" s="25">
        <f t="shared" ref="K1284:K1347" si="142">IF(J1284&gt;0,J1284,)</f>
        <v>160.74197361111123</v>
      </c>
      <c r="L1284" s="20">
        <f t="shared" ref="L1284:L1347" si="143">IF(J1284&lt;0,J1284,)*-1</f>
        <v>0</v>
      </c>
      <c r="M1284" s="30">
        <f>(E1284/1000)*(I1284+H1284+('Bike Data'!C$4*'Bike Data'!C$10*F1284))</f>
        <v>3.5478334770833362</v>
      </c>
      <c r="N1284" s="25">
        <f t="shared" ref="N1284:N1347" si="144">IF(M1284&gt;0,M1284,)</f>
        <v>3.5478334770833362</v>
      </c>
      <c r="O1284" s="30">
        <f t="shared" ref="O1284:O1347" si="145">ABS(IF(M1284&lt;0,M1284,))</f>
        <v>0</v>
      </c>
      <c r="P1284" s="26"/>
      <c r="Q1284" s="22">
        <f>((M1284+M1285)/2) * (B1285 - B1284)</f>
        <v>3.492164797656256</v>
      </c>
      <c r="R1284" s="25">
        <f t="shared" ref="R1284:R1347" si="146">IF(Q1284&gt;0,Q1284,)</f>
        <v>3.492164797656256</v>
      </c>
      <c r="S1284" s="22">
        <f>SUM($R$3:R1284)</f>
        <v>1900.8291761209505</v>
      </c>
      <c r="T1284" s="25">
        <f t="shared" si="140"/>
        <v>0</v>
      </c>
      <c r="U1284" s="22">
        <f>SUM($T$3:T1284)</f>
        <v>416.41807213557053</v>
      </c>
      <c r="V1284" s="25"/>
      <c r="W1284" s="20">
        <f>U1284*'KERS Calcs'!$F$4</f>
        <v>366.44790347930206</v>
      </c>
      <c r="X1284" s="25">
        <f>O1284*'KERS Calcs'!$F$30</f>
        <v>0</v>
      </c>
      <c r="Y1284" s="73">
        <f>T1284*'KERS Calcs'!$F$30</f>
        <v>0</v>
      </c>
      <c r="Z1284" s="26">
        <f>SUM($Y$3:Y1284)</f>
        <v>223.94983574384023</v>
      </c>
    </row>
    <row r="1285" spans="1:26" x14ac:dyDescent="0.2">
      <c r="A1285" s="23" t="s">
        <v>20</v>
      </c>
      <c r="B1285" s="19">
        <v>1282</v>
      </c>
      <c r="C1285" s="23">
        <v>260</v>
      </c>
      <c r="D1285" s="19">
        <v>78.3</v>
      </c>
      <c r="E1285" s="24">
        <v>21.75</v>
      </c>
      <c r="F1285" s="20">
        <v>1.3888888888890073E-2</v>
      </c>
      <c r="G1285" s="25">
        <f>'Bike Data'!$C$4*$F1285</f>
        <v>3.9305555555558906</v>
      </c>
      <c r="H1285" s="22">
        <f>0.5*'Bike Data'!$C$12*'Bike Data'!$C$7*'Bike Data'!$C$6*'WLTP Calcs'!E1285^2</f>
        <v>97.3562625</v>
      </c>
      <c r="I1285" s="26">
        <f>0.02 *'Bike Data'!C$4*9.81</f>
        <v>55.524600000000007</v>
      </c>
      <c r="J1285" s="22">
        <f t="shared" si="141"/>
        <v>156.81141805555589</v>
      </c>
      <c r="K1285" s="25">
        <f t="shared" si="142"/>
        <v>156.81141805555589</v>
      </c>
      <c r="L1285" s="20">
        <f t="shared" si="143"/>
        <v>0</v>
      </c>
      <c r="M1285" s="30">
        <f>(E1285/1000)*(I1285+H1285+('Bike Data'!C$4*'Bike Data'!C$10*F1285))</f>
        <v>3.4364961182291758</v>
      </c>
      <c r="N1285" s="25">
        <f t="shared" si="144"/>
        <v>3.4364961182291758</v>
      </c>
      <c r="O1285" s="30">
        <f t="shared" si="145"/>
        <v>0</v>
      </c>
      <c r="P1285" s="26"/>
      <c r="Q1285" s="22">
        <f>((M1285+M1286)/2) * (B1286 - B1285)</f>
        <v>3.4414000837545107</v>
      </c>
      <c r="R1285" s="25">
        <f t="shared" si="146"/>
        <v>3.4414000837545107</v>
      </c>
      <c r="S1285" s="22">
        <f>SUM($R$3:R1285)</f>
        <v>1904.2705762047051</v>
      </c>
      <c r="T1285" s="25">
        <f t="shared" si="140"/>
        <v>0</v>
      </c>
      <c r="U1285" s="22">
        <f>SUM($T$3:T1285)</f>
        <v>416.41807213557053</v>
      </c>
      <c r="V1285" s="25"/>
      <c r="W1285" s="20">
        <f>U1285*'KERS Calcs'!$F$4</f>
        <v>366.44790347930206</v>
      </c>
      <c r="X1285" s="25">
        <f>O1285*'KERS Calcs'!$F$30</f>
        <v>0</v>
      </c>
      <c r="Y1285" s="73">
        <f>T1285*'KERS Calcs'!$F$30</f>
        <v>0</v>
      </c>
      <c r="Z1285" s="26">
        <f>SUM($Y$3:Y1285)</f>
        <v>223.94983574384023</v>
      </c>
    </row>
    <row r="1286" spans="1:26" x14ac:dyDescent="0.2">
      <c r="A1286" s="23" t="s">
        <v>20</v>
      </c>
      <c r="B1286" s="19">
        <v>1283</v>
      </c>
      <c r="C1286" s="23">
        <v>261</v>
      </c>
      <c r="D1286" s="19">
        <v>78.400000000000006</v>
      </c>
      <c r="E1286" s="24">
        <v>21.777777777777779</v>
      </c>
      <c r="F1286" s="20">
        <v>1.3888888888890073E-2</v>
      </c>
      <c r="G1286" s="25">
        <f>'Bike Data'!$C$4*$F1286</f>
        <v>3.9305555555558906</v>
      </c>
      <c r="H1286" s="22">
        <f>0.5*'Bike Data'!$C$12*'Bike Data'!$C$7*'Bike Data'!$C$6*'WLTP Calcs'!E1286^2</f>
        <v>97.60509629629631</v>
      </c>
      <c r="I1286" s="26">
        <f>0.02 *'Bike Data'!C$4*9.81</f>
        <v>55.524600000000007</v>
      </c>
      <c r="J1286" s="22">
        <f t="shared" si="141"/>
        <v>157.0602518518522</v>
      </c>
      <c r="K1286" s="25">
        <f t="shared" si="142"/>
        <v>157.0602518518522</v>
      </c>
      <c r="L1286" s="20">
        <f t="shared" si="143"/>
        <v>0</v>
      </c>
      <c r="M1286" s="30">
        <f>(E1286/1000)*(I1286+H1286+('Bike Data'!C$4*'Bike Data'!C$10*F1286))</f>
        <v>3.4463040492798451</v>
      </c>
      <c r="N1286" s="25">
        <f t="shared" si="144"/>
        <v>3.4463040492798451</v>
      </c>
      <c r="O1286" s="30">
        <f t="shared" si="145"/>
        <v>0</v>
      </c>
      <c r="P1286" s="26"/>
      <c r="Q1286" s="22">
        <f>((M1286+M1287)/2) * (B1287 - B1286)</f>
        <v>3.3905642731995935</v>
      </c>
      <c r="R1286" s="25">
        <f t="shared" si="146"/>
        <v>3.3905642731995935</v>
      </c>
      <c r="S1286" s="22">
        <f>SUM($R$3:R1286)</f>
        <v>1907.6611404779046</v>
      </c>
      <c r="T1286" s="25">
        <f t="shared" si="140"/>
        <v>0</v>
      </c>
      <c r="U1286" s="22">
        <f>SUM($T$3:T1286)</f>
        <v>416.41807213557053</v>
      </c>
      <c r="V1286" s="25"/>
      <c r="W1286" s="20">
        <f>U1286*'KERS Calcs'!$F$4</f>
        <v>366.44790347930206</v>
      </c>
      <c r="X1286" s="25">
        <f>O1286*'KERS Calcs'!$F$30</f>
        <v>0</v>
      </c>
      <c r="Y1286" s="73">
        <f>T1286*'KERS Calcs'!$F$30</f>
        <v>0</v>
      </c>
      <c r="Z1286" s="26">
        <f>SUM($Y$3:Y1286)</f>
        <v>223.94983574384023</v>
      </c>
    </row>
    <row r="1287" spans="1:26" x14ac:dyDescent="0.2">
      <c r="A1287" s="23" t="s">
        <v>20</v>
      </c>
      <c r="B1287" s="19">
        <v>1284</v>
      </c>
      <c r="C1287" s="23">
        <v>262</v>
      </c>
      <c r="D1287" s="19">
        <v>78.400000000000006</v>
      </c>
      <c r="E1287" s="24">
        <v>21.777777777777779</v>
      </c>
      <c r="F1287" s="20">
        <v>0</v>
      </c>
      <c r="G1287" s="25">
        <f>'Bike Data'!$C$4*$F1287</f>
        <v>0</v>
      </c>
      <c r="H1287" s="22">
        <f>0.5*'Bike Data'!$C$12*'Bike Data'!$C$7*'Bike Data'!$C$6*'WLTP Calcs'!E1287^2</f>
        <v>97.60509629629631</v>
      </c>
      <c r="I1287" s="26">
        <f>0.02 *'Bike Data'!C$4*9.81</f>
        <v>55.524600000000007</v>
      </c>
      <c r="J1287" s="22">
        <f t="shared" si="141"/>
        <v>153.12969629629632</v>
      </c>
      <c r="K1287" s="25">
        <f t="shared" si="142"/>
        <v>153.12969629629632</v>
      </c>
      <c r="L1287" s="20">
        <f t="shared" si="143"/>
        <v>0</v>
      </c>
      <c r="M1287" s="30">
        <f>(E1287/1000)*(I1287+H1287+('Bike Data'!C$4*'Bike Data'!C$10*F1287))</f>
        <v>3.3348244971193419</v>
      </c>
      <c r="N1287" s="25">
        <f t="shared" si="144"/>
        <v>3.3348244971193419</v>
      </c>
      <c r="O1287" s="30">
        <f t="shared" si="145"/>
        <v>0</v>
      </c>
      <c r="P1287" s="26"/>
      <c r="Q1287" s="22">
        <f>((M1287+M1288)/2) * (B1288 - B1287)</f>
        <v>3.2233449449588467</v>
      </c>
      <c r="R1287" s="25">
        <f t="shared" si="146"/>
        <v>3.2233449449588467</v>
      </c>
      <c r="S1287" s="22">
        <f>SUM($R$3:R1287)</f>
        <v>1910.8844854228635</v>
      </c>
      <c r="T1287" s="25">
        <f t="shared" si="140"/>
        <v>0</v>
      </c>
      <c r="U1287" s="22">
        <f>SUM($T$3:T1287)</f>
        <v>416.41807213557053</v>
      </c>
      <c r="V1287" s="25"/>
      <c r="W1287" s="20">
        <f>U1287*'KERS Calcs'!$F$4</f>
        <v>366.44790347930206</v>
      </c>
      <c r="X1287" s="25">
        <f>O1287*'KERS Calcs'!$F$30</f>
        <v>0</v>
      </c>
      <c r="Y1287" s="73">
        <f>T1287*'KERS Calcs'!$F$30</f>
        <v>0</v>
      </c>
      <c r="Z1287" s="26">
        <f>SUM($Y$3:Y1287)</f>
        <v>223.94983574384023</v>
      </c>
    </row>
    <row r="1288" spans="1:26" x14ac:dyDescent="0.2">
      <c r="A1288" s="23" t="s">
        <v>20</v>
      </c>
      <c r="B1288" s="19">
        <v>1285</v>
      </c>
      <c r="C1288" s="23">
        <v>263</v>
      </c>
      <c r="D1288" s="19">
        <v>78.400000000000006</v>
      </c>
      <c r="E1288" s="24">
        <v>21.777777777777779</v>
      </c>
      <c r="F1288" s="20">
        <v>-2.7777777777778172E-2</v>
      </c>
      <c r="G1288" s="25">
        <f>'Bike Data'!$C$4*$F1288</f>
        <v>-7.8611111111112226</v>
      </c>
      <c r="H1288" s="22">
        <f>0.5*'Bike Data'!$C$12*'Bike Data'!$C$7*'Bike Data'!$C$6*'WLTP Calcs'!E1288^2</f>
        <v>97.60509629629631</v>
      </c>
      <c r="I1288" s="26">
        <f>0.02 *'Bike Data'!C$4*9.81</f>
        <v>55.524600000000007</v>
      </c>
      <c r="J1288" s="22">
        <f t="shared" si="141"/>
        <v>145.26858518518509</v>
      </c>
      <c r="K1288" s="25">
        <f t="shared" si="142"/>
        <v>145.26858518518509</v>
      </c>
      <c r="L1288" s="20">
        <f t="shared" si="143"/>
        <v>0</v>
      </c>
      <c r="M1288" s="30">
        <f>(E1288/1000)*(I1288+H1288+('Bike Data'!C$4*'Bike Data'!C$10*F1288))</f>
        <v>3.1118653927983515</v>
      </c>
      <c r="N1288" s="25">
        <f t="shared" si="144"/>
        <v>3.1118653927983515</v>
      </c>
      <c r="O1288" s="30">
        <f t="shared" si="145"/>
        <v>0</v>
      </c>
      <c r="P1288" s="26"/>
      <c r="Q1288" s="22">
        <f>((M1288+M1289)/2) * (B1289 - B1288)</f>
        <v>2.9912992375771568</v>
      </c>
      <c r="R1288" s="25">
        <f t="shared" si="146"/>
        <v>2.9912992375771568</v>
      </c>
      <c r="S1288" s="22">
        <f>SUM($R$3:R1288)</f>
        <v>1913.8757846604406</v>
      </c>
      <c r="T1288" s="25">
        <f t="shared" si="140"/>
        <v>0</v>
      </c>
      <c r="U1288" s="22">
        <f>SUM($T$3:T1288)</f>
        <v>416.41807213557053</v>
      </c>
      <c r="V1288" s="25"/>
      <c r="W1288" s="20">
        <f>U1288*'KERS Calcs'!$F$4</f>
        <v>366.44790347930206</v>
      </c>
      <c r="X1288" s="25">
        <f>O1288*'KERS Calcs'!$F$30</f>
        <v>0</v>
      </c>
      <c r="Y1288" s="73">
        <f>T1288*'KERS Calcs'!$F$30</f>
        <v>0</v>
      </c>
      <c r="Z1288" s="26">
        <f>SUM($Y$3:Y1288)</f>
        <v>223.94983574384023</v>
      </c>
    </row>
    <row r="1289" spans="1:26" x14ac:dyDescent="0.2">
      <c r="A1289" s="23" t="s">
        <v>20</v>
      </c>
      <c r="B1289" s="19">
        <v>1286</v>
      </c>
      <c r="C1289" s="23">
        <v>264</v>
      </c>
      <c r="D1289" s="19">
        <v>78.2</v>
      </c>
      <c r="E1289" s="24">
        <v>21.722222222222225</v>
      </c>
      <c r="F1289" s="20">
        <v>-5.5555555555556344E-2</v>
      </c>
      <c r="G1289" s="25">
        <f>'Bike Data'!$C$4*$F1289</f>
        <v>-15.722222222222445</v>
      </c>
      <c r="H1289" s="22">
        <f>0.5*'Bike Data'!$C$12*'Bike Data'!$C$7*'Bike Data'!$C$6*'WLTP Calcs'!E1289^2</f>
        <v>97.107746296296327</v>
      </c>
      <c r="I1289" s="26">
        <f>0.02 *'Bike Data'!C$4*9.81</f>
        <v>55.524600000000007</v>
      </c>
      <c r="J1289" s="22">
        <f t="shared" si="141"/>
        <v>136.91012407407391</v>
      </c>
      <c r="K1289" s="25">
        <f t="shared" si="142"/>
        <v>136.91012407407391</v>
      </c>
      <c r="L1289" s="20">
        <f t="shared" si="143"/>
        <v>0</v>
      </c>
      <c r="M1289" s="30">
        <f>(E1289/1000)*(I1289+H1289+('Bike Data'!C$4*'Bike Data'!C$10*F1289))</f>
        <v>2.8707330823559625</v>
      </c>
      <c r="N1289" s="25">
        <f t="shared" si="144"/>
        <v>2.8707330823559625</v>
      </c>
      <c r="O1289" s="30">
        <f t="shared" si="145"/>
        <v>0</v>
      </c>
      <c r="P1289" s="26"/>
      <c r="Q1289" s="22">
        <f>((M1289+M1290)/2) * (B1290 - B1289)</f>
        <v>2.8062324827289076</v>
      </c>
      <c r="R1289" s="25">
        <f t="shared" si="146"/>
        <v>2.8062324827289076</v>
      </c>
      <c r="S1289" s="22">
        <f>SUM($R$3:R1289)</f>
        <v>1916.6820171431696</v>
      </c>
      <c r="T1289" s="25">
        <f t="shared" si="140"/>
        <v>0</v>
      </c>
      <c r="U1289" s="22">
        <f>SUM($T$3:T1289)</f>
        <v>416.41807213557053</v>
      </c>
      <c r="V1289" s="25"/>
      <c r="W1289" s="20">
        <f>U1289*'KERS Calcs'!$F$4</f>
        <v>366.44790347930206</v>
      </c>
      <c r="X1289" s="25">
        <f>O1289*'KERS Calcs'!$F$30</f>
        <v>0</v>
      </c>
      <c r="Y1289" s="73">
        <f>T1289*'KERS Calcs'!$F$30</f>
        <v>0</v>
      </c>
      <c r="Z1289" s="26">
        <f>SUM($Y$3:Y1289)</f>
        <v>223.94983574384023</v>
      </c>
    </row>
    <row r="1290" spans="1:26" x14ac:dyDescent="0.2">
      <c r="A1290" s="23" t="s">
        <v>20</v>
      </c>
      <c r="B1290" s="19">
        <v>1287</v>
      </c>
      <c r="C1290" s="23">
        <v>265</v>
      </c>
      <c r="D1290" s="19">
        <v>78</v>
      </c>
      <c r="E1290" s="24">
        <v>21.666666666666668</v>
      </c>
      <c r="F1290" s="20">
        <v>-6.9444444444444448E-2</v>
      </c>
      <c r="G1290" s="25">
        <f>'Bike Data'!$C$4*$F1290</f>
        <v>-19.652777777777779</v>
      </c>
      <c r="H1290" s="22">
        <f>0.5*'Bike Data'!$C$12*'Bike Data'!$C$7*'Bike Data'!$C$6*'WLTP Calcs'!E1290^2</f>
        <v>96.611666666666693</v>
      </c>
      <c r="I1290" s="26">
        <f>0.02 *'Bike Data'!C$4*9.81</f>
        <v>55.524600000000007</v>
      </c>
      <c r="J1290" s="22">
        <f t="shared" si="141"/>
        <v>132.48348888888893</v>
      </c>
      <c r="K1290" s="25">
        <f t="shared" si="142"/>
        <v>132.48348888888893</v>
      </c>
      <c r="L1290" s="20">
        <f t="shared" si="143"/>
        <v>0</v>
      </c>
      <c r="M1290" s="30">
        <f>(E1290/1000)*(I1290+H1290+('Bike Data'!C$4*'Bike Data'!C$10*F1290))</f>
        <v>2.7417318831018527</v>
      </c>
      <c r="N1290" s="25">
        <f t="shared" si="144"/>
        <v>2.7417318831018527</v>
      </c>
      <c r="O1290" s="30">
        <f t="shared" si="145"/>
        <v>0</v>
      </c>
      <c r="P1290" s="26"/>
      <c r="Q1290" s="22">
        <f>((M1290+M1291)/2) * (B1291 - B1290)</f>
        <v>2.6179705389178238</v>
      </c>
      <c r="R1290" s="25">
        <f t="shared" si="146"/>
        <v>2.6179705389178238</v>
      </c>
      <c r="S1290" s="22">
        <f>SUM($R$3:R1290)</f>
        <v>1919.2999876820875</v>
      </c>
      <c r="T1290" s="25">
        <f t="shared" si="140"/>
        <v>0</v>
      </c>
      <c r="U1290" s="22">
        <f>SUM($T$3:T1290)</f>
        <v>416.41807213557053</v>
      </c>
      <c r="V1290" s="25"/>
      <c r="W1290" s="20">
        <f>U1290*'KERS Calcs'!$F$4</f>
        <v>366.44790347930206</v>
      </c>
      <c r="X1290" s="25">
        <f>O1290*'KERS Calcs'!$F$30</f>
        <v>0</v>
      </c>
      <c r="Y1290" s="73">
        <f>T1290*'KERS Calcs'!$F$30</f>
        <v>0</v>
      </c>
      <c r="Z1290" s="26">
        <f>SUM($Y$3:Y1290)</f>
        <v>223.94983574384023</v>
      </c>
    </row>
    <row r="1291" spans="1:26" x14ac:dyDescent="0.2">
      <c r="A1291" s="23" t="s">
        <v>20</v>
      </c>
      <c r="B1291" s="19">
        <v>1288</v>
      </c>
      <c r="C1291" s="23">
        <v>266</v>
      </c>
      <c r="D1291" s="19">
        <v>77.7</v>
      </c>
      <c r="E1291" s="24">
        <v>21.583333333333336</v>
      </c>
      <c r="F1291" s="20">
        <v>-9.7222222222222612E-2</v>
      </c>
      <c r="G1291" s="25">
        <f>'Bike Data'!$C$4*$F1291</f>
        <v>-27.513888888888999</v>
      </c>
      <c r="H1291" s="22">
        <f>0.5*'Bike Data'!$C$12*'Bike Data'!$C$7*'Bike Data'!$C$6*'WLTP Calcs'!E1291^2</f>
        <v>95.869929166666694</v>
      </c>
      <c r="I1291" s="26">
        <f>0.02 *'Bike Data'!C$4*9.81</f>
        <v>55.524600000000007</v>
      </c>
      <c r="J1291" s="22">
        <f t="shared" si="141"/>
        <v>123.8806402777777</v>
      </c>
      <c r="K1291" s="25">
        <f t="shared" si="142"/>
        <v>123.8806402777777</v>
      </c>
      <c r="L1291" s="20">
        <f t="shared" si="143"/>
        <v>0</v>
      </c>
      <c r="M1291" s="30">
        <f>(E1291/1000)*(I1291+H1291+('Bike Data'!C$4*'Bike Data'!C$10*F1291))</f>
        <v>2.4942091947337945</v>
      </c>
      <c r="N1291" s="25">
        <f t="shared" si="144"/>
        <v>2.4942091947337945</v>
      </c>
      <c r="O1291" s="30">
        <f t="shared" si="145"/>
        <v>0</v>
      </c>
      <c r="P1291" s="26"/>
      <c r="Q1291" s="22">
        <f>((M1291+M1292)/2) * (B1292 - B1291)</f>
        <v>2.4222612819283702</v>
      </c>
      <c r="R1291" s="25">
        <f t="shared" si="146"/>
        <v>2.4222612819283702</v>
      </c>
      <c r="S1291" s="22">
        <f>SUM($R$3:R1291)</f>
        <v>1921.7222489640158</v>
      </c>
      <c r="T1291" s="25">
        <f t="shared" si="140"/>
        <v>0</v>
      </c>
      <c r="U1291" s="22">
        <f>SUM($T$3:T1291)</f>
        <v>416.41807213557053</v>
      </c>
      <c r="V1291" s="25"/>
      <c r="W1291" s="20">
        <f>U1291*'KERS Calcs'!$F$4</f>
        <v>366.44790347930206</v>
      </c>
      <c r="X1291" s="25">
        <f>O1291*'KERS Calcs'!$F$30</f>
        <v>0</v>
      </c>
      <c r="Y1291" s="73">
        <f>T1291*'KERS Calcs'!$F$30</f>
        <v>0</v>
      </c>
      <c r="Z1291" s="26">
        <f>SUM($Y$3:Y1291)</f>
        <v>223.94983574384023</v>
      </c>
    </row>
    <row r="1292" spans="1:26" x14ac:dyDescent="0.2">
      <c r="A1292" s="23" t="s">
        <v>20</v>
      </c>
      <c r="B1292" s="19">
        <v>1289</v>
      </c>
      <c r="C1292" s="23">
        <v>267</v>
      </c>
      <c r="D1292" s="19">
        <v>77.3</v>
      </c>
      <c r="E1292" s="24">
        <v>21.472222222222221</v>
      </c>
      <c r="F1292" s="20">
        <v>-0.11111111111111072</v>
      </c>
      <c r="G1292" s="25">
        <f>'Bike Data'!$C$4*$F1292</f>
        <v>-31.444444444444333</v>
      </c>
      <c r="H1292" s="22">
        <f>0.5*'Bike Data'!$C$12*'Bike Data'!$C$7*'Bike Data'!$C$6*'WLTP Calcs'!E1292^2</f>
        <v>94.885392129629622</v>
      </c>
      <c r="I1292" s="26">
        <f>0.02 *'Bike Data'!C$4*9.81</f>
        <v>55.524600000000007</v>
      </c>
      <c r="J1292" s="22">
        <f t="shared" si="141"/>
        <v>118.9655476851853</v>
      </c>
      <c r="K1292" s="25">
        <f t="shared" si="142"/>
        <v>118.9655476851853</v>
      </c>
      <c r="L1292" s="20">
        <f t="shared" si="143"/>
        <v>0</v>
      </c>
      <c r="M1292" s="30">
        <f>(E1292/1000)*(I1292+H1292+('Bike Data'!C$4*'Bike Data'!C$10*F1292))</f>
        <v>2.3503133691229459</v>
      </c>
      <c r="N1292" s="25">
        <f t="shared" si="144"/>
        <v>2.3503133691229459</v>
      </c>
      <c r="O1292" s="30">
        <f t="shared" si="145"/>
        <v>0</v>
      </c>
      <c r="P1292" s="26"/>
      <c r="Q1292" s="22">
        <f>((M1292+M1293)/2) * (B1293 - B1292)</f>
        <v>2.3884445481577941</v>
      </c>
      <c r="R1292" s="25">
        <f t="shared" si="146"/>
        <v>2.3884445481577941</v>
      </c>
      <c r="S1292" s="22">
        <f>SUM($R$3:R1292)</f>
        <v>1924.1106935121736</v>
      </c>
      <c r="T1292" s="25">
        <f t="shared" si="140"/>
        <v>0</v>
      </c>
      <c r="U1292" s="22">
        <f>SUM($T$3:T1292)</f>
        <v>416.41807213557053</v>
      </c>
      <c r="V1292" s="25"/>
      <c r="W1292" s="20">
        <f>U1292*'KERS Calcs'!$F$4</f>
        <v>366.44790347930206</v>
      </c>
      <c r="X1292" s="25">
        <f>O1292*'KERS Calcs'!$F$30</f>
        <v>0</v>
      </c>
      <c r="Y1292" s="73">
        <f>T1292*'KERS Calcs'!$F$30</f>
        <v>0</v>
      </c>
      <c r="Z1292" s="26">
        <f>SUM($Y$3:Y1292)</f>
        <v>223.94983574384023</v>
      </c>
    </row>
    <row r="1293" spans="1:26" x14ac:dyDescent="0.2">
      <c r="A1293" s="23" t="s">
        <v>20</v>
      </c>
      <c r="B1293" s="19">
        <v>1290</v>
      </c>
      <c r="C1293" s="23">
        <v>268</v>
      </c>
      <c r="D1293" s="19">
        <v>76.900000000000006</v>
      </c>
      <c r="E1293" s="24">
        <v>21.361111111111114</v>
      </c>
      <c r="F1293" s="20">
        <v>-9.7222222222222612E-2</v>
      </c>
      <c r="G1293" s="25">
        <f>'Bike Data'!$C$4*$F1293</f>
        <v>-27.513888888888999</v>
      </c>
      <c r="H1293" s="22">
        <f>0.5*'Bike Data'!$C$12*'Bike Data'!$C$7*'Bike Data'!$C$6*'WLTP Calcs'!E1293^2</f>
        <v>93.905936574074104</v>
      </c>
      <c r="I1293" s="26">
        <f>0.02 *'Bike Data'!C$4*9.81</f>
        <v>55.524600000000007</v>
      </c>
      <c r="J1293" s="22">
        <f t="shared" si="141"/>
        <v>121.91664768518511</v>
      </c>
      <c r="K1293" s="25">
        <f t="shared" si="142"/>
        <v>121.91664768518511</v>
      </c>
      <c r="L1293" s="20">
        <f t="shared" si="143"/>
        <v>0</v>
      </c>
      <c r="M1293" s="30">
        <f>(E1293/1000)*(I1293+H1293+('Bike Data'!C$4*'Bike Data'!C$10*F1293))</f>
        <v>2.4265757271926423</v>
      </c>
      <c r="N1293" s="25">
        <f t="shared" si="144"/>
        <v>2.4265757271926423</v>
      </c>
      <c r="O1293" s="30">
        <f t="shared" si="145"/>
        <v>0</v>
      </c>
      <c r="P1293" s="26"/>
      <c r="Q1293" s="22">
        <f>((M1293+M1294)/2) * (B1294 - B1293)</f>
        <v>2.4140627231706508</v>
      </c>
      <c r="R1293" s="25">
        <f t="shared" si="146"/>
        <v>2.4140627231706508</v>
      </c>
      <c r="S1293" s="22">
        <f>SUM($R$3:R1293)</f>
        <v>1926.5247562353443</v>
      </c>
      <c r="T1293" s="25">
        <f t="shared" si="140"/>
        <v>0</v>
      </c>
      <c r="U1293" s="22">
        <f>SUM($T$3:T1293)</f>
        <v>416.41807213557053</v>
      </c>
      <c r="V1293" s="25"/>
      <c r="W1293" s="20">
        <f>U1293*'KERS Calcs'!$F$4</f>
        <v>366.44790347930206</v>
      </c>
      <c r="X1293" s="25">
        <f>O1293*'KERS Calcs'!$F$30</f>
        <v>0</v>
      </c>
      <c r="Y1293" s="73">
        <f>T1293*'KERS Calcs'!$F$30</f>
        <v>0</v>
      </c>
      <c r="Z1293" s="26">
        <f>SUM($Y$3:Y1293)</f>
        <v>223.94983574384023</v>
      </c>
    </row>
    <row r="1294" spans="1:26" x14ac:dyDescent="0.2">
      <c r="A1294" s="23" t="s">
        <v>20</v>
      </c>
      <c r="B1294" s="19">
        <v>1291</v>
      </c>
      <c r="C1294" s="23">
        <v>269</v>
      </c>
      <c r="D1294" s="19">
        <v>76.599999999999994</v>
      </c>
      <c r="E1294" s="24">
        <v>21.277777777777779</v>
      </c>
      <c r="F1294" s="20">
        <v>-9.7222222222222612E-2</v>
      </c>
      <c r="G1294" s="25">
        <f>'Bike Data'!$C$4*$F1294</f>
        <v>-27.513888888888999</v>
      </c>
      <c r="H1294" s="22">
        <f>0.5*'Bike Data'!$C$12*'Bike Data'!$C$7*'Bike Data'!$C$6*'WLTP Calcs'!E1294^2</f>
        <v>93.174679629629651</v>
      </c>
      <c r="I1294" s="26">
        <f>0.02 *'Bike Data'!C$4*9.81</f>
        <v>55.524600000000007</v>
      </c>
      <c r="J1294" s="22">
        <f t="shared" si="141"/>
        <v>121.18539074074066</v>
      </c>
      <c r="K1294" s="25">
        <f t="shared" si="142"/>
        <v>121.18539074074066</v>
      </c>
      <c r="L1294" s="20">
        <f t="shared" si="143"/>
        <v>0</v>
      </c>
      <c r="M1294" s="30">
        <f>(E1294/1000)*(I1294+H1294+('Bike Data'!C$4*'Bike Data'!C$10*F1294))</f>
        <v>2.4015497191486599</v>
      </c>
      <c r="N1294" s="25">
        <f t="shared" si="144"/>
        <v>2.4015497191486599</v>
      </c>
      <c r="O1294" s="30">
        <f t="shared" si="145"/>
        <v>0</v>
      </c>
      <c r="P1294" s="26"/>
      <c r="Q1294" s="22">
        <f>((M1294+M1295)/2) * (B1295 - B1294)</f>
        <v>2.2766562635673901</v>
      </c>
      <c r="R1294" s="25">
        <f t="shared" si="146"/>
        <v>2.2766562635673901</v>
      </c>
      <c r="S1294" s="22">
        <f>SUM($R$3:R1294)</f>
        <v>1928.8014124989118</v>
      </c>
      <c r="T1294" s="25">
        <f t="shared" si="140"/>
        <v>0</v>
      </c>
      <c r="U1294" s="22">
        <f>SUM($T$3:T1294)</f>
        <v>416.41807213557053</v>
      </c>
      <c r="V1294" s="25"/>
      <c r="W1294" s="20">
        <f>U1294*'KERS Calcs'!$F$4</f>
        <v>366.44790347930206</v>
      </c>
      <c r="X1294" s="25">
        <f>O1294*'KERS Calcs'!$F$30</f>
        <v>0</v>
      </c>
      <c r="Y1294" s="73">
        <f>T1294*'KERS Calcs'!$F$30</f>
        <v>0</v>
      </c>
      <c r="Z1294" s="26">
        <f>SUM($Y$3:Y1294)</f>
        <v>223.94983574384023</v>
      </c>
    </row>
    <row r="1295" spans="1:26" x14ac:dyDescent="0.2">
      <c r="A1295" s="23" t="s">
        <v>20</v>
      </c>
      <c r="B1295" s="19">
        <v>1292</v>
      </c>
      <c r="C1295" s="23">
        <v>270</v>
      </c>
      <c r="D1295" s="19">
        <v>76.2</v>
      </c>
      <c r="E1295" s="24">
        <v>21.166666666666668</v>
      </c>
      <c r="F1295" s="20">
        <v>-0.12499999999999881</v>
      </c>
      <c r="G1295" s="25">
        <f>'Bike Data'!$C$4*$F1295</f>
        <v>-35.374999999999659</v>
      </c>
      <c r="H1295" s="22">
        <f>0.5*'Bike Data'!$C$12*'Bike Data'!$C$7*'Bike Data'!$C$6*'WLTP Calcs'!E1295^2</f>
        <v>92.204116666666678</v>
      </c>
      <c r="I1295" s="26">
        <f>0.02 *'Bike Data'!C$4*9.81</f>
        <v>55.524600000000007</v>
      </c>
      <c r="J1295" s="22">
        <f t="shared" si="141"/>
        <v>112.35371666666703</v>
      </c>
      <c r="K1295" s="25">
        <f t="shared" si="142"/>
        <v>112.35371666666703</v>
      </c>
      <c r="L1295" s="20">
        <f t="shared" si="143"/>
        <v>0</v>
      </c>
      <c r="M1295" s="30">
        <f>(E1295/1000)*(I1295+H1295+('Bike Data'!C$4*'Bike Data'!C$10*F1295))</f>
        <v>2.1517628079861209</v>
      </c>
      <c r="N1295" s="25">
        <f t="shared" si="144"/>
        <v>2.1517628079861209</v>
      </c>
      <c r="O1295" s="30">
        <f t="shared" si="145"/>
        <v>0</v>
      </c>
      <c r="P1295" s="26"/>
      <c r="Q1295" s="22">
        <f>((M1295+M1296)/2) * (B1296 - B1295)</f>
        <v>2.0782026938335956</v>
      </c>
      <c r="R1295" s="25">
        <f t="shared" si="146"/>
        <v>2.0782026938335956</v>
      </c>
      <c r="S1295" s="22">
        <f>SUM($R$3:R1295)</f>
        <v>1930.8796151927454</v>
      </c>
      <c r="T1295" s="25">
        <f t="shared" si="140"/>
        <v>0</v>
      </c>
      <c r="U1295" s="22">
        <f>SUM($T$3:T1295)</f>
        <v>416.41807213557053</v>
      </c>
      <c r="V1295" s="25"/>
      <c r="W1295" s="20">
        <f>U1295*'KERS Calcs'!$F$4</f>
        <v>366.44790347930206</v>
      </c>
      <c r="X1295" s="25">
        <f>O1295*'KERS Calcs'!$F$30</f>
        <v>0</v>
      </c>
      <c r="Y1295" s="73">
        <f>T1295*'KERS Calcs'!$F$30</f>
        <v>0</v>
      </c>
      <c r="Z1295" s="26">
        <f>SUM($Y$3:Y1295)</f>
        <v>223.94983574384023</v>
      </c>
    </row>
    <row r="1296" spans="1:26" x14ac:dyDescent="0.2">
      <c r="A1296" s="23" t="s">
        <v>20</v>
      </c>
      <c r="B1296" s="19">
        <v>1293</v>
      </c>
      <c r="C1296" s="23">
        <v>271</v>
      </c>
      <c r="D1296" s="19">
        <v>75.7</v>
      </c>
      <c r="E1296" s="24">
        <v>21.027777777777779</v>
      </c>
      <c r="F1296" s="20">
        <v>-0.1388888888888889</v>
      </c>
      <c r="G1296" s="25">
        <f>'Bike Data'!$C$4*$F1296</f>
        <v>-39.305555555555557</v>
      </c>
      <c r="H1296" s="22">
        <f>0.5*'Bike Data'!$C$12*'Bike Data'!$C$7*'Bike Data'!$C$6*'WLTP Calcs'!E1296^2</f>
        <v>90.998058796296306</v>
      </c>
      <c r="I1296" s="26">
        <f>0.02 *'Bike Data'!C$4*9.81</f>
        <v>55.524600000000007</v>
      </c>
      <c r="J1296" s="22">
        <f t="shared" si="141"/>
        <v>107.21710324074076</v>
      </c>
      <c r="K1296" s="25">
        <f t="shared" si="142"/>
        <v>107.21710324074076</v>
      </c>
      <c r="L1296" s="20">
        <f t="shared" si="143"/>
        <v>0</v>
      </c>
      <c r="M1296" s="30">
        <f>(E1296/1000)*(I1296+H1296+('Bike Data'!C$4*'Bike Data'!C$10*F1296))</f>
        <v>2.0046425796810703</v>
      </c>
      <c r="N1296" s="25">
        <f t="shared" si="144"/>
        <v>2.0046425796810703</v>
      </c>
      <c r="O1296" s="30">
        <f t="shared" si="145"/>
        <v>0</v>
      </c>
      <c r="P1296" s="26"/>
      <c r="Q1296" s="22">
        <f>((M1296+M1297)/2) * (B1297 - B1296)</f>
        <v>1.985508550231482</v>
      </c>
      <c r="R1296" s="25">
        <f t="shared" si="146"/>
        <v>1.985508550231482</v>
      </c>
      <c r="S1296" s="22">
        <f>SUM($R$3:R1296)</f>
        <v>1932.8651237429769</v>
      </c>
      <c r="T1296" s="25">
        <f t="shared" si="140"/>
        <v>0</v>
      </c>
      <c r="U1296" s="22">
        <f>SUM($T$3:T1296)</f>
        <v>416.41807213557053</v>
      </c>
      <c r="V1296" s="25"/>
      <c r="W1296" s="20">
        <f>U1296*'KERS Calcs'!$F$4</f>
        <v>366.44790347930206</v>
      </c>
      <c r="X1296" s="25">
        <f>O1296*'KERS Calcs'!$F$30</f>
        <v>0</v>
      </c>
      <c r="Y1296" s="73">
        <f>T1296*'KERS Calcs'!$F$30</f>
        <v>0</v>
      </c>
      <c r="Z1296" s="26">
        <f>SUM($Y$3:Y1296)</f>
        <v>223.94983574384023</v>
      </c>
    </row>
    <row r="1297" spans="1:26" x14ac:dyDescent="0.2">
      <c r="A1297" s="23" t="s">
        <v>20</v>
      </c>
      <c r="B1297" s="19">
        <v>1294</v>
      </c>
      <c r="C1297" s="23">
        <v>272</v>
      </c>
      <c r="D1297" s="19">
        <v>75.2</v>
      </c>
      <c r="E1297" s="24">
        <v>20.888888888888889</v>
      </c>
      <c r="F1297" s="20">
        <v>-0.1388888888888889</v>
      </c>
      <c r="G1297" s="25">
        <f>'Bike Data'!$C$4*$F1297</f>
        <v>-39.305555555555557</v>
      </c>
      <c r="H1297" s="22">
        <f>0.5*'Bike Data'!$C$12*'Bike Data'!$C$7*'Bike Data'!$C$6*'WLTP Calcs'!E1297^2</f>
        <v>89.799940740740738</v>
      </c>
      <c r="I1297" s="26">
        <f>0.02 *'Bike Data'!C$4*9.81</f>
        <v>55.524600000000007</v>
      </c>
      <c r="J1297" s="22">
        <f t="shared" si="141"/>
        <v>106.01898518518519</v>
      </c>
      <c r="K1297" s="25">
        <f t="shared" si="142"/>
        <v>106.01898518518519</v>
      </c>
      <c r="L1297" s="20">
        <f t="shared" si="143"/>
        <v>0</v>
      </c>
      <c r="M1297" s="30">
        <f>(E1297/1000)*(I1297+H1297+('Bike Data'!C$4*'Bike Data'!C$10*F1297))</f>
        <v>1.9663745207818937</v>
      </c>
      <c r="N1297" s="25">
        <f t="shared" si="144"/>
        <v>1.9663745207818937</v>
      </c>
      <c r="O1297" s="30">
        <f t="shared" si="145"/>
        <v>0</v>
      </c>
      <c r="P1297" s="26"/>
      <c r="Q1297" s="22">
        <f>((M1297+M1298)/2) * (B1298 - B1297)</f>
        <v>2.0537076720228931</v>
      </c>
      <c r="R1297" s="25">
        <f t="shared" si="146"/>
        <v>2.0537076720228931</v>
      </c>
      <c r="S1297" s="22">
        <f>SUM($R$3:R1297)</f>
        <v>1934.9188314149999</v>
      </c>
      <c r="T1297" s="25">
        <f t="shared" si="140"/>
        <v>0</v>
      </c>
      <c r="U1297" s="22">
        <f>SUM($T$3:T1297)</f>
        <v>416.41807213557053</v>
      </c>
      <c r="V1297" s="25"/>
      <c r="W1297" s="20">
        <f>U1297*'KERS Calcs'!$F$4</f>
        <v>366.44790347930206</v>
      </c>
      <c r="X1297" s="25">
        <f>O1297*'KERS Calcs'!$F$30</f>
        <v>0</v>
      </c>
      <c r="Y1297" s="73">
        <f>T1297*'KERS Calcs'!$F$30</f>
        <v>0</v>
      </c>
      <c r="Z1297" s="26">
        <f>SUM($Y$3:Y1297)</f>
        <v>223.94983574384023</v>
      </c>
    </row>
    <row r="1298" spans="1:26" x14ac:dyDescent="0.2">
      <c r="A1298" s="23" t="s">
        <v>20</v>
      </c>
      <c r="B1298" s="19">
        <v>1295</v>
      </c>
      <c r="C1298" s="23">
        <v>273</v>
      </c>
      <c r="D1298" s="19">
        <v>74.7</v>
      </c>
      <c r="E1298" s="24">
        <v>20.75</v>
      </c>
      <c r="F1298" s="20">
        <v>-0.11111111111111072</v>
      </c>
      <c r="G1298" s="25">
        <f>'Bike Data'!$C$4*$F1298</f>
        <v>-31.444444444444333</v>
      </c>
      <c r="H1298" s="22">
        <f>0.5*'Bike Data'!$C$12*'Bike Data'!$C$7*'Bike Data'!$C$6*'WLTP Calcs'!E1298^2</f>
        <v>88.609762500000002</v>
      </c>
      <c r="I1298" s="26">
        <f>0.02 *'Bike Data'!C$4*9.81</f>
        <v>55.524600000000007</v>
      </c>
      <c r="J1298" s="22">
        <f t="shared" si="141"/>
        <v>112.68991805555568</v>
      </c>
      <c r="K1298" s="25">
        <f t="shared" si="142"/>
        <v>112.68991805555568</v>
      </c>
      <c r="L1298" s="20">
        <f t="shared" si="143"/>
        <v>0</v>
      </c>
      <c r="M1298" s="30">
        <f>(E1298/1000)*(I1298+H1298+('Bike Data'!C$4*'Bike Data'!C$10*F1298))</f>
        <v>2.1410408232638924</v>
      </c>
      <c r="N1298" s="25">
        <f t="shared" si="144"/>
        <v>2.1410408232638924</v>
      </c>
      <c r="O1298" s="30">
        <f t="shared" si="145"/>
        <v>0</v>
      </c>
      <c r="P1298" s="26"/>
      <c r="Q1298" s="22">
        <f>((M1298+M1299)/2) * (B1299 - B1298)</f>
        <v>2.3409854607060177</v>
      </c>
      <c r="R1298" s="25">
        <f t="shared" si="146"/>
        <v>2.3409854607060177</v>
      </c>
      <c r="S1298" s="22">
        <f>SUM($R$3:R1298)</f>
        <v>1937.2598168757058</v>
      </c>
      <c r="T1298" s="25">
        <f t="shared" si="140"/>
        <v>0</v>
      </c>
      <c r="U1298" s="22">
        <f>SUM($T$3:T1298)</f>
        <v>416.41807213557053</v>
      </c>
      <c r="V1298" s="25"/>
      <c r="W1298" s="20">
        <f>U1298*'KERS Calcs'!$F$4</f>
        <v>366.44790347930206</v>
      </c>
      <c r="X1298" s="25">
        <f>O1298*'KERS Calcs'!$F$30</f>
        <v>0</v>
      </c>
      <c r="Y1298" s="73">
        <f>T1298*'KERS Calcs'!$F$30</f>
        <v>0</v>
      </c>
      <c r="Z1298" s="26">
        <f>SUM($Y$3:Y1298)</f>
        <v>223.94983574384023</v>
      </c>
    </row>
    <row r="1299" spans="1:26" x14ac:dyDescent="0.2">
      <c r="A1299" s="23" t="s">
        <v>20</v>
      </c>
      <c r="B1299" s="19">
        <v>1296</v>
      </c>
      <c r="C1299" s="23">
        <v>274</v>
      </c>
      <c r="D1299" s="19">
        <v>74.400000000000006</v>
      </c>
      <c r="E1299" s="24">
        <v>20.666666666666668</v>
      </c>
      <c r="F1299" s="20">
        <v>-5.5555555555556344E-2</v>
      </c>
      <c r="G1299" s="25">
        <f>'Bike Data'!$C$4*$F1299</f>
        <v>-15.722222222222445</v>
      </c>
      <c r="H1299" s="22">
        <f>0.5*'Bike Data'!$C$12*'Bike Data'!$C$7*'Bike Data'!$C$6*'WLTP Calcs'!E1299^2</f>
        <v>87.899466666666683</v>
      </c>
      <c r="I1299" s="26">
        <f>0.02 *'Bike Data'!C$4*9.81</f>
        <v>55.524600000000007</v>
      </c>
      <c r="J1299" s="22">
        <f t="shared" si="141"/>
        <v>127.70184444444425</v>
      </c>
      <c r="K1299" s="25">
        <f t="shared" si="142"/>
        <v>127.70184444444425</v>
      </c>
      <c r="L1299" s="20">
        <f t="shared" si="143"/>
        <v>0</v>
      </c>
      <c r="M1299" s="30">
        <f>(E1299/1000)*(I1299+H1299+('Bike Data'!C$4*'Bike Data'!C$10*F1299))</f>
        <v>2.5409300981481429</v>
      </c>
      <c r="N1299" s="25">
        <f t="shared" si="144"/>
        <v>2.5409300981481429</v>
      </c>
      <c r="O1299" s="30">
        <f t="shared" si="145"/>
        <v>0</v>
      </c>
      <c r="P1299" s="26"/>
      <c r="Q1299" s="22">
        <f>((M1299+M1300)/2) * (B1300 - B1299)</f>
        <v>2.7480850056648638</v>
      </c>
      <c r="R1299" s="25">
        <f t="shared" si="146"/>
        <v>2.7480850056648638</v>
      </c>
      <c r="S1299" s="22">
        <f>SUM($R$3:R1299)</f>
        <v>1940.0079018813708</v>
      </c>
      <c r="T1299" s="25">
        <f t="shared" si="140"/>
        <v>0</v>
      </c>
      <c r="U1299" s="22">
        <f>SUM($T$3:T1299)</f>
        <v>416.41807213557053</v>
      </c>
      <c r="V1299" s="25"/>
      <c r="W1299" s="20">
        <f>U1299*'KERS Calcs'!$F$4</f>
        <v>366.44790347930206</v>
      </c>
      <c r="X1299" s="25">
        <f>O1299*'KERS Calcs'!$F$30</f>
        <v>0</v>
      </c>
      <c r="Y1299" s="73">
        <f>T1299*'KERS Calcs'!$F$30</f>
        <v>0</v>
      </c>
      <c r="Z1299" s="26">
        <f>SUM($Y$3:Y1299)</f>
        <v>223.94983574384023</v>
      </c>
    </row>
    <row r="1300" spans="1:26" x14ac:dyDescent="0.2">
      <c r="A1300" s="23" t="s">
        <v>20</v>
      </c>
      <c r="B1300" s="19">
        <v>1297</v>
      </c>
      <c r="C1300" s="23">
        <v>275</v>
      </c>
      <c r="D1300" s="19">
        <v>74.3</v>
      </c>
      <c r="E1300" s="24">
        <v>20.638888888888889</v>
      </c>
      <c r="F1300" s="20">
        <v>0</v>
      </c>
      <c r="G1300" s="25">
        <f>'Bike Data'!$C$4*$F1300</f>
        <v>0</v>
      </c>
      <c r="H1300" s="22">
        <f>0.5*'Bike Data'!$C$12*'Bike Data'!$C$7*'Bike Data'!$C$6*'WLTP Calcs'!E1300^2</f>
        <v>87.66333657407408</v>
      </c>
      <c r="I1300" s="26">
        <f>0.02 *'Bike Data'!C$4*9.81</f>
        <v>55.524600000000007</v>
      </c>
      <c r="J1300" s="22">
        <f t="shared" si="141"/>
        <v>143.18793657407409</v>
      </c>
      <c r="K1300" s="25">
        <f t="shared" si="142"/>
        <v>143.18793657407409</v>
      </c>
      <c r="L1300" s="20">
        <f t="shared" si="143"/>
        <v>0</v>
      </c>
      <c r="M1300" s="30">
        <f>(E1300/1000)*(I1300+H1300+('Bike Data'!C$4*'Bike Data'!C$10*F1300))</f>
        <v>2.9552399131815847</v>
      </c>
      <c r="N1300" s="25">
        <f t="shared" si="144"/>
        <v>2.9552399131815847</v>
      </c>
      <c r="O1300" s="30">
        <f t="shared" si="145"/>
        <v>0</v>
      </c>
      <c r="P1300" s="26"/>
      <c r="Q1300" s="22">
        <f>((M1300+M1301)/2) * (B1301 - B1300)</f>
        <v>3.1183563753407912</v>
      </c>
      <c r="R1300" s="25">
        <f t="shared" si="146"/>
        <v>3.1183563753407912</v>
      </c>
      <c r="S1300" s="22">
        <f>SUM($R$3:R1300)</f>
        <v>1943.1262582567115</v>
      </c>
      <c r="T1300" s="25">
        <f t="shared" si="140"/>
        <v>0</v>
      </c>
      <c r="U1300" s="22">
        <f>SUM($T$3:T1300)</f>
        <v>416.41807213557053</v>
      </c>
      <c r="V1300" s="25"/>
      <c r="W1300" s="20">
        <f>U1300*'KERS Calcs'!$F$4</f>
        <v>366.44790347930206</v>
      </c>
      <c r="X1300" s="25">
        <f>O1300*'KERS Calcs'!$F$30</f>
        <v>0</v>
      </c>
      <c r="Y1300" s="73">
        <f>T1300*'KERS Calcs'!$F$30</f>
        <v>0</v>
      </c>
      <c r="Z1300" s="26">
        <f>SUM($Y$3:Y1300)</f>
        <v>223.94983574384023</v>
      </c>
    </row>
    <row r="1301" spans="1:26" x14ac:dyDescent="0.2">
      <c r="A1301" s="23" t="s">
        <v>20</v>
      </c>
      <c r="B1301" s="19">
        <v>1298</v>
      </c>
      <c r="C1301" s="23">
        <v>276</v>
      </c>
      <c r="D1301" s="19">
        <v>74.400000000000006</v>
      </c>
      <c r="E1301" s="24">
        <v>20.666666666666668</v>
      </c>
      <c r="F1301" s="20">
        <v>4.1666666666666269E-2</v>
      </c>
      <c r="G1301" s="25">
        <f>'Bike Data'!$C$4*$F1301</f>
        <v>11.791666666666554</v>
      </c>
      <c r="H1301" s="22">
        <f>0.5*'Bike Data'!$C$12*'Bike Data'!$C$7*'Bike Data'!$C$6*'WLTP Calcs'!E1301^2</f>
        <v>87.899466666666683</v>
      </c>
      <c r="I1301" s="26">
        <f>0.02 *'Bike Data'!C$4*9.81</f>
        <v>55.524600000000007</v>
      </c>
      <c r="J1301" s="22">
        <f t="shared" si="141"/>
        <v>155.21573333333325</v>
      </c>
      <c r="K1301" s="25">
        <f t="shared" si="142"/>
        <v>155.21573333333325</v>
      </c>
      <c r="L1301" s="20">
        <f t="shared" si="143"/>
        <v>0</v>
      </c>
      <c r="M1301" s="30">
        <f>(E1301/1000)*(I1301+H1301+('Bike Data'!C$4*'Bike Data'!C$10*F1301))</f>
        <v>3.2814728374999977</v>
      </c>
      <c r="N1301" s="25">
        <f t="shared" si="144"/>
        <v>3.2814728374999977</v>
      </c>
      <c r="O1301" s="30">
        <f t="shared" si="145"/>
        <v>0</v>
      </c>
      <c r="P1301" s="26"/>
      <c r="Q1301" s="22">
        <f>((M1301+M1302)/2) * (B1302 - B1301)</f>
        <v>3.3968626378793711</v>
      </c>
      <c r="R1301" s="25">
        <f t="shared" si="146"/>
        <v>3.3968626378793711</v>
      </c>
      <c r="S1301" s="22">
        <f>SUM($R$3:R1301)</f>
        <v>1946.5231208945909</v>
      </c>
      <c r="T1301" s="25">
        <f t="shared" si="140"/>
        <v>0</v>
      </c>
      <c r="U1301" s="22">
        <f>SUM($T$3:T1301)</f>
        <v>416.41807213557053</v>
      </c>
      <c r="V1301" s="25"/>
      <c r="W1301" s="20">
        <f>U1301*'KERS Calcs'!$F$4</f>
        <v>366.44790347930206</v>
      </c>
      <c r="X1301" s="25">
        <f>O1301*'KERS Calcs'!$F$30</f>
        <v>0</v>
      </c>
      <c r="Y1301" s="73">
        <f>T1301*'KERS Calcs'!$F$30</f>
        <v>0</v>
      </c>
      <c r="Z1301" s="26">
        <f>SUM($Y$3:Y1301)</f>
        <v>223.94983574384023</v>
      </c>
    </row>
    <row r="1302" spans="1:26" x14ac:dyDescent="0.2">
      <c r="A1302" s="23" t="s">
        <v>20</v>
      </c>
      <c r="B1302" s="19">
        <v>1299</v>
      </c>
      <c r="C1302" s="23">
        <v>277</v>
      </c>
      <c r="D1302" s="19">
        <v>74.599999999999994</v>
      </c>
      <c r="E1302" s="24">
        <v>20.722222222222221</v>
      </c>
      <c r="F1302" s="20">
        <v>6.9444444444444448E-2</v>
      </c>
      <c r="G1302" s="25">
        <f>'Bike Data'!$C$4*$F1302</f>
        <v>19.652777777777779</v>
      </c>
      <c r="H1302" s="22">
        <f>0.5*'Bike Data'!$C$12*'Bike Data'!$C$7*'Bike Data'!$C$6*'WLTP Calcs'!E1302^2</f>
        <v>88.37267962962963</v>
      </c>
      <c r="I1302" s="26">
        <f>0.02 *'Bike Data'!C$4*9.81</f>
        <v>55.524600000000007</v>
      </c>
      <c r="J1302" s="22">
        <f t="shared" si="141"/>
        <v>163.55005740740739</v>
      </c>
      <c r="K1302" s="25">
        <f t="shared" si="142"/>
        <v>163.55005740740739</v>
      </c>
      <c r="L1302" s="20">
        <f t="shared" si="143"/>
        <v>0</v>
      </c>
      <c r="M1302" s="30">
        <f>(E1302/1000)*(I1302+H1302+('Bike Data'!C$4*'Bike Data'!C$10*F1302))</f>
        <v>3.5122524382587446</v>
      </c>
      <c r="N1302" s="25">
        <f t="shared" si="144"/>
        <v>3.5122524382587446</v>
      </c>
      <c r="O1302" s="30">
        <f t="shared" si="145"/>
        <v>0</v>
      </c>
      <c r="P1302" s="26"/>
      <c r="Q1302" s="22">
        <f>((M1302+M1303)/2) * (B1303 - B1302)</f>
        <v>3.5267234808224024</v>
      </c>
      <c r="R1302" s="25">
        <f t="shared" si="146"/>
        <v>3.5267234808224024</v>
      </c>
      <c r="S1302" s="22">
        <f>SUM($R$3:R1302)</f>
        <v>1950.0498443754134</v>
      </c>
      <c r="T1302" s="25">
        <f t="shared" si="140"/>
        <v>0</v>
      </c>
      <c r="U1302" s="22">
        <f>SUM($T$3:T1302)</f>
        <v>416.41807213557053</v>
      </c>
      <c r="V1302" s="25"/>
      <c r="W1302" s="20">
        <f>U1302*'KERS Calcs'!$F$4</f>
        <v>366.44790347930206</v>
      </c>
      <c r="X1302" s="25">
        <f>O1302*'KERS Calcs'!$F$30</f>
        <v>0</v>
      </c>
      <c r="Y1302" s="73">
        <f>T1302*'KERS Calcs'!$F$30</f>
        <v>0</v>
      </c>
      <c r="Z1302" s="26">
        <f>SUM($Y$3:Y1302)</f>
        <v>223.94983574384023</v>
      </c>
    </row>
    <row r="1303" spans="1:26" x14ac:dyDescent="0.2">
      <c r="A1303" s="23" t="s">
        <v>20</v>
      </c>
      <c r="B1303" s="19">
        <v>1300</v>
      </c>
      <c r="C1303" s="23">
        <v>278</v>
      </c>
      <c r="D1303" s="19">
        <v>74.900000000000006</v>
      </c>
      <c r="E1303" s="24">
        <v>20.805555555555557</v>
      </c>
      <c r="F1303" s="20">
        <v>6.9444444444444448E-2</v>
      </c>
      <c r="G1303" s="25">
        <f>'Bike Data'!$C$4*$F1303</f>
        <v>19.652777777777779</v>
      </c>
      <c r="H1303" s="22">
        <f>0.5*'Bike Data'!$C$12*'Bike Data'!$C$7*'Bike Data'!$C$6*'WLTP Calcs'!E1303^2</f>
        <v>89.084881018518544</v>
      </c>
      <c r="I1303" s="26">
        <f>0.02 *'Bike Data'!C$4*9.81</f>
        <v>55.524600000000007</v>
      </c>
      <c r="J1303" s="22">
        <f t="shared" si="141"/>
        <v>164.26225879629635</v>
      </c>
      <c r="K1303" s="25">
        <f t="shared" si="142"/>
        <v>164.26225879629635</v>
      </c>
      <c r="L1303" s="20">
        <f t="shared" si="143"/>
        <v>0</v>
      </c>
      <c r="M1303" s="30">
        <f>(E1303/1000)*(I1303+H1303+('Bike Data'!C$4*'Bike Data'!C$10*F1303))</f>
        <v>3.5411945233860602</v>
      </c>
      <c r="N1303" s="25">
        <f t="shared" si="144"/>
        <v>3.5411945233860602</v>
      </c>
      <c r="O1303" s="30">
        <f t="shared" si="145"/>
        <v>0</v>
      </c>
      <c r="P1303" s="26"/>
      <c r="Q1303" s="22">
        <f>((M1303+M1304)/2) * (B1304 - B1303)</f>
        <v>3.4974978341917398</v>
      </c>
      <c r="R1303" s="25">
        <f t="shared" si="146"/>
        <v>3.4974978341917398</v>
      </c>
      <c r="S1303" s="22">
        <f>SUM($R$3:R1303)</f>
        <v>1953.5473422096052</v>
      </c>
      <c r="T1303" s="25">
        <f t="shared" si="140"/>
        <v>0</v>
      </c>
      <c r="U1303" s="22">
        <f>SUM($T$3:T1303)</f>
        <v>416.41807213557053</v>
      </c>
      <c r="V1303" s="25"/>
      <c r="W1303" s="20">
        <f>U1303*'KERS Calcs'!$F$4</f>
        <v>366.44790347930206</v>
      </c>
      <c r="X1303" s="25">
        <f>O1303*'KERS Calcs'!$F$30</f>
        <v>0</v>
      </c>
      <c r="Y1303" s="73">
        <f>T1303*'KERS Calcs'!$F$30</f>
        <v>0</v>
      </c>
      <c r="Z1303" s="26">
        <f>SUM($Y$3:Y1303)</f>
        <v>223.94983574384023</v>
      </c>
    </row>
    <row r="1304" spans="1:26" x14ac:dyDescent="0.2">
      <c r="A1304" s="23" t="s">
        <v>20</v>
      </c>
      <c r="B1304" s="19">
        <v>1301</v>
      </c>
      <c r="C1304" s="23">
        <v>279</v>
      </c>
      <c r="D1304" s="19">
        <v>75.099999999999994</v>
      </c>
      <c r="E1304" s="24">
        <v>20.861111111111111</v>
      </c>
      <c r="F1304" s="20">
        <v>5.5555555555554373E-2</v>
      </c>
      <c r="G1304" s="25">
        <f>'Bike Data'!$C$4*$F1304</f>
        <v>15.722222222221887</v>
      </c>
      <c r="H1304" s="22">
        <f>0.5*'Bike Data'!$C$12*'Bike Data'!$C$7*'Bike Data'!$C$6*'WLTP Calcs'!E1304^2</f>
        <v>89.561269907407407</v>
      </c>
      <c r="I1304" s="26">
        <f>0.02 *'Bike Data'!C$4*9.81</f>
        <v>55.524600000000007</v>
      </c>
      <c r="J1304" s="22">
        <f t="shared" si="141"/>
        <v>160.8080921296293</v>
      </c>
      <c r="K1304" s="25">
        <f t="shared" si="142"/>
        <v>160.8080921296293</v>
      </c>
      <c r="L1304" s="20">
        <f t="shared" si="143"/>
        <v>0</v>
      </c>
      <c r="M1304" s="30">
        <f>(E1304/1000)*(I1304+H1304+('Bike Data'!C$4*'Bike Data'!C$10*F1304))</f>
        <v>3.4538011449974193</v>
      </c>
      <c r="N1304" s="25">
        <f t="shared" si="144"/>
        <v>3.4538011449974193</v>
      </c>
      <c r="O1304" s="30">
        <f t="shared" si="145"/>
        <v>0</v>
      </c>
      <c r="P1304" s="26"/>
      <c r="Q1304" s="22">
        <f>((M1304+M1305)/2) * (B1305 - B1304)</f>
        <v>3.4633956010288056</v>
      </c>
      <c r="R1304" s="25">
        <f t="shared" si="146"/>
        <v>3.4633956010288056</v>
      </c>
      <c r="S1304" s="22">
        <f>SUM($R$3:R1304)</f>
        <v>1957.0107378106341</v>
      </c>
      <c r="T1304" s="25">
        <f t="shared" si="140"/>
        <v>0</v>
      </c>
      <c r="U1304" s="22">
        <f>SUM($T$3:T1304)</f>
        <v>416.41807213557053</v>
      </c>
      <c r="V1304" s="25"/>
      <c r="W1304" s="20">
        <f>U1304*'KERS Calcs'!$F$4</f>
        <v>366.44790347930206</v>
      </c>
      <c r="X1304" s="25">
        <f>O1304*'KERS Calcs'!$F$30</f>
        <v>0</v>
      </c>
      <c r="Y1304" s="73">
        <f>T1304*'KERS Calcs'!$F$30</f>
        <v>0</v>
      </c>
      <c r="Z1304" s="26">
        <f>SUM($Y$3:Y1304)</f>
        <v>223.94983574384023</v>
      </c>
    </row>
    <row r="1305" spans="1:26" x14ac:dyDescent="0.2">
      <c r="A1305" s="23" t="s">
        <v>20</v>
      </c>
      <c r="B1305" s="19">
        <v>1302</v>
      </c>
      <c r="C1305" s="23">
        <v>280</v>
      </c>
      <c r="D1305" s="19">
        <v>75.3</v>
      </c>
      <c r="E1305" s="24">
        <v>20.916666666666668</v>
      </c>
      <c r="F1305" s="20">
        <v>5.5555555555556344E-2</v>
      </c>
      <c r="G1305" s="25">
        <f>'Bike Data'!$C$4*$F1305</f>
        <v>15.722222222222445</v>
      </c>
      <c r="H1305" s="22">
        <f>0.5*'Bike Data'!$C$12*'Bike Data'!$C$7*'Bike Data'!$C$6*'WLTP Calcs'!E1305^2</f>
        <v>90.038929166666691</v>
      </c>
      <c r="I1305" s="26">
        <f>0.02 *'Bike Data'!C$4*9.81</f>
        <v>55.524600000000007</v>
      </c>
      <c r="J1305" s="22">
        <f t="shared" si="141"/>
        <v>161.28575138888914</v>
      </c>
      <c r="K1305" s="25">
        <f t="shared" si="142"/>
        <v>161.28575138888914</v>
      </c>
      <c r="L1305" s="20">
        <f t="shared" si="143"/>
        <v>0</v>
      </c>
      <c r="M1305" s="30">
        <f>(E1305/1000)*(I1305+H1305+('Bike Data'!C$4*'Bike Data'!C$10*F1305))</f>
        <v>3.4729900570601915</v>
      </c>
      <c r="N1305" s="25">
        <f t="shared" si="144"/>
        <v>3.4729900570601915</v>
      </c>
      <c r="O1305" s="30">
        <f t="shared" si="145"/>
        <v>0</v>
      </c>
      <c r="P1305" s="26"/>
      <c r="Q1305" s="22">
        <f>((M1305+M1306)/2) * (B1306 - B1305)</f>
        <v>3.5363023441004406</v>
      </c>
      <c r="R1305" s="25">
        <f t="shared" si="146"/>
        <v>3.5363023441004406</v>
      </c>
      <c r="S1305" s="22">
        <f>SUM($R$3:R1305)</f>
        <v>1960.5470401547345</v>
      </c>
      <c r="T1305" s="25">
        <f t="shared" si="140"/>
        <v>0</v>
      </c>
      <c r="U1305" s="22">
        <f>SUM($T$3:T1305)</f>
        <v>416.41807213557053</v>
      </c>
      <c r="V1305" s="25"/>
      <c r="W1305" s="20">
        <f>U1305*'KERS Calcs'!$F$4</f>
        <v>366.44790347930206</v>
      </c>
      <c r="X1305" s="25">
        <f>O1305*'KERS Calcs'!$F$30</f>
        <v>0</v>
      </c>
      <c r="Y1305" s="73">
        <f>T1305*'KERS Calcs'!$F$30</f>
        <v>0</v>
      </c>
      <c r="Z1305" s="26">
        <f>SUM($Y$3:Y1305)</f>
        <v>223.94983574384023</v>
      </c>
    </row>
    <row r="1306" spans="1:26" x14ac:dyDescent="0.2">
      <c r="A1306" s="23" t="s">
        <v>20</v>
      </c>
      <c r="B1306" s="19">
        <v>1303</v>
      </c>
      <c r="C1306" s="23">
        <v>281</v>
      </c>
      <c r="D1306" s="19">
        <v>75.5</v>
      </c>
      <c r="E1306" s="24">
        <v>20.972222222222221</v>
      </c>
      <c r="F1306" s="20">
        <v>6.9444444444444448E-2</v>
      </c>
      <c r="G1306" s="25">
        <f>'Bike Data'!$C$4*$F1306</f>
        <v>19.652777777777779</v>
      </c>
      <c r="H1306" s="22">
        <f>0.5*'Bike Data'!$C$12*'Bike Data'!$C$7*'Bike Data'!$C$6*'WLTP Calcs'!E1306^2</f>
        <v>90.517858796296295</v>
      </c>
      <c r="I1306" s="26">
        <f>0.02 *'Bike Data'!C$4*9.81</f>
        <v>55.524600000000007</v>
      </c>
      <c r="J1306" s="22">
        <f t="shared" si="141"/>
        <v>165.6952365740741</v>
      </c>
      <c r="K1306" s="25">
        <f t="shared" si="142"/>
        <v>165.6952365740741</v>
      </c>
      <c r="L1306" s="20">
        <f t="shared" si="143"/>
        <v>0</v>
      </c>
      <c r="M1306" s="30">
        <f>(E1306/1000)*(I1306+H1306+('Bike Data'!C$4*'Bike Data'!C$10*F1306))</f>
        <v>3.5996146311406894</v>
      </c>
      <c r="N1306" s="25">
        <f t="shared" si="144"/>
        <v>3.5996146311406894</v>
      </c>
      <c r="O1306" s="30">
        <f t="shared" si="145"/>
        <v>0</v>
      </c>
      <c r="P1306" s="26"/>
      <c r="Q1306" s="22">
        <f>((M1306+M1307)/2) * (B1307 - B1306)</f>
        <v>3.5604630939396893</v>
      </c>
      <c r="R1306" s="25">
        <f t="shared" si="146"/>
        <v>3.5604630939396893</v>
      </c>
      <c r="S1306" s="22">
        <f>SUM($R$3:R1306)</f>
        <v>1964.1075032486742</v>
      </c>
      <c r="T1306" s="25">
        <f t="shared" si="140"/>
        <v>0</v>
      </c>
      <c r="U1306" s="22">
        <f>SUM($T$3:T1306)</f>
        <v>416.41807213557053</v>
      </c>
      <c r="V1306" s="25"/>
      <c r="W1306" s="20">
        <f>U1306*'KERS Calcs'!$F$4</f>
        <v>366.44790347930206</v>
      </c>
      <c r="X1306" s="25">
        <f>O1306*'KERS Calcs'!$F$30</f>
        <v>0</v>
      </c>
      <c r="Y1306" s="73">
        <f>T1306*'KERS Calcs'!$F$30</f>
        <v>0</v>
      </c>
      <c r="Z1306" s="26">
        <f>SUM($Y$3:Y1306)</f>
        <v>223.94983574384023</v>
      </c>
    </row>
    <row r="1307" spans="1:26" x14ac:dyDescent="0.2">
      <c r="A1307" s="23" t="s">
        <v>20</v>
      </c>
      <c r="B1307" s="19">
        <v>1304</v>
      </c>
      <c r="C1307" s="23">
        <v>282</v>
      </c>
      <c r="D1307" s="19">
        <v>75.8</v>
      </c>
      <c r="E1307" s="24">
        <v>21.055555555555557</v>
      </c>
      <c r="F1307" s="20">
        <v>5.5555555555556344E-2</v>
      </c>
      <c r="G1307" s="25">
        <f>'Bike Data'!$C$4*$F1307</f>
        <v>15.722222222222445</v>
      </c>
      <c r="H1307" s="22">
        <f>0.5*'Bike Data'!$C$12*'Bike Data'!$C$7*'Bike Data'!$C$6*'WLTP Calcs'!E1307^2</f>
        <v>91.238635185185203</v>
      </c>
      <c r="I1307" s="26">
        <f>0.02 *'Bike Data'!C$4*9.81</f>
        <v>55.524600000000007</v>
      </c>
      <c r="J1307" s="22">
        <f t="shared" si="141"/>
        <v>162.48545740740764</v>
      </c>
      <c r="K1307" s="25">
        <f t="shared" si="142"/>
        <v>162.48545740740764</v>
      </c>
      <c r="L1307" s="20">
        <f t="shared" si="143"/>
        <v>0</v>
      </c>
      <c r="M1307" s="30">
        <f>(E1307/1000)*(I1307+H1307+('Bike Data'!C$4*'Bike Data'!C$10*F1307))</f>
        <v>3.5213115567386897</v>
      </c>
      <c r="N1307" s="25">
        <f t="shared" si="144"/>
        <v>3.5213115567386897</v>
      </c>
      <c r="O1307" s="30">
        <f t="shared" si="145"/>
        <v>0</v>
      </c>
      <c r="P1307" s="26"/>
      <c r="Q1307" s="22">
        <f>((M1307+M1308)/2) * (B1308 - B1307)</f>
        <v>3.4182490261702725</v>
      </c>
      <c r="R1307" s="25">
        <f t="shared" si="146"/>
        <v>3.4182490261702725</v>
      </c>
      <c r="S1307" s="22">
        <f>SUM($R$3:R1307)</f>
        <v>1967.5257522748445</v>
      </c>
      <c r="T1307" s="25">
        <f t="shared" si="140"/>
        <v>0</v>
      </c>
      <c r="U1307" s="22">
        <f>SUM($T$3:T1307)</f>
        <v>416.41807213557053</v>
      </c>
      <c r="V1307" s="25"/>
      <c r="W1307" s="20">
        <f>U1307*'KERS Calcs'!$F$4</f>
        <v>366.44790347930206</v>
      </c>
      <c r="X1307" s="25">
        <f>O1307*'KERS Calcs'!$F$30</f>
        <v>0</v>
      </c>
      <c r="Y1307" s="73">
        <f>T1307*'KERS Calcs'!$F$30</f>
        <v>0</v>
      </c>
      <c r="Z1307" s="26">
        <f>SUM($Y$3:Y1307)</f>
        <v>223.94983574384023</v>
      </c>
    </row>
    <row r="1308" spans="1:26" x14ac:dyDescent="0.2">
      <c r="A1308" s="23" t="s">
        <v>20</v>
      </c>
      <c r="B1308" s="19">
        <v>1305</v>
      </c>
      <c r="C1308" s="23">
        <v>283</v>
      </c>
      <c r="D1308" s="19">
        <v>75.900000000000006</v>
      </c>
      <c r="E1308" s="24">
        <v>21.083333333333336</v>
      </c>
      <c r="F1308" s="20">
        <v>2.7777777777778172E-2</v>
      </c>
      <c r="G1308" s="25">
        <f>'Bike Data'!$C$4*$F1308</f>
        <v>7.8611111111112226</v>
      </c>
      <c r="H1308" s="22">
        <f>0.5*'Bike Data'!$C$12*'Bike Data'!$C$7*'Bike Data'!$C$6*'WLTP Calcs'!E1308^2</f>
        <v>91.479529166666694</v>
      </c>
      <c r="I1308" s="26">
        <f>0.02 *'Bike Data'!C$4*9.81</f>
        <v>55.524600000000007</v>
      </c>
      <c r="J1308" s="22">
        <f t="shared" si="141"/>
        <v>154.86524027777793</v>
      </c>
      <c r="K1308" s="25">
        <f t="shared" si="142"/>
        <v>154.86524027777793</v>
      </c>
      <c r="L1308" s="20">
        <f t="shared" si="143"/>
        <v>0</v>
      </c>
      <c r="M1308" s="30">
        <f>(E1308/1000)*(I1308+H1308+('Bike Data'!C$4*'Bike Data'!C$10*F1308))</f>
        <v>3.3151864956018557</v>
      </c>
      <c r="N1308" s="25">
        <f t="shared" si="144"/>
        <v>3.3151864956018557</v>
      </c>
      <c r="O1308" s="30">
        <f t="shared" si="145"/>
        <v>0</v>
      </c>
      <c r="P1308" s="26"/>
      <c r="Q1308" s="22">
        <f>((M1308+M1309)/2) * (B1309 - B1308)</f>
        <v>3.2658830786908428</v>
      </c>
      <c r="R1308" s="25">
        <f t="shared" si="146"/>
        <v>3.2658830786908428</v>
      </c>
      <c r="S1308" s="22">
        <f>SUM($R$3:R1308)</f>
        <v>1970.7916353535354</v>
      </c>
      <c r="T1308" s="25">
        <f t="shared" si="140"/>
        <v>0</v>
      </c>
      <c r="U1308" s="22">
        <f>SUM($T$3:T1308)</f>
        <v>416.41807213557053</v>
      </c>
      <c r="V1308" s="25"/>
      <c r="W1308" s="20">
        <f>U1308*'KERS Calcs'!$F$4</f>
        <v>366.44790347930206</v>
      </c>
      <c r="X1308" s="25">
        <f>O1308*'KERS Calcs'!$F$30</f>
        <v>0</v>
      </c>
      <c r="Y1308" s="73">
        <f>T1308*'KERS Calcs'!$F$30</f>
        <v>0</v>
      </c>
      <c r="Z1308" s="26">
        <f>SUM($Y$3:Y1308)</f>
        <v>223.94983574384023</v>
      </c>
    </row>
    <row r="1309" spans="1:26" x14ac:dyDescent="0.2">
      <c r="A1309" s="23" t="s">
        <v>20</v>
      </c>
      <c r="B1309" s="19">
        <v>1306</v>
      </c>
      <c r="C1309" s="23">
        <v>284</v>
      </c>
      <c r="D1309" s="19">
        <v>76</v>
      </c>
      <c r="E1309" s="24">
        <v>21.111111111111111</v>
      </c>
      <c r="F1309" s="20">
        <v>1.3888888888888099E-2</v>
      </c>
      <c r="G1309" s="25">
        <f>'Bike Data'!$C$4*$F1309</f>
        <v>3.930555555555332</v>
      </c>
      <c r="H1309" s="22">
        <f>0.5*'Bike Data'!$C$12*'Bike Data'!$C$7*'Bike Data'!$C$6*'WLTP Calcs'!E1309^2</f>
        <v>91.720740740740737</v>
      </c>
      <c r="I1309" s="26">
        <f>0.02 *'Bike Data'!C$4*9.81</f>
        <v>55.524600000000007</v>
      </c>
      <c r="J1309" s="22">
        <f t="shared" si="141"/>
        <v>151.17589629629606</v>
      </c>
      <c r="K1309" s="25">
        <f t="shared" si="142"/>
        <v>151.17589629629606</v>
      </c>
      <c r="L1309" s="20">
        <f t="shared" si="143"/>
        <v>0</v>
      </c>
      <c r="M1309" s="30">
        <f>(E1309/1000)*(I1309+H1309+('Bike Data'!C$4*'Bike Data'!C$10*F1309))</f>
        <v>3.2165796617798295</v>
      </c>
      <c r="N1309" s="25">
        <f t="shared" si="144"/>
        <v>3.2165796617798295</v>
      </c>
      <c r="O1309" s="30">
        <f t="shared" si="145"/>
        <v>0</v>
      </c>
      <c r="P1309" s="26"/>
      <c r="Q1309" s="22">
        <f>((M1309+M1310)/2) * (B1310 - B1309)</f>
        <v>3.1625462053755116</v>
      </c>
      <c r="R1309" s="25">
        <f t="shared" si="146"/>
        <v>3.1625462053755116</v>
      </c>
      <c r="S1309" s="22">
        <f>SUM($R$3:R1309)</f>
        <v>1973.9541815589109</v>
      </c>
      <c r="T1309" s="25">
        <f t="shared" si="140"/>
        <v>0</v>
      </c>
      <c r="U1309" s="22">
        <f>SUM($T$3:T1309)</f>
        <v>416.41807213557053</v>
      </c>
      <c r="V1309" s="25"/>
      <c r="W1309" s="20">
        <f>U1309*'KERS Calcs'!$F$4</f>
        <v>366.44790347930206</v>
      </c>
      <c r="X1309" s="25">
        <f>O1309*'KERS Calcs'!$F$30</f>
        <v>0</v>
      </c>
      <c r="Y1309" s="73">
        <f>T1309*'KERS Calcs'!$F$30</f>
        <v>0</v>
      </c>
      <c r="Z1309" s="26">
        <f>SUM($Y$3:Y1309)</f>
        <v>223.94983574384023</v>
      </c>
    </row>
    <row r="1310" spans="1:26" x14ac:dyDescent="0.2">
      <c r="A1310" s="23" t="s">
        <v>20</v>
      </c>
      <c r="B1310" s="19">
        <v>1307</v>
      </c>
      <c r="C1310" s="23">
        <v>285</v>
      </c>
      <c r="D1310" s="19">
        <v>76</v>
      </c>
      <c r="E1310" s="24">
        <v>21.111111111111111</v>
      </c>
      <c r="F1310" s="20">
        <v>0</v>
      </c>
      <c r="G1310" s="25">
        <f>'Bike Data'!$C$4*$F1310</f>
        <v>0</v>
      </c>
      <c r="H1310" s="22">
        <f>0.5*'Bike Data'!$C$12*'Bike Data'!$C$7*'Bike Data'!$C$6*'WLTP Calcs'!E1310^2</f>
        <v>91.720740740740737</v>
      </c>
      <c r="I1310" s="26">
        <f>0.02 *'Bike Data'!C$4*9.81</f>
        <v>55.524600000000007</v>
      </c>
      <c r="J1310" s="22">
        <f t="shared" si="141"/>
        <v>147.24534074074074</v>
      </c>
      <c r="K1310" s="25">
        <f t="shared" si="142"/>
        <v>147.24534074074074</v>
      </c>
      <c r="L1310" s="20">
        <f t="shared" si="143"/>
        <v>0</v>
      </c>
      <c r="M1310" s="30">
        <f>(E1310/1000)*(I1310+H1310+('Bike Data'!C$4*'Bike Data'!C$10*F1310))</f>
        <v>3.1085127489711937</v>
      </c>
      <c r="N1310" s="25">
        <f t="shared" si="144"/>
        <v>3.1085127489711937</v>
      </c>
      <c r="O1310" s="30">
        <f t="shared" si="145"/>
        <v>0</v>
      </c>
      <c r="P1310" s="26"/>
      <c r="Q1310" s="22">
        <f>((M1310+M1311)/2) * (B1311 - B1310)</f>
        <v>3.0544792925668753</v>
      </c>
      <c r="R1310" s="25">
        <f t="shared" si="146"/>
        <v>3.0544792925668753</v>
      </c>
      <c r="S1310" s="22">
        <f>SUM($R$3:R1310)</f>
        <v>1977.0086608514778</v>
      </c>
      <c r="T1310" s="25">
        <f t="shared" si="140"/>
        <v>0</v>
      </c>
      <c r="U1310" s="22">
        <f>SUM($T$3:T1310)</f>
        <v>416.41807213557053</v>
      </c>
      <c r="V1310" s="25"/>
      <c r="W1310" s="20">
        <f>U1310*'KERS Calcs'!$F$4</f>
        <v>366.44790347930206</v>
      </c>
      <c r="X1310" s="25">
        <f>O1310*'KERS Calcs'!$F$30</f>
        <v>0</v>
      </c>
      <c r="Y1310" s="73">
        <f>T1310*'KERS Calcs'!$F$30</f>
        <v>0</v>
      </c>
      <c r="Z1310" s="26">
        <f>SUM($Y$3:Y1310)</f>
        <v>223.94983574384023</v>
      </c>
    </row>
    <row r="1311" spans="1:26" x14ac:dyDescent="0.2">
      <c r="A1311" s="23" t="s">
        <v>20</v>
      </c>
      <c r="B1311" s="19">
        <v>1308</v>
      </c>
      <c r="C1311" s="23">
        <v>286</v>
      </c>
      <c r="D1311" s="19">
        <v>76</v>
      </c>
      <c r="E1311" s="24">
        <v>21.111111111111111</v>
      </c>
      <c r="F1311" s="20">
        <v>-1.3888888888888099E-2</v>
      </c>
      <c r="G1311" s="25">
        <f>'Bike Data'!$C$4*$F1311</f>
        <v>-3.930555555555332</v>
      </c>
      <c r="H1311" s="22">
        <f>0.5*'Bike Data'!$C$12*'Bike Data'!$C$7*'Bike Data'!$C$6*'WLTP Calcs'!E1311^2</f>
        <v>91.720740740740737</v>
      </c>
      <c r="I1311" s="26">
        <f>0.02 *'Bike Data'!C$4*9.81</f>
        <v>55.524600000000007</v>
      </c>
      <c r="J1311" s="22">
        <f t="shared" si="141"/>
        <v>143.31478518518543</v>
      </c>
      <c r="K1311" s="25">
        <f t="shared" si="142"/>
        <v>143.31478518518543</v>
      </c>
      <c r="L1311" s="20">
        <f t="shared" si="143"/>
        <v>0</v>
      </c>
      <c r="M1311" s="30">
        <f>(E1311/1000)*(I1311+H1311+('Bike Data'!C$4*'Bike Data'!C$10*F1311))</f>
        <v>3.0004458361625574</v>
      </c>
      <c r="N1311" s="25">
        <f t="shared" si="144"/>
        <v>3.0004458361625574</v>
      </c>
      <c r="O1311" s="30">
        <f t="shared" si="145"/>
        <v>0</v>
      </c>
      <c r="P1311" s="26"/>
      <c r="Q1311" s="22">
        <f>((M1311+M1312)/2) * (B1312 - B1311)</f>
        <v>2.995929086628736</v>
      </c>
      <c r="R1311" s="25">
        <f t="shared" si="146"/>
        <v>2.995929086628736</v>
      </c>
      <c r="S1311" s="22">
        <f>SUM($R$3:R1311)</f>
        <v>1980.0045899381066</v>
      </c>
      <c r="T1311" s="25">
        <f t="shared" si="140"/>
        <v>0</v>
      </c>
      <c r="U1311" s="22">
        <f>SUM($T$3:T1311)</f>
        <v>416.41807213557053</v>
      </c>
      <c r="V1311" s="25"/>
      <c r="W1311" s="20">
        <f>U1311*'KERS Calcs'!$F$4</f>
        <v>366.44790347930206</v>
      </c>
      <c r="X1311" s="25">
        <f>O1311*'KERS Calcs'!$F$30</f>
        <v>0</v>
      </c>
      <c r="Y1311" s="73">
        <f>T1311*'KERS Calcs'!$F$30</f>
        <v>0</v>
      </c>
      <c r="Z1311" s="26">
        <f>SUM($Y$3:Y1311)</f>
        <v>223.94983574384023</v>
      </c>
    </row>
    <row r="1312" spans="1:26" x14ac:dyDescent="0.2">
      <c r="A1312" s="23" t="s">
        <v>20</v>
      </c>
      <c r="B1312" s="19">
        <v>1309</v>
      </c>
      <c r="C1312" s="23">
        <v>287</v>
      </c>
      <c r="D1312" s="19">
        <v>75.900000000000006</v>
      </c>
      <c r="E1312" s="24">
        <v>21.083333333333336</v>
      </c>
      <c r="F1312" s="20">
        <v>-1.3888888888888099E-2</v>
      </c>
      <c r="G1312" s="25">
        <f>'Bike Data'!$C$4*$F1312</f>
        <v>-3.930555555555332</v>
      </c>
      <c r="H1312" s="22">
        <f>0.5*'Bike Data'!$C$12*'Bike Data'!$C$7*'Bike Data'!$C$6*'WLTP Calcs'!E1312^2</f>
        <v>91.479529166666694</v>
      </c>
      <c r="I1312" s="26">
        <f>0.02 *'Bike Data'!C$4*9.81</f>
        <v>55.524600000000007</v>
      </c>
      <c r="J1312" s="22">
        <f t="shared" si="141"/>
        <v>143.07357361111139</v>
      </c>
      <c r="K1312" s="25">
        <f t="shared" si="142"/>
        <v>143.07357361111139</v>
      </c>
      <c r="L1312" s="20">
        <f t="shared" si="143"/>
        <v>0</v>
      </c>
      <c r="M1312" s="30">
        <f>(E1312/1000)*(I1312+H1312+('Bike Data'!C$4*'Bike Data'!C$10*F1312))</f>
        <v>2.9914123370949146</v>
      </c>
      <c r="N1312" s="25">
        <f t="shared" si="144"/>
        <v>2.9914123370949146</v>
      </c>
      <c r="O1312" s="30">
        <f t="shared" si="145"/>
        <v>0</v>
      </c>
      <c r="P1312" s="26"/>
      <c r="Q1312" s="22">
        <f>((M1312+M1313)/2) * (B1313 - B1312)</f>
        <v>2.9914123370949071</v>
      </c>
      <c r="R1312" s="25">
        <f t="shared" si="146"/>
        <v>2.9914123370949071</v>
      </c>
      <c r="S1312" s="22">
        <f>SUM($R$3:R1312)</f>
        <v>1982.9960022752016</v>
      </c>
      <c r="T1312" s="25">
        <f t="shared" si="140"/>
        <v>0</v>
      </c>
      <c r="U1312" s="22">
        <f>SUM($T$3:T1312)</f>
        <v>416.41807213557053</v>
      </c>
      <c r="V1312" s="25"/>
      <c r="W1312" s="20">
        <f>U1312*'KERS Calcs'!$F$4</f>
        <v>366.44790347930206</v>
      </c>
      <c r="X1312" s="25">
        <f>O1312*'KERS Calcs'!$F$30</f>
        <v>0</v>
      </c>
      <c r="Y1312" s="73">
        <f>T1312*'KERS Calcs'!$F$30</f>
        <v>0</v>
      </c>
      <c r="Z1312" s="26">
        <f>SUM($Y$3:Y1312)</f>
        <v>223.94983574384023</v>
      </c>
    </row>
    <row r="1313" spans="1:26" x14ac:dyDescent="0.2">
      <c r="A1313" s="23" t="s">
        <v>20</v>
      </c>
      <c r="B1313" s="19">
        <v>1310</v>
      </c>
      <c r="C1313" s="23">
        <v>288</v>
      </c>
      <c r="D1313" s="19">
        <v>75.900000000000006</v>
      </c>
      <c r="E1313" s="24">
        <v>21.083333333333336</v>
      </c>
      <c r="F1313" s="20">
        <v>-1.3888888888890073E-2</v>
      </c>
      <c r="G1313" s="25">
        <f>'Bike Data'!$C$4*$F1313</f>
        <v>-3.9305555555558906</v>
      </c>
      <c r="H1313" s="22">
        <f>0.5*'Bike Data'!$C$12*'Bike Data'!$C$7*'Bike Data'!$C$6*'WLTP Calcs'!E1313^2</f>
        <v>91.479529166666694</v>
      </c>
      <c r="I1313" s="26">
        <f>0.02 *'Bike Data'!C$4*9.81</f>
        <v>55.524600000000007</v>
      </c>
      <c r="J1313" s="22">
        <f t="shared" si="141"/>
        <v>143.07357361111082</v>
      </c>
      <c r="K1313" s="25">
        <f t="shared" si="142"/>
        <v>143.07357361111082</v>
      </c>
      <c r="L1313" s="20">
        <f t="shared" si="143"/>
        <v>0</v>
      </c>
      <c r="M1313" s="30">
        <f>(E1313/1000)*(I1313+H1313+('Bike Data'!C$4*'Bike Data'!C$10*F1313))</f>
        <v>2.9914123370948995</v>
      </c>
      <c r="N1313" s="25">
        <f t="shared" si="144"/>
        <v>2.9914123370948995</v>
      </c>
      <c r="O1313" s="30">
        <f t="shared" si="145"/>
        <v>0</v>
      </c>
      <c r="P1313" s="26"/>
      <c r="Q1313" s="22">
        <f>((M1313+M1314)/2) * (B1314 - B1313)</f>
        <v>2.933014368328827</v>
      </c>
      <c r="R1313" s="25">
        <f t="shared" si="146"/>
        <v>2.933014368328827</v>
      </c>
      <c r="S1313" s="22">
        <f>SUM($R$3:R1313)</f>
        <v>1985.9290166435303</v>
      </c>
      <c r="T1313" s="25">
        <f t="shared" si="140"/>
        <v>0</v>
      </c>
      <c r="U1313" s="22">
        <f>SUM($T$3:T1313)</f>
        <v>416.41807213557053</v>
      </c>
      <c r="V1313" s="25"/>
      <c r="W1313" s="20">
        <f>U1313*'KERS Calcs'!$F$4</f>
        <v>366.44790347930206</v>
      </c>
      <c r="X1313" s="25">
        <f>O1313*'KERS Calcs'!$F$30</f>
        <v>0</v>
      </c>
      <c r="Y1313" s="73">
        <f>T1313*'KERS Calcs'!$F$30</f>
        <v>0</v>
      </c>
      <c r="Z1313" s="26">
        <f>SUM($Y$3:Y1313)</f>
        <v>223.94983574384023</v>
      </c>
    </row>
    <row r="1314" spans="1:26" x14ac:dyDescent="0.2">
      <c r="A1314" s="23" t="s">
        <v>20</v>
      </c>
      <c r="B1314" s="19">
        <v>1311</v>
      </c>
      <c r="C1314" s="23">
        <v>289</v>
      </c>
      <c r="D1314" s="19">
        <v>75.8</v>
      </c>
      <c r="E1314" s="24">
        <v>21.055555555555557</v>
      </c>
      <c r="F1314" s="20">
        <v>-2.7777777777778172E-2</v>
      </c>
      <c r="G1314" s="25">
        <f>'Bike Data'!$C$4*$F1314</f>
        <v>-7.8611111111112226</v>
      </c>
      <c r="H1314" s="22">
        <f>0.5*'Bike Data'!$C$12*'Bike Data'!$C$7*'Bike Data'!$C$6*'WLTP Calcs'!E1314^2</f>
        <v>91.238635185185203</v>
      </c>
      <c r="I1314" s="26">
        <f>0.02 *'Bike Data'!C$4*9.81</f>
        <v>55.524600000000007</v>
      </c>
      <c r="J1314" s="22">
        <f t="shared" si="141"/>
        <v>138.90212407407398</v>
      </c>
      <c r="K1314" s="25">
        <f t="shared" si="142"/>
        <v>138.90212407407398</v>
      </c>
      <c r="L1314" s="20">
        <f t="shared" si="143"/>
        <v>0</v>
      </c>
      <c r="M1314" s="30">
        <f>(E1314/1000)*(I1314+H1314+('Bike Data'!C$4*'Bike Data'!C$10*F1314))</f>
        <v>2.8746163995627549</v>
      </c>
      <c r="N1314" s="25">
        <f t="shared" si="144"/>
        <v>2.8746163995627549</v>
      </c>
      <c r="O1314" s="30">
        <f t="shared" si="145"/>
        <v>0</v>
      </c>
      <c r="P1314" s="26"/>
      <c r="Q1314" s="22">
        <f>((M1314+M1315)/2) * (B1315 - B1314)</f>
        <v>2.8163706547357257</v>
      </c>
      <c r="R1314" s="25">
        <f t="shared" si="146"/>
        <v>2.8163706547357257</v>
      </c>
      <c r="S1314" s="22">
        <f>SUM($R$3:R1314)</f>
        <v>1988.745387298266</v>
      </c>
      <c r="T1314" s="25">
        <f t="shared" si="140"/>
        <v>0</v>
      </c>
      <c r="U1314" s="22">
        <f>SUM($T$3:T1314)</f>
        <v>416.41807213557053</v>
      </c>
      <c r="V1314" s="25"/>
      <c r="W1314" s="20">
        <f>U1314*'KERS Calcs'!$F$4</f>
        <v>366.44790347930206</v>
      </c>
      <c r="X1314" s="25">
        <f>O1314*'KERS Calcs'!$F$30</f>
        <v>0</v>
      </c>
      <c r="Y1314" s="73">
        <f>T1314*'KERS Calcs'!$F$30</f>
        <v>0</v>
      </c>
      <c r="Z1314" s="26">
        <f>SUM($Y$3:Y1314)</f>
        <v>223.94983574384023</v>
      </c>
    </row>
    <row r="1315" spans="1:26" x14ac:dyDescent="0.2">
      <c r="A1315" s="23" t="s">
        <v>20</v>
      </c>
      <c r="B1315" s="19">
        <v>1312</v>
      </c>
      <c r="C1315" s="23">
        <v>290</v>
      </c>
      <c r="D1315" s="19">
        <v>75.7</v>
      </c>
      <c r="E1315" s="24">
        <v>21.027777777777779</v>
      </c>
      <c r="F1315" s="20">
        <v>-4.1666666666666269E-2</v>
      </c>
      <c r="G1315" s="25">
        <f>'Bike Data'!$C$4*$F1315</f>
        <v>-11.791666666666554</v>
      </c>
      <c r="H1315" s="22">
        <f>0.5*'Bike Data'!$C$12*'Bike Data'!$C$7*'Bike Data'!$C$6*'WLTP Calcs'!E1315^2</f>
        <v>90.998058796296306</v>
      </c>
      <c r="I1315" s="26">
        <f>0.02 *'Bike Data'!C$4*9.81</f>
        <v>55.524600000000007</v>
      </c>
      <c r="J1315" s="22">
        <f t="shared" si="141"/>
        <v>134.73099212962975</v>
      </c>
      <c r="K1315" s="25">
        <f t="shared" si="142"/>
        <v>134.73099212962975</v>
      </c>
      <c r="L1315" s="20">
        <f t="shared" si="143"/>
        <v>0</v>
      </c>
      <c r="M1315" s="30">
        <f>(E1315/1000)*(I1315+H1315+('Bike Data'!C$4*'Bike Data'!C$10*F1315))</f>
        <v>2.7581249099086964</v>
      </c>
      <c r="N1315" s="25">
        <f t="shared" si="144"/>
        <v>2.7581249099086964</v>
      </c>
      <c r="O1315" s="30">
        <f t="shared" si="145"/>
        <v>0</v>
      </c>
      <c r="P1315" s="26"/>
      <c r="Q1315" s="22">
        <f>((M1315+M1316)/2) * (B1316 - B1315)</f>
        <v>2.6420900391396618</v>
      </c>
      <c r="R1315" s="25">
        <f t="shared" si="146"/>
        <v>2.6420900391396618</v>
      </c>
      <c r="S1315" s="22">
        <f>SUM($R$3:R1315)</f>
        <v>1991.3874773374057</v>
      </c>
      <c r="T1315" s="25">
        <f t="shared" si="140"/>
        <v>0</v>
      </c>
      <c r="U1315" s="22">
        <f>SUM($T$3:T1315)</f>
        <v>416.41807213557053</v>
      </c>
      <c r="V1315" s="25"/>
      <c r="W1315" s="20">
        <f>U1315*'KERS Calcs'!$F$4</f>
        <v>366.44790347930206</v>
      </c>
      <c r="X1315" s="25">
        <f>O1315*'KERS Calcs'!$F$30</f>
        <v>0</v>
      </c>
      <c r="Y1315" s="73">
        <f>T1315*'KERS Calcs'!$F$30</f>
        <v>0</v>
      </c>
      <c r="Z1315" s="26">
        <f>SUM($Y$3:Y1315)</f>
        <v>223.94983574384023</v>
      </c>
    </row>
    <row r="1316" spans="1:26" x14ac:dyDescent="0.2">
      <c r="A1316" s="23" t="s">
        <v>20</v>
      </c>
      <c r="B1316" s="19">
        <v>1313</v>
      </c>
      <c r="C1316" s="23">
        <v>291</v>
      </c>
      <c r="D1316" s="19">
        <v>75.5</v>
      </c>
      <c r="E1316" s="24">
        <v>20.972222222222221</v>
      </c>
      <c r="F1316" s="20">
        <v>-6.9444444444444448E-2</v>
      </c>
      <c r="G1316" s="25">
        <f>'Bike Data'!$C$4*$F1316</f>
        <v>-19.652777777777779</v>
      </c>
      <c r="H1316" s="22">
        <f>0.5*'Bike Data'!$C$12*'Bike Data'!$C$7*'Bike Data'!$C$6*'WLTP Calcs'!E1316^2</f>
        <v>90.517858796296295</v>
      </c>
      <c r="I1316" s="26">
        <f>0.02 *'Bike Data'!C$4*9.81</f>
        <v>55.524600000000007</v>
      </c>
      <c r="J1316" s="22">
        <f t="shared" si="141"/>
        <v>126.38968101851852</v>
      </c>
      <c r="K1316" s="25">
        <f t="shared" si="142"/>
        <v>126.38968101851852</v>
      </c>
      <c r="L1316" s="20">
        <f t="shared" si="143"/>
        <v>0</v>
      </c>
      <c r="M1316" s="30">
        <f>(E1316/1000)*(I1316+H1316+('Bike Data'!C$4*'Bike Data'!C$10*F1316))</f>
        <v>2.5260551683706276</v>
      </c>
      <c r="N1316" s="25">
        <f t="shared" si="144"/>
        <v>2.5260551683706276</v>
      </c>
      <c r="O1316" s="30">
        <f t="shared" si="145"/>
        <v>0</v>
      </c>
      <c r="P1316" s="26"/>
      <c r="Q1316" s="22">
        <f>((M1316+M1317)/2) * (B1317 - B1316)</f>
        <v>2.5135382604713223</v>
      </c>
      <c r="R1316" s="25">
        <f t="shared" si="146"/>
        <v>2.5135382604713223</v>
      </c>
      <c r="S1316" s="22">
        <f>SUM($R$3:R1316)</f>
        <v>1993.9010155978769</v>
      </c>
      <c r="T1316" s="25">
        <f t="shared" si="140"/>
        <v>0</v>
      </c>
      <c r="U1316" s="22">
        <f>SUM($T$3:T1316)</f>
        <v>416.41807213557053</v>
      </c>
      <c r="V1316" s="25"/>
      <c r="W1316" s="20">
        <f>U1316*'KERS Calcs'!$F$4</f>
        <v>366.44790347930206</v>
      </c>
      <c r="X1316" s="25">
        <f>O1316*'KERS Calcs'!$F$30</f>
        <v>0</v>
      </c>
      <c r="Y1316" s="73">
        <f>T1316*'KERS Calcs'!$F$30</f>
        <v>0</v>
      </c>
      <c r="Z1316" s="26">
        <f>SUM($Y$3:Y1316)</f>
        <v>223.94983574384023</v>
      </c>
    </row>
    <row r="1317" spans="1:26" x14ac:dyDescent="0.2">
      <c r="A1317" s="23" t="s">
        <v>20</v>
      </c>
      <c r="B1317" s="19">
        <v>1314</v>
      </c>
      <c r="C1317" s="23">
        <v>292</v>
      </c>
      <c r="D1317" s="19">
        <v>75.2</v>
      </c>
      <c r="E1317" s="24">
        <v>20.888888888888889</v>
      </c>
      <c r="F1317" s="20">
        <v>-6.9444444444444448E-2</v>
      </c>
      <c r="G1317" s="25">
        <f>'Bike Data'!$C$4*$F1317</f>
        <v>-19.652777777777779</v>
      </c>
      <c r="H1317" s="22">
        <f>0.5*'Bike Data'!$C$12*'Bike Data'!$C$7*'Bike Data'!$C$6*'WLTP Calcs'!E1317^2</f>
        <v>89.799940740740738</v>
      </c>
      <c r="I1317" s="26">
        <f>0.02 *'Bike Data'!C$4*9.81</f>
        <v>55.524600000000007</v>
      </c>
      <c r="J1317" s="22">
        <f t="shared" si="141"/>
        <v>125.67176296296297</v>
      </c>
      <c r="K1317" s="25">
        <f t="shared" si="142"/>
        <v>125.67176296296297</v>
      </c>
      <c r="L1317" s="20">
        <f t="shared" si="143"/>
        <v>0</v>
      </c>
      <c r="M1317" s="30">
        <f>(E1317/1000)*(I1317+H1317+('Bike Data'!C$4*'Bike Data'!C$10*F1317))</f>
        <v>2.5010213525720171</v>
      </c>
      <c r="N1317" s="25">
        <f t="shared" si="144"/>
        <v>2.5010213525720171</v>
      </c>
      <c r="O1317" s="30">
        <f t="shared" si="145"/>
        <v>0</v>
      </c>
      <c r="P1317" s="26"/>
      <c r="Q1317" s="22">
        <f>((M1317+M1318)/2) * (B1318 - B1317)</f>
        <v>2.4927265255336941</v>
      </c>
      <c r="R1317" s="25">
        <f t="shared" si="146"/>
        <v>2.4927265255336941</v>
      </c>
      <c r="S1317" s="22">
        <f>SUM($R$3:R1317)</f>
        <v>1996.3937421234107</v>
      </c>
      <c r="T1317" s="25">
        <f t="shared" si="140"/>
        <v>0</v>
      </c>
      <c r="U1317" s="22">
        <f>SUM($T$3:T1317)</f>
        <v>416.41807213557053</v>
      </c>
      <c r="V1317" s="25"/>
      <c r="W1317" s="20">
        <f>U1317*'KERS Calcs'!$F$4</f>
        <v>366.44790347930206</v>
      </c>
      <c r="X1317" s="25">
        <f>O1317*'KERS Calcs'!$F$30</f>
        <v>0</v>
      </c>
      <c r="Y1317" s="73">
        <f>T1317*'KERS Calcs'!$F$30</f>
        <v>0</v>
      </c>
      <c r="Z1317" s="26">
        <f>SUM($Y$3:Y1317)</f>
        <v>223.94983574384023</v>
      </c>
    </row>
    <row r="1318" spans="1:26" x14ac:dyDescent="0.2">
      <c r="A1318" s="23" t="s">
        <v>20</v>
      </c>
      <c r="B1318" s="19">
        <v>1315</v>
      </c>
      <c r="C1318" s="23">
        <v>293</v>
      </c>
      <c r="D1318" s="19">
        <v>75</v>
      </c>
      <c r="E1318" s="24">
        <v>20.833333333333336</v>
      </c>
      <c r="F1318" s="20">
        <v>-6.9444444444444448E-2</v>
      </c>
      <c r="G1318" s="25">
        <f>'Bike Data'!$C$4*$F1318</f>
        <v>-19.652777777777779</v>
      </c>
      <c r="H1318" s="22">
        <f>0.5*'Bike Data'!$C$12*'Bike Data'!$C$7*'Bike Data'!$C$6*'WLTP Calcs'!E1318^2</f>
        <v>89.3229166666667</v>
      </c>
      <c r="I1318" s="26">
        <f>0.02 *'Bike Data'!C$4*9.81</f>
        <v>55.524600000000007</v>
      </c>
      <c r="J1318" s="22">
        <f t="shared" si="141"/>
        <v>125.19473888888892</v>
      </c>
      <c r="K1318" s="25">
        <f t="shared" si="142"/>
        <v>125.19473888888892</v>
      </c>
      <c r="L1318" s="20">
        <f t="shared" si="143"/>
        <v>0</v>
      </c>
      <c r="M1318" s="30">
        <f>(E1318/1000)*(I1318+H1318+('Bike Data'!C$4*'Bike Data'!C$10*F1318))</f>
        <v>2.4844316984953716</v>
      </c>
      <c r="N1318" s="25">
        <f t="shared" si="144"/>
        <v>2.4844316984953716</v>
      </c>
      <c r="O1318" s="30">
        <f t="shared" si="145"/>
        <v>0</v>
      </c>
      <c r="P1318" s="26"/>
      <c r="Q1318" s="22">
        <f>((M1318+M1319)/2) * (B1319 - B1318)</f>
        <v>2.2596270609664328</v>
      </c>
      <c r="R1318" s="25">
        <f t="shared" si="146"/>
        <v>2.2596270609664328</v>
      </c>
      <c r="S1318" s="22">
        <f>SUM($R$3:R1318)</f>
        <v>1998.6533691843772</v>
      </c>
      <c r="T1318" s="25">
        <f t="shared" si="140"/>
        <v>0</v>
      </c>
      <c r="U1318" s="22">
        <f>SUM($T$3:T1318)</f>
        <v>416.41807213557053</v>
      </c>
      <c r="V1318" s="25"/>
      <c r="W1318" s="20">
        <f>U1318*'KERS Calcs'!$F$4</f>
        <v>366.44790347930206</v>
      </c>
      <c r="X1318" s="25">
        <f>O1318*'KERS Calcs'!$F$30</f>
        <v>0</v>
      </c>
      <c r="Y1318" s="73">
        <f>T1318*'KERS Calcs'!$F$30</f>
        <v>0</v>
      </c>
      <c r="Z1318" s="26">
        <f>SUM($Y$3:Y1318)</f>
        <v>223.94983574384023</v>
      </c>
    </row>
    <row r="1319" spans="1:26" x14ac:dyDescent="0.2">
      <c r="A1319" s="23" t="s">
        <v>20</v>
      </c>
      <c r="B1319" s="19">
        <v>1316</v>
      </c>
      <c r="C1319" s="23">
        <v>294</v>
      </c>
      <c r="D1319" s="19">
        <v>74.7</v>
      </c>
      <c r="E1319" s="24">
        <v>20.75</v>
      </c>
      <c r="F1319" s="20">
        <v>-0.12500000000000078</v>
      </c>
      <c r="G1319" s="25">
        <f>'Bike Data'!$C$4*$F1319</f>
        <v>-35.37500000000022</v>
      </c>
      <c r="H1319" s="22">
        <f>0.5*'Bike Data'!$C$12*'Bike Data'!$C$7*'Bike Data'!$C$6*'WLTP Calcs'!E1319^2</f>
        <v>88.609762500000002</v>
      </c>
      <c r="I1319" s="26">
        <f>0.02 *'Bike Data'!C$4*9.81</f>
        <v>55.524600000000007</v>
      </c>
      <c r="J1319" s="22">
        <f t="shared" si="141"/>
        <v>108.75936249999978</v>
      </c>
      <c r="K1319" s="25">
        <f t="shared" si="142"/>
        <v>108.75936249999978</v>
      </c>
      <c r="L1319" s="20">
        <f t="shared" si="143"/>
        <v>0</v>
      </c>
      <c r="M1319" s="30">
        <f>(E1319/1000)*(I1319+H1319+('Bike Data'!C$4*'Bike Data'!C$10*F1319))</f>
        <v>2.0348224234374945</v>
      </c>
      <c r="N1319" s="25">
        <f t="shared" si="144"/>
        <v>2.0348224234374945</v>
      </c>
      <c r="O1319" s="30">
        <f t="shared" si="145"/>
        <v>0</v>
      </c>
      <c r="P1319" s="26"/>
      <c r="Q1319" s="22">
        <f>((M1319+M1320)/2) * (B1320 - B1319)</f>
        <v>1.9593769869502289</v>
      </c>
      <c r="R1319" s="25">
        <f t="shared" si="146"/>
        <v>1.9593769869502289</v>
      </c>
      <c r="S1319" s="22">
        <f>SUM($R$3:R1319)</f>
        <v>2000.6127461713274</v>
      </c>
      <c r="T1319" s="25">
        <f t="shared" si="140"/>
        <v>0</v>
      </c>
      <c r="U1319" s="22">
        <f>SUM($T$3:T1319)</f>
        <v>416.41807213557053</v>
      </c>
      <c r="V1319" s="25"/>
      <c r="W1319" s="20">
        <f>U1319*'KERS Calcs'!$F$4</f>
        <v>366.44790347930206</v>
      </c>
      <c r="X1319" s="25">
        <f>O1319*'KERS Calcs'!$F$30</f>
        <v>0</v>
      </c>
      <c r="Y1319" s="73">
        <f>T1319*'KERS Calcs'!$F$30</f>
        <v>0</v>
      </c>
      <c r="Z1319" s="26">
        <f>SUM($Y$3:Y1319)</f>
        <v>223.94983574384023</v>
      </c>
    </row>
    <row r="1320" spans="1:26" x14ac:dyDescent="0.2">
      <c r="A1320" s="23" t="s">
        <v>20</v>
      </c>
      <c r="B1320" s="19">
        <v>1317</v>
      </c>
      <c r="C1320" s="23">
        <v>295</v>
      </c>
      <c r="D1320" s="19">
        <v>74.099999999999994</v>
      </c>
      <c r="E1320" s="24">
        <v>20.583333333333332</v>
      </c>
      <c r="F1320" s="20">
        <v>-0.1388888888888889</v>
      </c>
      <c r="G1320" s="25">
        <f>'Bike Data'!$C$4*$F1320</f>
        <v>-39.305555555555557</v>
      </c>
      <c r="H1320" s="22">
        <f>0.5*'Bike Data'!$C$12*'Bike Data'!$C$7*'Bike Data'!$C$6*'WLTP Calcs'!E1320^2</f>
        <v>87.192029166666671</v>
      </c>
      <c r="I1320" s="26">
        <f>0.02 *'Bike Data'!C$4*9.81</f>
        <v>55.524600000000007</v>
      </c>
      <c r="J1320" s="22">
        <f t="shared" si="141"/>
        <v>103.41107361111112</v>
      </c>
      <c r="K1320" s="25">
        <f t="shared" si="142"/>
        <v>103.41107361111112</v>
      </c>
      <c r="L1320" s="20">
        <f t="shared" si="143"/>
        <v>0</v>
      </c>
      <c r="M1320" s="30">
        <f>(E1320/1000)*(I1320+H1320+('Bike Data'!C$4*'Bike Data'!C$10*F1320))</f>
        <v>1.8839315504629632</v>
      </c>
      <c r="N1320" s="25">
        <f t="shared" si="144"/>
        <v>1.8839315504629632</v>
      </c>
      <c r="O1320" s="30">
        <f t="shared" si="145"/>
        <v>0</v>
      </c>
      <c r="P1320" s="26"/>
      <c r="Q1320" s="22">
        <f>((M1320+M1321)/2) * (B1321 - B1320)</f>
        <v>1.9740334827096215</v>
      </c>
      <c r="R1320" s="25">
        <f t="shared" si="146"/>
        <v>1.9740334827096215</v>
      </c>
      <c r="S1320" s="22">
        <f>SUM($R$3:R1320)</f>
        <v>2002.5867796540372</v>
      </c>
      <c r="T1320" s="25">
        <f t="shared" si="140"/>
        <v>0</v>
      </c>
      <c r="U1320" s="22">
        <f>SUM($T$3:T1320)</f>
        <v>416.41807213557053</v>
      </c>
      <c r="V1320" s="25"/>
      <c r="W1320" s="20">
        <f>U1320*'KERS Calcs'!$F$4</f>
        <v>366.44790347930206</v>
      </c>
      <c r="X1320" s="25">
        <f>O1320*'KERS Calcs'!$F$30</f>
        <v>0</v>
      </c>
      <c r="Y1320" s="73">
        <f>T1320*'KERS Calcs'!$F$30</f>
        <v>0</v>
      </c>
      <c r="Z1320" s="26">
        <f>SUM($Y$3:Y1320)</f>
        <v>223.94983574384023</v>
      </c>
    </row>
    <row r="1321" spans="1:26" x14ac:dyDescent="0.2">
      <c r="A1321" s="23" t="s">
        <v>20</v>
      </c>
      <c r="B1321" s="19">
        <v>1318</v>
      </c>
      <c r="C1321" s="23">
        <v>296</v>
      </c>
      <c r="D1321" s="19">
        <v>73.7</v>
      </c>
      <c r="E1321" s="24">
        <v>20.472222222222225</v>
      </c>
      <c r="F1321" s="20">
        <v>-0.11111111111111072</v>
      </c>
      <c r="G1321" s="25">
        <f>'Bike Data'!$C$4*$F1321</f>
        <v>-31.444444444444333</v>
      </c>
      <c r="H1321" s="22">
        <f>0.5*'Bike Data'!$C$12*'Bike Data'!$C$7*'Bike Data'!$C$6*'WLTP Calcs'!E1321^2</f>
        <v>86.253225462962988</v>
      </c>
      <c r="I1321" s="26">
        <f>0.02 *'Bike Data'!C$4*9.81</f>
        <v>55.524600000000007</v>
      </c>
      <c r="J1321" s="22">
        <f t="shared" si="141"/>
        <v>110.33338101851866</v>
      </c>
      <c r="K1321" s="25">
        <f t="shared" si="142"/>
        <v>110.33338101851866</v>
      </c>
      <c r="L1321" s="20">
        <f t="shared" si="143"/>
        <v>0</v>
      </c>
      <c r="M1321" s="30">
        <f>(E1321/1000)*(I1321+H1321+('Bike Data'!C$4*'Bike Data'!C$10*F1321))</f>
        <v>2.0641354149562798</v>
      </c>
      <c r="N1321" s="25">
        <f t="shared" si="144"/>
        <v>2.0641354149562798</v>
      </c>
      <c r="O1321" s="30">
        <f t="shared" si="145"/>
        <v>0</v>
      </c>
      <c r="P1321" s="26"/>
      <c r="Q1321" s="22">
        <f>((M1321+M1322)/2) * (B1322 - B1321)</f>
        <v>2.3617112316550934</v>
      </c>
      <c r="R1321" s="25">
        <f t="shared" si="146"/>
        <v>2.3617112316550934</v>
      </c>
      <c r="S1321" s="22">
        <f>SUM($R$3:R1321)</f>
        <v>2004.9484908856923</v>
      </c>
      <c r="T1321" s="25">
        <f t="shared" si="140"/>
        <v>0</v>
      </c>
      <c r="U1321" s="22">
        <f>SUM($T$3:T1321)</f>
        <v>416.41807213557053</v>
      </c>
      <c r="V1321" s="25"/>
      <c r="W1321" s="20">
        <f>U1321*'KERS Calcs'!$F$4</f>
        <v>366.44790347930206</v>
      </c>
      <c r="X1321" s="25">
        <f>O1321*'KERS Calcs'!$F$30</f>
        <v>0</v>
      </c>
      <c r="Y1321" s="73">
        <f>T1321*'KERS Calcs'!$F$30</f>
        <v>0</v>
      </c>
      <c r="Z1321" s="26">
        <f>SUM($Y$3:Y1321)</f>
        <v>223.94983574384023</v>
      </c>
    </row>
    <row r="1322" spans="1:26" x14ac:dyDescent="0.2">
      <c r="A1322" s="23" t="s">
        <v>20</v>
      </c>
      <c r="B1322" s="19">
        <v>1319</v>
      </c>
      <c r="C1322" s="23">
        <v>297</v>
      </c>
      <c r="D1322" s="19">
        <v>73.3</v>
      </c>
      <c r="E1322" s="24">
        <v>20.361111111111111</v>
      </c>
      <c r="F1322" s="20">
        <v>-2.7777777777778172E-2</v>
      </c>
      <c r="G1322" s="25">
        <f>'Bike Data'!$C$4*$F1322</f>
        <v>-7.8611111111112226</v>
      </c>
      <c r="H1322" s="22">
        <f>0.5*'Bike Data'!$C$12*'Bike Data'!$C$7*'Bike Data'!$C$6*'WLTP Calcs'!E1322^2</f>
        <v>85.319503240740744</v>
      </c>
      <c r="I1322" s="26">
        <f>0.02 *'Bike Data'!C$4*9.81</f>
        <v>55.524600000000007</v>
      </c>
      <c r="J1322" s="22">
        <f t="shared" si="141"/>
        <v>132.98299212962951</v>
      </c>
      <c r="K1322" s="25">
        <f t="shared" si="142"/>
        <v>132.98299212962951</v>
      </c>
      <c r="L1322" s="20">
        <f t="shared" si="143"/>
        <v>0</v>
      </c>
      <c r="M1322" s="30">
        <f>(E1322/1000)*(I1322+H1322+('Bike Data'!C$4*'Bike Data'!C$10*F1322))</f>
        <v>2.6592870483539071</v>
      </c>
      <c r="N1322" s="25">
        <f t="shared" si="144"/>
        <v>2.6592870483539071</v>
      </c>
      <c r="O1322" s="30">
        <f t="shared" si="145"/>
        <v>0</v>
      </c>
      <c r="P1322" s="26"/>
      <c r="Q1322" s="22">
        <f>((M1322+M1323)/2) * (B1323 - B1322)</f>
        <v>3.1379787482799646</v>
      </c>
      <c r="R1322" s="25">
        <f t="shared" si="146"/>
        <v>3.1379787482799646</v>
      </c>
      <c r="S1322" s="22">
        <f>SUM($R$3:R1322)</f>
        <v>2008.0864696339722</v>
      </c>
      <c r="T1322" s="25">
        <f t="shared" si="140"/>
        <v>0</v>
      </c>
      <c r="U1322" s="22">
        <f>SUM($T$3:T1322)</f>
        <v>416.41807213557053</v>
      </c>
      <c r="V1322" s="25"/>
      <c r="W1322" s="20">
        <f>U1322*'KERS Calcs'!$F$4</f>
        <v>366.44790347930206</v>
      </c>
      <c r="X1322" s="25">
        <f>O1322*'KERS Calcs'!$F$30</f>
        <v>0</v>
      </c>
      <c r="Y1322" s="73">
        <f>T1322*'KERS Calcs'!$F$30</f>
        <v>0</v>
      </c>
      <c r="Z1322" s="26">
        <f>SUM($Y$3:Y1322)</f>
        <v>223.94983574384023</v>
      </c>
    </row>
    <row r="1323" spans="1:26" x14ac:dyDescent="0.2">
      <c r="A1323" s="23" t="s">
        <v>20</v>
      </c>
      <c r="B1323" s="19">
        <v>1320</v>
      </c>
      <c r="C1323" s="23">
        <v>298</v>
      </c>
      <c r="D1323" s="19">
        <v>73.5</v>
      </c>
      <c r="E1323" s="24">
        <v>20.416666666666668</v>
      </c>
      <c r="F1323" s="20">
        <v>9.7222222222222612E-2</v>
      </c>
      <c r="G1323" s="25">
        <f>'Bike Data'!$C$4*$F1323</f>
        <v>27.513888888888999</v>
      </c>
      <c r="H1323" s="22">
        <f>0.5*'Bike Data'!$C$12*'Bike Data'!$C$7*'Bike Data'!$C$6*'WLTP Calcs'!E1323^2</f>
        <v>85.785729166666684</v>
      </c>
      <c r="I1323" s="26">
        <f>0.02 *'Bike Data'!C$4*9.81</f>
        <v>55.524600000000007</v>
      </c>
      <c r="J1323" s="22">
        <f t="shared" si="141"/>
        <v>168.82421805555569</v>
      </c>
      <c r="K1323" s="25">
        <f t="shared" si="142"/>
        <v>168.82421805555569</v>
      </c>
      <c r="L1323" s="20">
        <f t="shared" si="143"/>
        <v>0</v>
      </c>
      <c r="M1323" s="30">
        <f>(E1323/1000)*(I1323+H1323+('Bike Data'!C$4*'Bike Data'!C$10*F1323))</f>
        <v>3.6166704482060217</v>
      </c>
      <c r="N1323" s="25">
        <f t="shared" si="144"/>
        <v>3.6166704482060217</v>
      </c>
      <c r="O1323" s="30">
        <f t="shared" si="145"/>
        <v>0</v>
      </c>
      <c r="P1323" s="26"/>
      <c r="Q1323" s="22">
        <f>((M1323+M1324)/2) * (B1324 - B1323)</f>
        <v>4.0092892504661828</v>
      </c>
      <c r="R1323" s="25">
        <f t="shared" si="146"/>
        <v>4.0092892504661828</v>
      </c>
      <c r="S1323" s="22">
        <f>SUM($R$3:R1323)</f>
        <v>2012.0957588844385</v>
      </c>
      <c r="T1323" s="25">
        <f t="shared" si="140"/>
        <v>0</v>
      </c>
      <c r="U1323" s="22">
        <f>SUM($T$3:T1323)</f>
        <v>416.41807213557053</v>
      </c>
      <c r="V1323" s="25"/>
      <c r="W1323" s="20">
        <f>U1323*'KERS Calcs'!$F$4</f>
        <v>366.44790347930206</v>
      </c>
      <c r="X1323" s="25">
        <f>O1323*'KERS Calcs'!$F$30</f>
        <v>0</v>
      </c>
      <c r="Y1323" s="73">
        <f>T1323*'KERS Calcs'!$F$30</f>
        <v>0</v>
      </c>
      <c r="Z1323" s="26">
        <f>SUM($Y$3:Y1323)</f>
        <v>223.94983574384023</v>
      </c>
    </row>
    <row r="1324" spans="1:26" x14ac:dyDescent="0.2">
      <c r="A1324" s="23" t="s">
        <v>20</v>
      </c>
      <c r="B1324" s="19">
        <v>1321</v>
      </c>
      <c r="C1324" s="23">
        <v>299</v>
      </c>
      <c r="D1324" s="19">
        <v>74</v>
      </c>
      <c r="E1324" s="24">
        <v>20.555555555555557</v>
      </c>
      <c r="F1324" s="20">
        <v>0.19444444444444522</v>
      </c>
      <c r="G1324" s="25">
        <f>'Bike Data'!$C$4*$F1324</f>
        <v>55.027777777777999</v>
      </c>
      <c r="H1324" s="22">
        <f>0.5*'Bike Data'!$C$12*'Bike Data'!$C$7*'Bike Data'!$C$6*'WLTP Calcs'!E1324^2</f>
        <v>86.95685185185188</v>
      </c>
      <c r="I1324" s="26">
        <f>0.02 *'Bike Data'!C$4*9.81</f>
        <v>55.524600000000007</v>
      </c>
      <c r="J1324" s="22">
        <f t="shared" si="141"/>
        <v>197.50922962962989</v>
      </c>
      <c r="K1324" s="25">
        <f t="shared" si="142"/>
        <v>197.50922962962989</v>
      </c>
      <c r="L1324" s="20">
        <f t="shared" si="143"/>
        <v>0</v>
      </c>
      <c r="M1324" s="30">
        <f>(E1324/1000)*(I1324+H1324+('Bike Data'!C$4*'Bike Data'!C$10*F1324))</f>
        <v>4.4019080527263439</v>
      </c>
      <c r="N1324" s="25">
        <f t="shared" si="144"/>
        <v>4.4019080527263439</v>
      </c>
      <c r="O1324" s="30">
        <f t="shared" si="145"/>
        <v>0</v>
      </c>
      <c r="P1324" s="26"/>
      <c r="Q1324" s="22">
        <f>((M1324+M1325)/2) * (B1325 - B1324)</f>
        <v>4.8235735795685448</v>
      </c>
      <c r="R1324" s="25">
        <f t="shared" si="146"/>
        <v>4.8235735795685448</v>
      </c>
      <c r="S1324" s="22">
        <f>SUM($R$3:R1324)</f>
        <v>2016.9193324640071</v>
      </c>
      <c r="T1324" s="25">
        <f t="shared" si="140"/>
        <v>0</v>
      </c>
      <c r="U1324" s="22">
        <f>SUM($T$3:T1324)</f>
        <v>416.41807213557053</v>
      </c>
      <c r="V1324" s="25"/>
      <c r="W1324" s="20">
        <f>U1324*'KERS Calcs'!$F$4</f>
        <v>366.44790347930206</v>
      </c>
      <c r="X1324" s="25">
        <f>O1324*'KERS Calcs'!$F$30</f>
        <v>0</v>
      </c>
      <c r="Y1324" s="73">
        <f>T1324*'KERS Calcs'!$F$30</f>
        <v>0</v>
      </c>
      <c r="Z1324" s="26">
        <f>SUM($Y$3:Y1324)</f>
        <v>223.94983574384023</v>
      </c>
    </row>
    <row r="1325" spans="1:26" x14ac:dyDescent="0.2">
      <c r="A1325" s="23" t="s">
        <v>20</v>
      </c>
      <c r="B1325" s="19">
        <v>1322</v>
      </c>
      <c r="C1325" s="23">
        <v>300</v>
      </c>
      <c r="D1325" s="19">
        <v>74.900000000000006</v>
      </c>
      <c r="E1325" s="24">
        <v>20.805555555555557</v>
      </c>
      <c r="F1325" s="20">
        <v>0.29166666666666585</v>
      </c>
      <c r="G1325" s="25">
        <f>'Bike Data'!$C$4*$F1325</f>
        <v>82.54166666666643</v>
      </c>
      <c r="H1325" s="22">
        <f>0.5*'Bike Data'!$C$12*'Bike Data'!$C$7*'Bike Data'!$C$6*'WLTP Calcs'!E1325^2</f>
        <v>89.084881018518544</v>
      </c>
      <c r="I1325" s="26">
        <f>0.02 *'Bike Data'!C$4*9.81</f>
        <v>55.524600000000007</v>
      </c>
      <c r="J1325" s="22">
        <f t="shared" si="141"/>
        <v>227.15114768518498</v>
      </c>
      <c r="K1325" s="25">
        <f t="shared" si="142"/>
        <v>227.15114768518498</v>
      </c>
      <c r="L1325" s="20">
        <f t="shared" si="143"/>
        <v>0</v>
      </c>
      <c r="M1325" s="30">
        <f>(E1325/1000)*(I1325+H1325+('Bike Data'!C$4*'Bike Data'!C$10*F1325))</f>
        <v>5.2452391064107458</v>
      </c>
      <c r="N1325" s="25">
        <f t="shared" si="144"/>
        <v>5.2452391064107458</v>
      </c>
      <c r="O1325" s="30">
        <f t="shared" si="145"/>
        <v>0</v>
      </c>
      <c r="P1325" s="26"/>
      <c r="Q1325" s="22">
        <f>((M1325+M1326)/2) * (B1326 - B1325)</f>
        <v>5.6964013165862877</v>
      </c>
      <c r="R1325" s="25">
        <f t="shared" si="146"/>
        <v>5.6964013165862877</v>
      </c>
      <c r="S1325" s="22">
        <f>SUM($R$3:R1325)</f>
        <v>2022.6157337805935</v>
      </c>
      <c r="T1325" s="25">
        <f t="shared" si="140"/>
        <v>0</v>
      </c>
      <c r="U1325" s="22">
        <f>SUM($T$3:T1325)</f>
        <v>416.41807213557053</v>
      </c>
      <c r="V1325" s="25"/>
      <c r="W1325" s="20">
        <f>U1325*'KERS Calcs'!$F$4</f>
        <v>366.44790347930206</v>
      </c>
      <c r="X1325" s="25">
        <f>O1325*'KERS Calcs'!$F$30</f>
        <v>0</v>
      </c>
      <c r="Y1325" s="73">
        <f>T1325*'KERS Calcs'!$F$30</f>
        <v>0</v>
      </c>
      <c r="Z1325" s="26">
        <f>SUM($Y$3:Y1325)</f>
        <v>223.94983574384023</v>
      </c>
    </row>
    <row r="1326" spans="1:26" x14ac:dyDescent="0.2">
      <c r="A1326" s="23" t="s">
        <v>20</v>
      </c>
      <c r="B1326" s="19">
        <v>1323</v>
      </c>
      <c r="C1326" s="23">
        <v>301</v>
      </c>
      <c r="D1326" s="19">
        <v>76.099999999999994</v>
      </c>
      <c r="E1326" s="24">
        <v>21.138888888888889</v>
      </c>
      <c r="F1326" s="20">
        <v>0.38888888888888851</v>
      </c>
      <c r="G1326" s="25">
        <f>'Bike Data'!$C$4*$F1326</f>
        <v>110.05555555555544</v>
      </c>
      <c r="H1326" s="22">
        <f>0.5*'Bike Data'!$C$12*'Bike Data'!$C$7*'Bike Data'!$C$6*'WLTP Calcs'!E1326^2</f>
        <v>91.962269907407418</v>
      </c>
      <c r="I1326" s="26">
        <f>0.02 *'Bike Data'!C$4*9.81</f>
        <v>55.524600000000007</v>
      </c>
      <c r="J1326" s="22">
        <f t="shared" si="141"/>
        <v>257.54242546296285</v>
      </c>
      <c r="K1326" s="25">
        <f t="shared" si="142"/>
        <v>257.54242546296285</v>
      </c>
      <c r="L1326" s="20">
        <f t="shared" si="143"/>
        <v>0</v>
      </c>
      <c r="M1326" s="30">
        <f>(E1326/1000)*(I1326+H1326+('Bike Data'!C$4*'Bike Data'!C$10*F1326))</f>
        <v>6.1475635267618287</v>
      </c>
      <c r="N1326" s="25">
        <f t="shared" si="144"/>
        <v>6.1475635267618287</v>
      </c>
      <c r="O1326" s="30">
        <f t="shared" si="145"/>
        <v>0</v>
      </c>
      <c r="P1326" s="26"/>
      <c r="Q1326" s="22">
        <f>((M1326+M1327)/2) * (B1327 - B1326)</f>
        <v>6.4200861420556885</v>
      </c>
      <c r="R1326" s="25">
        <f t="shared" si="146"/>
        <v>6.4200861420556885</v>
      </c>
      <c r="S1326" s="22">
        <f>SUM($R$3:R1326)</f>
        <v>2029.0358199226491</v>
      </c>
      <c r="T1326" s="25">
        <f t="shared" si="140"/>
        <v>0</v>
      </c>
      <c r="U1326" s="22">
        <f>SUM($T$3:T1326)</f>
        <v>416.41807213557053</v>
      </c>
      <c r="V1326" s="25"/>
      <c r="W1326" s="20">
        <f>U1326*'KERS Calcs'!$F$4</f>
        <v>366.44790347930206</v>
      </c>
      <c r="X1326" s="25">
        <f>O1326*'KERS Calcs'!$F$30</f>
        <v>0</v>
      </c>
      <c r="Y1326" s="73">
        <f>T1326*'KERS Calcs'!$F$30</f>
        <v>0</v>
      </c>
      <c r="Z1326" s="26">
        <f>SUM($Y$3:Y1326)</f>
        <v>223.94983574384023</v>
      </c>
    </row>
    <row r="1327" spans="1:26" x14ac:dyDescent="0.2">
      <c r="A1327" s="23" t="s">
        <v>20</v>
      </c>
      <c r="B1327" s="19">
        <v>1324</v>
      </c>
      <c r="C1327" s="23">
        <v>302</v>
      </c>
      <c r="D1327" s="19">
        <v>77.7</v>
      </c>
      <c r="E1327" s="24">
        <v>21.583333333333336</v>
      </c>
      <c r="F1327" s="20">
        <v>0.43055555555555675</v>
      </c>
      <c r="G1327" s="25">
        <f>'Bike Data'!$C$4*$F1327</f>
        <v>121.84722222222256</v>
      </c>
      <c r="H1327" s="22">
        <f>0.5*'Bike Data'!$C$12*'Bike Data'!$C$7*'Bike Data'!$C$6*'WLTP Calcs'!E1327^2</f>
        <v>95.869929166666694</v>
      </c>
      <c r="I1327" s="26">
        <f>0.02 *'Bike Data'!C$4*9.81</f>
        <v>55.524600000000007</v>
      </c>
      <c r="J1327" s="22">
        <f t="shared" si="141"/>
        <v>273.24175138888927</v>
      </c>
      <c r="K1327" s="25">
        <f t="shared" si="142"/>
        <v>273.24175138888927</v>
      </c>
      <c r="L1327" s="20">
        <f t="shared" si="143"/>
        <v>0</v>
      </c>
      <c r="M1327" s="30">
        <f>(E1327/1000)*(I1327+H1327+('Bike Data'!C$4*'Bike Data'!C$10*F1327))</f>
        <v>6.6926087573495483</v>
      </c>
      <c r="N1327" s="25">
        <f t="shared" si="144"/>
        <v>6.6926087573495483</v>
      </c>
      <c r="O1327" s="30">
        <f t="shared" si="145"/>
        <v>0</v>
      </c>
      <c r="P1327" s="26"/>
      <c r="Q1327" s="22">
        <f>((M1327+M1328)/2) * (B1328 - B1327)</f>
        <v>6.5167764606192149</v>
      </c>
      <c r="R1327" s="25">
        <f t="shared" si="146"/>
        <v>6.5167764606192149</v>
      </c>
      <c r="S1327" s="22">
        <f>SUM($R$3:R1327)</f>
        <v>2035.5525963832683</v>
      </c>
      <c r="T1327" s="25">
        <f t="shared" si="140"/>
        <v>0</v>
      </c>
      <c r="U1327" s="22">
        <f>SUM($T$3:T1327)</f>
        <v>416.41807213557053</v>
      </c>
      <c r="V1327" s="25"/>
      <c r="W1327" s="20">
        <f>U1327*'KERS Calcs'!$F$4</f>
        <v>366.44790347930206</v>
      </c>
      <c r="X1327" s="25">
        <f>O1327*'KERS Calcs'!$F$30</f>
        <v>0</v>
      </c>
      <c r="Y1327" s="73">
        <f>T1327*'KERS Calcs'!$F$30</f>
        <v>0</v>
      </c>
      <c r="Z1327" s="26">
        <f>SUM($Y$3:Y1327)</f>
        <v>223.94983574384023</v>
      </c>
    </row>
    <row r="1328" spans="1:26" x14ac:dyDescent="0.2">
      <c r="A1328" s="23" t="s">
        <v>20</v>
      </c>
      <c r="B1328" s="19">
        <v>1325</v>
      </c>
      <c r="C1328" s="23">
        <v>303</v>
      </c>
      <c r="D1328" s="19">
        <v>79.2</v>
      </c>
      <c r="E1328" s="24">
        <v>22</v>
      </c>
      <c r="F1328" s="20">
        <v>0.36111111111111033</v>
      </c>
      <c r="G1328" s="25">
        <f>'Bike Data'!$C$4*$F1328</f>
        <v>102.19444444444423</v>
      </c>
      <c r="H1328" s="22">
        <f>0.5*'Bike Data'!$C$12*'Bike Data'!$C$7*'Bike Data'!$C$6*'WLTP Calcs'!E1328^2</f>
        <v>99.607200000000006</v>
      </c>
      <c r="I1328" s="26">
        <f>0.02 *'Bike Data'!C$4*9.81</f>
        <v>55.524600000000007</v>
      </c>
      <c r="J1328" s="22">
        <f t="shared" si="141"/>
        <v>257.32624444444423</v>
      </c>
      <c r="K1328" s="25">
        <f t="shared" si="142"/>
        <v>257.32624444444423</v>
      </c>
      <c r="L1328" s="20">
        <f t="shared" si="143"/>
        <v>0</v>
      </c>
      <c r="M1328" s="30">
        <f>(E1328/1000)*(I1328+H1328+('Bike Data'!C$4*'Bike Data'!C$10*F1328))</f>
        <v>6.3409441638888815</v>
      </c>
      <c r="N1328" s="25">
        <f t="shared" si="144"/>
        <v>6.3409441638888815</v>
      </c>
      <c r="O1328" s="30">
        <f t="shared" si="145"/>
        <v>0</v>
      </c>
      <c r="P1328" s="26"/>
      <c r="Q1328" s="22">
        <f>((M1328+M1329)/2) * (B1329 - B1328)</f>
        <v>5.8451449159272055</v>
      </c>
      <c r="R1328" s="25">
        <f t="shared" si="146"/>
        <v>5.8451449159272055</v>
      </c>
      <c r="S1328" s="22">
        <f>SUM($R$3:R1328)</f>
        <v>2041.3977412991956</v>
      </c>
      <c r="T1328" s="25">
        <f t="shared" si="140"/>
        <v>0</v>
      </c>
      <c r="U1328" s="22">
        <f>SUM($T$3:T1328)</f>
        <v>416.41807213557053</v>
      </c>
      <c r="V1328" s="25"/>
      <c r="W1328" s="20">
        <f>U1328*'KERS Calcs'!$F$4</f>
        <v>366.44790347930206</v>
      </c>
      <c r="X1328" s="25">
        <f>O1328*'KERS Calcs'!$F$30</f>
        <v>0</v>
      </c>
      <c r="Y1328" s="73">
        <f>T1328*'KERS Calcs'!$F$30</f>
        <v>0</v>
      </c>
      <c r="Z1328" s="26">
        <f>SUM($Y$3:Y1328)</f>
        <v>223.94983574384023</v>
      </c>
    </row>
    <row r="1329" spans="1:26" x14ac:dyDescent="0.2">
      <c r="A1329" s="23" t="s">
        <v>20</v>
      </c>
      <c r="B1329" s="19">
        <v>1326</v>
      </c>
      <c r="C1329" s="23">
        <v>304</v>
      </c>
      <c r="D1329" s="19">
        <v>80.3</v>
      </c>
      <c r="E1329" s="24">
        <v>22.305555555555557</v>
      </c>
      <c r="F1329" s="20">
        <v>0.22222222222222143</v>
      </c>
      <c r="G1329" s="25">
        <f>'Bike Data'!$C$4*$F1329</f>
        <v>62.888888888888665</v>
      </c>
      <c r="H1329" s="22">
        <f>0.5*'Bike Data'!$C$12*'Bike Data'!$C$7*'Bike Data'!$C$6*'WLTP Calcs'!E1329^2</f>
        <v>102.39328101851855</v>
      </c>
      <c r="I1329" s="26">
        <f>0.02 *'Bike Data'!C$4*9.81</f>
        <v>55.524600000000007</v>
      </c>
      <c r="J1329" s="22">
        <f t="shared" si="141"/>
        <v>220.80676990740722</v>
      </c>
      <c r="K1329" s="25">
        <f t="shared" si="142"/>
        <v>220.80676990740722</v>
      </c>
      <c r="L1329" s="20">
        <f t="shared" si="143"/>
        <v>0</v>
      </c>
      <c r="M1329" s="30">
        <f>(E1329/1000)*(I1329+H1329+('Bike Data'!C$4*'Bike Data'!C$10*F1329))</f>
        <v>5.3493456679655296</v>
      </c>
      <c r="N1329" s="25">
        <f t="shared" si="144"/>
        <v>5.3493456679655296</v>
      </c>
      <c r="O1329" s="30">
        <f t="shared" si="145"/>
        <v>0</v>
      </c>
      <c r="P1329" s="26"/>
      <c r="Q1329" s="22">
        <f>((M1329+M1330)/2) * (B1330 - B1329)</f>
        <v>4.8633394491319439</v>
      </c>
      <c r="R1329" s="25">
        <f t="shared" si="146"/>
        <v>4.8633394491319439</v>
      </c>
      <c r="S1329" s="22">
        <f>SUM($R$3:R1329)</f>
        <v>2046.2610807483275</v>
      </c>
      <c r="T1329" s="25">
        <f t="shared" si="140"/>
        <v>0</v>
      </c>
      <c r="U1329" s="22">
        <f>SUM($T$3:T1329)</f>
        <v>416.41807213557053</v>
      </c>
      <c r="V1329" s="25"/>
      <c r="W1329" s="20">
        <f>U1329*'KERS Calcs'!$F$4</f>
        <v>366.44790347930206</v>
      </c>
      <c r="X1329" s="25">
        <f>O1329*'KERS Calcs'!$F$30</f>
        <v>0</v>
      </c>
      <c r="Y1329" s="73">
        <f>T1329*'KERS Calcs'!$F$30</f>
        <v>0</v>
      </c>
      <c r="Z1329" s="26">
        <f>SUM($Y$3:Y1329)</f>
        <v>223.94983574384023</v>
      </c>
    </row>
    <row r="1330" spans="1:26" x14ac:dyDescent="0.2">
      <c r="A1330" s="23" t="s">
        <v>20</v>
      </c>
      <c r="B1330" s="19">
        <v>1327</v>
      </c>
      <c r="C1330" s="23">
        <v>305</v>
      </c>
      <c r="D1330" s="19">
        <v>80.8</v>
      </c>
      <c r="E1330" s="24">
        <v>22.444444444444446</v>
      </c>
      <c r="F1330" s="20">
        <v>9.7222222222222612E-2</v>
      </c>
      <c r="G1330" s="25">
        <f>'Bike Data'!$C$4*$F1330</f>
        <v>27.513888888888999</v>
      </c>
      <c r="H1330" s="22">
        <f>0.5*'Bike Data'!$C$12*'Bike Data'!$C$7*'Bike Data'!$C$6*'WLTP Calcs'!E1330^2</f>
        <v>103.67238518518521</v>
      </c>
      <c r="I1330" s="26">
        <f>0.02 *'Bike Data'!C$4*9.81</f>
        <v>55.524600000000007</v>
      </c>
      <c r="J1330" s="22">
        <f t="shared" si="141"/>
        <v>186.71087407407424</v>
      </c>
      <c r="K1330" s="25">
        <f t="shared" si="142"/>
        <v>186.71087407407424</v>
      </c>
      <c r="L1330" s="20">
        <f t="shared" si="143"/>
        <v>0</v>
      </c>
      <c r="M1330" s="30">
        <f>(E1330/1000)*(I1330+H1330+('Bike Data'!C$4*'Bike Data'!C$10*F1330))</f>
        <v>4.3773332302983583</v>
      </c>
      <c r="N1330" s="25">
        <f t="shared" si="144"/>
        <v>4.3773332302983583</v>
      </c>
      <c r="O1330" s="30">
        <f t="shared" si="145"/>
        <v>0</v>
      </c>
      <c r="P1330" s="26"/>
      <c r="Q1330" s="22">
        <f>((M1330+M1331)/2) * (B1331 - B1330)</f>
        <v>4.1005902557741809</v>
      </c>
      <c r="R1330" s="25">
        <f t="shared" si="146"/>
        <v>4.1005902557741809</v>
      </c>
      <c r="S1330" s="22">
        <f>SUM($R$3:R1330)</f>
        <v>2050.3616710041015</v>
      </c>
      <c r="T1330" s="25">
        <f t="shared" si="140"/>
        <v>0</v>
      </c>
      <c r="U1330" s="22">
        <f>SUM($T$3:T1330)</f>
        <v>416.41807213557053</v>
      </c>
      <c r="V1330" s="25"/>
      <c r="W1330" s="20">
        <f>U1330*'KERS Calcs'!$F$4</f>
        <v>366.44790347930206</v>
      </c>
      <c r="X1330" s="25">
        <f>O1330*'KERS Calcs'!$F$30</f>
        <v>0</v>
      </c>
      <c r="Y1330" s="73">
        <f>T1330*'KERS Calcs'!$F$30</f>
        <v>0</v>
      </c>
      <c r="Z1330" s="26">
        <f>SUM($Y$3:Y1330)</f>
        <v>223.94983574384023</v>
      </c>
    </row>
    <row r="1331" spans="1:26" x14ac:dyDescent="0.2">
      <c r="A1331" s="23" t="s">
        <v>20</v>
      </c>
      <c r="B1331" s="19">
        <v>1328</v>
      </c>
      <c r="C1331" s="23">
        <v>306</v>
      </c>
      <c r="D1331" s="19">
        <v>81</v>
      </c>
      <c r="E1331" s="24">
        <v>22.5</v>
      </c>
      <c r="F1331" s="20">
        <v>2.7777777777778172E-2</v>
      </c>
      <c r="G1331" s="25">
        <f>'Bike Data'!$C$4*$F1331</f>
        <v>7.8611111111112226</v>
      </c>
      <c r="H1331" s="22">
        <f>0.5*'Bike Data'!$C$12*'Bike Data'!$C$7*'Bike Data'!$C$6*'WLTP Calcs'!E1331^2</f>
        <v>104.18625</v>
      </c>
      <c r="I1331" s="26">
        <f>0.02 *'Bike Data'!C$4*9.81</f>
        <v>55.524600000000007</v>
      </c>
      <c r="J1331" s="22">
        <f t="shared" si="141"/>
        <v>167.57196111111125</v>
      </c>
      <c r="K1331" s="25">
        <f t="shared" si="142"/>
        <v>167.57196111111125</v>
      </c>
      <c r="L1331" s="20">
        <f t="shared" si="143"/>
        <v>0</v>
      </c>
      <c r="M1331" s="30">
        <f>(E1331/1000)*(I1331+H1331+('Bike Data'!C$4*'Bike Data'!C$10*F1331))</f>
        <v>3.8238472812500031</v>
      </c>
      <c r="N1331" s="25">
        <f t="shared" si="144"/>
        <v>3.8238472812500031</v>
      </c>
      <c r="O1331" s="30">
        <f t="shared" si="145"/>
        <v>0</v>
      </c>
      <c r="P1331" s="26"/>
      <c r="Q1331" s="22">
        <f>((M1331+M1332)/2) * (B1332 - B1331)</f>
        <v>3.7086707031250015</v>
      </c>
      <c r="R1331" s="25">
        <f t="shared" si="146"/>
        <v>3.7086707031250015</v>
      </c>
      <c r="S1331" s="22">
        <f>SUM($R$3:R1331)</f>
        <v>2054.0703417072264</v>
      </c>
      <c r="T1331" s="25">
        <f t="shared" si="140"/>
        <v>0</v>
      </c>
      <c r="U1331" s="22">
        <f>SUM($T$3:T1331)</f>
        <v>416.41807213557053</v>
      </c>
      <c r="V1331" s="25"/>
      <c r="W1331" s="20">
        <f>U1331*'KERS Calcs'!$F$4</f>
        <v>366.44790347930206</v>
      </c>
      <c r="X1331" s="25">
        <f>O1331*'KERS Calcs'!$F$30</f>
        <v>0</v>
      </c>
      <c r="Y1331" s="73">
        <f>T1331*'KERS Calcs'!$F$30</f>
        <v>0</v>
      </c>
      <c r="Z1331" s="26">
        <f>SUM($Y$3:Y1331)</f>
        <v>223.94983574384023</v>
      </c>
    </row>
    <row r="1332" spans="1:26" x14ac:dyDescent="0.2">
      <c r="A1332" s="23" t="s">
        <v>20</v>
      </c>
      <c r="B1332" s="19">
        <v>1329</v>
      </c>
      <c r="C1332" s="23">
        <v>307</v>
      </c>
      <c r="D1332" s="19">
        <v>81</v>
      </c>
      <c r="E1332" s="24">
        <v>22.5</v>
      </c>
      <c r="F1332" s="20">
        <v>0</v>
      </c>
      <c r="G1332" s="25">
        <f>'Bike Data'!$C$4*$F1332</f>
        <v>0</v>
      </c>
      <c r="H1332" s="22">
        <f>0.5*'Bike Data'!$C$12*'Bike Data'!$C$7*'Bike Data'!$C$6*'WLTP Calcs'!E1332^2</f>
        <v>104.18625</v>
      </c>
      <c r="I1332" s="26">
        <f>0.02 *'Bike Data'!C$4*9.81</f>
        <v>55.524600000000007</v>
      </c>
      <c r="J1332" s="22">
        <f t="shared" si="141"/>
        <v>159.71084999999999</v>
      </c>
      <c r="K1332" s="25">
        <f t="shared" si="142"/>
        <v>159.71084999999999</v>
      </c>
      <c r="L1332" s="20">
        <f t="shared" si="143"/>
        <v>0</v>
      </c>
      <c r="M1332" s="30">
        <f>(E1332/1000)*(I1332+H1332+('Bike Data'!C$4*'Bike Data'!C$10*F1332))</f>
        <v>3.5934941249999999</v>
      </c>
      <c r="N1332" s="25">
        <f t="shared" si="144"/>
        <v>3.5934941249999999</v>
      </c>
      <c r="O1332" s="30">
        <f t="shared" si="145"/>
        <v>0</v>
      </c>
      <c r="P1332" s="26"/>
      <c r="Q1332" s="22">
        <f>((M1332+M1333)/2) * (B1333 - B1332)</f>
        <v>3.5934941249999999</v>
      </c>
      <c r="R1332" s="25">
        <f t="shared" si="146"/>
        <v>3.5934941249999999</v>
      </c>
      <c r="S1332" s="22">
        <f>SUM($R$3:R1332)</f>
        <v>2057.6638358322261</v>
      </c>
      <c r="T1332" s="25">
        <f t="shared" si="140"/>
        <v>0</v>
      </c>
      <c r="U1332" s="22">
        <f>SUM($T$3:T1332)</f>
        <v>416.41807213557053</v>
      </c>
      <c r="V1332" s="25"/>
      <c r="W1332" s="20">
        <f>U1332*'KERS Calcs'!$F$4</f>
        <v>366.44790347930206</v>
      </c>
      <c r="X1332" s="25">
        <f>O1332*'KERS Calcs'!$F$30</f>
        <v>0</v>
      </c>
      <c r="Y1332" s="73">
        <f>T1332*'KERS Calcs'!$F$30</f>
        <v>0</v>
      </c>
      <c r="Z1332" s="26">
        <f>SUM($Y$3:Y1332)</f>
        <v>223.94983574384023</v>
      </c>
    </row>
    <row r="1333" spans="1:26" x14ac:dyDescent="0.2">
      <c r="A1333" s="23" t="s">
        <v>20</v>
      </c>
      <c r="B1333" s="19">
        <v>1330</v>
      </c>
      <c r="C1333" s="23">
        <v>308</v>
      </c>
      <c r="D1333" s="19">
        <v>81</v>
      </c>
      <c r="E1333" s="24">
        <v>22.5</v>
      </c>
      <c r="F1333" s="20">
        <v>0</v>
      </c>
      <c r="G1333" s="25">
        <f>'Bike Data'!$C$4*$F1333</f>
        <v>0</v>
      </c>
      <c r="H1333" s="22">
        <f>0.5*'Bike Data'!$C$12*'Bike Data'!$C$7*'Bike Data'!$C$6*'WLTP Calcs'!E1333^2</f>
        <v>104.18625</v>
      </c>
      <c r="I1333" s="26">
        <f>0.02 *'Bike Data'!C$4*9.81</f>
        <v>55.524600000000007</v>
      </c>
      <c r="J1333" s="22">
        <f t="shared" si="141"/>
        <v>159.71084999999999</v>
      </c>
      <c r="K1333" s="25">
        <f t="shared" si="142"/>
        <v>159.71084999999999</v>
      </c>
      <c r="L1333" s="20">
        <f t="shared" si="143"/>
        <v>0</v>
      </c>
      <c r="M1333" s="30">
        <f>(E1333/1000)*(I1333+H1333+('Bike Data'!C$4*'Bike Data'!C$10*F1333))</f>
        <v>3.5934941249999999</v>
      </c>
      <c r="N1333" s="25">
        <f t="shared" si="144"/>
        <v>3.5934941249999999</v>
      </c>
      <c r="O1333" s="30">
        <f t="shared" si="145"/>
        <v>0</v>
      </c>
      <c r="P1333" s="26"/>
      <c r="Q1333" s="22">
        <f>((M1333+M1334)/2) * (B1334 - B1333)</f>
        <v>3.5934941249999999</v>
      </c>
      <c r="R1333" s="25">
        <f t="shared" si="146"/>
        <v>3.5934941249999999</v>
      </c>
      <c r="S1333" s="22">
        <f>SUM($R$3:R1333)</f>
        <v>2061.2573299572259</v>
      </c>
      <c r="T1333" s="25">
        <f t="shared" si="140"/>
        <v>0</v>
      </c>
      <c r="U1333" s="22">
        <f>SUM($T$3:T1333)</f>
        <v>416.41807213557053</v>
      </c>
      <c r="V1333" s="25"/>
      <c r="W1333" s="20">
        <f>U1333*'KERS Calcs'!$F$4</f>
        <v>366.44790347930206</v>
      </c>
      <c r="X1333" s="25">
        <f>O1333*'KERS Calcs'!$F$30</f>
        <v>0</v>
      </c>
      <c r="Y1333" s="73">
        <f>T1333*'KERS Calcs'!$F$30</f>
        <v>0</v>
      </c>
      <c r="Z1333" s="26">
        <f>SUM($Y$3:Y1333)</f>
        <v>223.94983574384023</v>
      </c>
    </row>
    <row r="1334" spans="1:26" x14ac:dyDescent="0.2">
      <c r="A1334" s="23" t="s">
        <v>20</v>
      </c>
      <c r="B1334" s="19">
        <v>1331</v>
      </c>
      <c r="C1334" s="23">
        <v>309</v>
      </c>
      <c r="D1334" s="19">
        <v>81</v>
      </c>
      <c r="E1334" s="24">
        <v>22.5</v>
      </c>
      <c r="F1334" s="20">
        <v>0</v>
      </c>
      <c r="G1334" s="25">
        <f>'Bike Data'!$C$4*$F1334</f>
        <v>0</v>
      </c>
      <c r="H1334" s="22">
        <f>0.5*'Bike Data'!$C$12*'Bike Data'!$C$7*'Bike Data'!$C$6*'WLTP Calcs'!E1334^2</f>
        <v>104.18625</v>
      </c>
      <c r="I1334" s="26">
        <f>0.02 *'Bike Data'!C$4*9.81</f>
        <v>55.524600000000007</v>
      </c>
      <c r="J1334" s="22">
        <f t="shared" si="141"/>
        <v>159.71084999999999</v>
      </c>
      <c r="K1334" s="25">
        <f t="shared" si="142"/>
        <v>159.71084999999999</v>
      </c>
      <c r="L1334" s="20">
        <f t="shared" si="143"/>
        <v>0</v>
      </c>
      <c r="M1334" s="30">
        <f>(E1334/1000)*(I1334+H1334+('Bike Data'!C$4*'Bike Data'!C$10*F1334))</f>
        <v>3.5934941249999999</v>
      </c>
      <c r="N1334" s="25">
        <f t="shared" si="144"/>
        <v>3.5934941249999999</v>
      </c>
      <c r="O1334" s="30">
        <f t="shared" si="145"/>
        <v>0</v>
      </c>
      <c r="P1334" s="26"/>
      <c r="Q1334" s="22">
        <f>((M1334+M1335)/2) * (B1335 - B1334)</f>
        <v>3.5359058359375029</v>
      </c>
      <c r="R1334" s="25">
        <f t="shared" si="146"/>
        <v>3.5359058359375029</v>
      </c>
      <c r="S1334" s="22">
        <f>SUM($R$3:R1334)</f>
        <v>2064.7932357931636</v>
      </c>
      <c r="T1334" s="25">
        <f t="shared" si="140"/>
        <v>0</v>
      </c>
      <c r="U1334" s="22">
        <f>SUM($T$3:T1334)</f>
        <v>416.41807213557053</v>
      </c>
      <c r="V1334" s="25"/>
      <c r="W1334" s="20">
        <f>U1334*'KERS Calcs'!$F$4</f>
        <v>366.44790347930206</v>
      </c>
      <c r="X1334" s="25">
        <f>O1334*'KERS Calcs'!$F$30</f>
        <v>0</v>
      </c>
      <c r="Y1334" s="73">
        <f>T1334*'KERS Calcs'!$F$30</f>
        <v>0</v>
      </c>
      <c r="Z1334" s="26">
        <f>SUM($Y$3:Y1334)</f>
        <v>223.94983574384023</v>
      </c>
    </row>
    <row r="1335" spans="1:26" x14ac:dyDescent="0.2">
      <c r="A1335" s="23" t="s">
        <v>20</v>
      </c>
      <c r="B1335" s="19">
        <v>1332</v>
      </c>
      <c r="C1335" s="23">
        <v>310</v>
      </c>
      <c r="D1335" s="19">
        <v>81</v>
      </c>
      <c r="E1335" s="24">
        <v>22.5</v>
      </c>
      <c r="F1335" s="20">
        <v>-1.3888888888888099E-2</v>
      </c>
      <c r="G1335" s="25">
        <f>'Bike Data'!$C$4*$F1335</f>
        <v>-3.930555555555332</v>
      </c>
      <c r="H1335" s="22">
        <f>0.5*'Bike Data'!$C$12*'Bike Data'!$C$7*'Bike Data'!$C$6*'WLTP Calcs'!E1335^2</f>
        <v>104.18625</v>
      </c>
      <c r="I1335" s="26">
        <f>0.02 *'Bike Data'!C$4*9.81</f>
        <v>55.524600000000007</v>
      </c>
      <c r="J1335" s="22">
        <f t="shared" si="141"/>
        <v>155.78029444444468</v>
      </c>
      <c r="K1335" s="25">
        <f t="shared" si="142"/>
        <v>155.78029444444468</v>
      </c>
      <c r="L1335" s="20">
        <f t="shared" si="143"/>
        <v>0</v>
      </c>
      <c r="M1335" s="30">
        <f>(E1335/1000)*(I1335+H1335+('Bike Data'!C$4*'Bike Data'!C$10*F1335))</f>
        <v>3.4783175468750063</v>
      </c>
      <c r="N1335" s="25">
        <f t="shared" si="144"/>
        <v>3.4783175468750063</v>
      </c>
      <c r="O1335" s="30">
        <f t="shared" si="145"/>
        <v>0</v>
      </c>
      <c r="P1335" s="26"/>
      <c r="Q1335" s="22">
        <f>((M1335+M1336)/2) * (B1336 - B1335)</f>
        <v>3.3007301547196501</v>
      </c>
      <c r="R1335" s="25">
        <f t="shared" si="146"/>
        <v>3.3007301547196501</v>
      </c>
      <c r="S1335" s="22">
        <f>SUM($R$3:R1335)</f>
        <v>2068.0939659478831</v>
      </c>
      <c r="T1335" s="25">
        <f t="shared" si="140"/>
        <v>0</v>
      </c>
      <c r="U1335" s="22">
        <f>SUM($T$3:T1335)</f>
        <v>416.41807213557053</v>
      </c>
      <c r="V1335" s="25"/>
      <c r="W1335" s="20">
        <f>U1335*'KERS Calcs'!$F$4</f>
        <v>366.44790347930206</v>
      </c>
      <c r="X1335" s="25">
        <f>O1335*'KERS Calcs'!$F$30</f>
        <v>0</v>
      </c>
      <c r="Y1335" s="73">
        <f>T1335*'KERS Calcs'!$F$30</f>
        <v>0</v>
      </c>
      <c r="Z1335" s="26">
        <f>SUM($Y$3:Y1335)</f>
        <v>223.94983574384023</v>
      </c>
    </row>
    <row r="1336" spans="1:26" x14ac:dyDescent="0.2">
      <c r="A1336" s="23" t="s">
        <v>20</v>
      </c>
      <c r="B1336" s="19">
        <v>1333</v>
      </c>
      <c r="C1336" s="23">
        <v>311</v>
      </c>
      <c r="D1336" s="19">
        <v>80.900000000000006</v>
      </c>
      <c r="E1336" s="24">
        <v>22.472222222222225</v>
      </c>
      <c r="F1336" s="20">
        <v>-5.5555555555556344E-2</v>
      </c>
      <c r="G1336" s="25">
        <f>'Bike Data'!$C$4*$F1336</f>
        <v>-15.722222222222445</v>
      </c>
      <c r="H1336" s="22">
        <f>0.5*'Bike Data'!$C$12*'Bike Data'!$C$7*'Bike Data'!$C$6*'WLTP Calcs'!E1336^2</f>
        <v>103.92915879629632</v>
      </c>
      <c r="I1336" s="26">
        <f>0.02 *'Bike Data'!C$4*9.81</f>
        <v>55.524600000000007</v>
      </c>
      <c r="J1336" s="22">
        <f t="shared" si="141"/>
        <v>143.73153657407389</v>
      </c>
      <c r="K1336" s="25">
        <f t="shared" si="142"/>
        <v>143.73153657407389</v>
      </c>
      <c r="L1336" s="20">
        <f t="shared" si="143"/>
        <v>0</v>
      </c>
      <c r="M1336" s="30">
        <f>(E1336/1000)*(I1336+H1336+('Bike Data'!C$4*'Bike Data'!C$10*F1336))</f>
        <v>3.1231427625642945</v>
      </c>
      <c r="N1336" s="25">
        <f t="shared" si="144"/>
        <v>3.1231427625642945</v>
      </c>
      <c r="O1336" s="30">
        <f t="shared" si="145"/>
        <v>0</v>
      </c>
      <c r="P1336" s="26"/>
      <c r="Q1336" s="22">
        <f>((M1336+M1337)/2) * (B1337 - B1336)</f>
        <v>2.994131562930805</v>
      </c>
      <c r="R1336" s="25">
        <f t="shared" si="146"/>
        <v>2.994131562930805</v>
      </c>
      <c r="S1336" s="22">
        <f>SUM($R$3:R1336)</f>
        <v>2071.0880975108139</v>
      </c>
      <c r="T1336" s="25">
        <f t="shared" si="140"/>
        <v>0</v>
      </c>
      <c r="U1336" s="22">
        <f>SUM($T$3:T1336)</f>
        <v>416.41807213557053</v>
      </c>
      <c r="V1336" s="25"/>
      <c r="W1336" s="20">
        <f>U1336*'KERS Calcs'!$F$4</f>
        <v>366.44790347930206</v>
      </c>
      <c r="X1336" s="25">
        <f>O1336*'KERS Calcs'!$F$30</f>
        <v>0</v>
      </c>
      <c r="Y1336" s="73">
        <f>T1336*'KERS Calcs'!$F$30</f>
        <v>0</v>
      </c>
      <c r="Z1336" s="26">
        <f>SUM($Y$3:Y1336)</f>
        <v>223.94983574384023</v>
      </c>
    </row>
    <row r="1337" spans="1:26" x14ac:dyDescent="0.2">
      <c r="A1337" s="23" t="s">
        <v>20</v>
      </c>
      <c r="B1337" s="19">
        <v>1334</v>
      </c>
      <c r="C1337" s="23">
        <v>312</v>
      </c>
      <c r="D1337" s="19">
        <v>80.599999999999994</v>
      </c>
      <c r="E1337" s="24">
        <v>22.388888888888889</v>
      </c>
      <c r="F1337" s="20">
        <v>-8.3333333333334522E-2</v>
      </c>
      <c r="G1337" s="25">
        <f>'Bike Data'!$C$4*$F1337</f>
        <v>-23.58333333333367</v>
      </c>
      <c r="H1337" s="22">
        <f>0.5*'Bike Data'!$C$12*'Bike Data'!$C$7*'Bike Data'!$C$6*'WLTP Calcs'!E1337^2</f>
        <v>103.15979074074075</v>
      </c>
      <c r="I1337" s="26">
        <f>0.02 *'Bike Data'!C$4*9.81</f>
        <v>55.524600000000007</v>
      </c>
      <c r="J1337" s="22">
        <f t="shared" si="141"/>
        <v>135.1010574074071</v>
      </c>
      <c r="K1337" s="25">
        <f t="shared" si="142"/>
        <v>135.1010574074071</v>
      </c>
      <c r="L1337" s="20">
        <f t="shared" si="143"/>
        <v>0</v>
      </c>
      <c r="M1337" s="30">
        <f>(E1337/1000)*(I1337+H1337+('Bike Data'!C$4*'Bike Data'!C$10*F1337))</f>
        <v>2.8651203632973155</v>
      </c>
      <c r="N1337" s="25">
        <f t="shared" si="144"/>
        <v>2.8651203632973155</v>
      </c>
      <c r="O1337" s="30">
        <f t="shared" si="145"/>
        <v>0</v>
      </c>
      <c r="P1337" s="26"/>
      <c r="Q1337" s="22">
        <f>((M1337+M1338)/2) * (B1338 - B1337)</f>
        <v>2.8512395408436202</v>
      </c>
      <c r="R1337" s="25">
        <f t="shared" si="146"/>
        <v>2.8512395408436202</v>
      </c>
      <c r="S1337" s="22">
        <f>SUM($R$3:R1337)</f>
        <v>2073.9393370516577</v>
      </c>
      <c r="T1337" s="25">
        <f t="shared" si="140"/>
        <v>0</v>
      </c>
      <c r="U1337" s="22">
        <f>SUM($T$3:T1337)</f>
        <v>416.41807213557053</v>
      </c>
      <c r="V1337" s="25"/>
      <c r="W1337" s="20">
        <f>U1337*'KERS Calcs'!$F$4</f>
        <v>366.44790347930206</v>
      </c>
      <c r="X1337" s="25">
        <f>O1337*'KERS Calcs'!$F$30</f>
        <v>0</v>
      </c>
      <c r="Y1337" s="73">
        <f>T1337*'KERS Calcs'!$F$30</f>
        <v>0</v>
      </c>
      <c r="Z1337" s="26">
        <f>SUM($Y$3:Y1337)</f>
        <v>223.94983574384023</v>
      </c>
    </row>
    <row r="1338" spans="1:26" x14ac:dyDescent="0.2">
      <c r="A1338" s="23" t="s">
        <v>20</v>
      </c>
      <c r="B1338" s="19">
        <v>1335</v>
      </c>
      <c r="C1338" s="23">
        <v>313</v>
      </c>
      <c r="D1338" s="19">
        <v>80.3</v>
      </c>
      <c r="E1338" s="24">
        <v>22.305555555555557</v>
      </c>
      <c r="F1338" s="20">
        <v>-8.3333333333332538E-2</v>
      </c>
      <c r="G1338" s="25">
        <f>'Bike Data'!$C$4*$F1338</f>
        <v>-23.583333333333108</v>
      </c>
      <c r="H1338" s="22">
        <f>0.5*'Bike Data'!$C$12*'Bike Data'!$C$7*'Bike Data'!$C$6*'WLTP Calcs'!E1338^2</f>
        <v>102.39328101851855</v>
      </c>
      <c r="I1338" s="26">
        <f>0.02 *'Bike Data'!C$4*9.81</f>
        <v>55.524600000000007</v>
      </c>
      <c r="J1338" s="22">
        <f t="shared" si="141"/>
        <v>134.33454768518544</v>
      </c>
      <c r="K1338" s="25">
        <f t="shared" si="142"/>
        <v>134.33454768518544</v>
      </c>
      <c r="L1338" s="20">
        <f t="shared" si="143"/>
        <v>0</v>
      </c>
      <c r="M1338" s="30">
        <f>(E1338/1000)*(I1338+H1338+('Bike Data'!C$4*'Bike Data'!C$10*F1338))</f>
        <v>2.8373587183899254</v>
      </c>
      <c r="N1338" s="25">
        <f t="shared" si="144"/>
        <v>2.8373587183899254</v>
      </c>
      <c r="O1338" s="30">
        <f t="shared" si="145"/>
        <v>0</v>
      </c>
      <c r="P1338" s="26"/>
      <c r="Q1338" s="22">
        <f>((M1338+M1339)/2) * (B1339 - B1338)</f>
        <v>2.9373281760673957</v>
      </c>
      <c r="R1338" s="25">
        <f t="shared" si="146"/>
        <v>2.9373281760673957</v>
      </c>
      <c r="S1338" s="22">
        <f>SUM($R$3:R1338)</f>
        <v>2076.876665227725</v>
      </c>
      <c r="T1338" s="25">
        <f t="shared" si="140"/>
        <v>0</v>
      </c>
      <c r="U1338" s="22">
        <f>SUM($T$3:T1338)</f>
        <v>416.41807213557053</v>
      </c>
      <c r="V1338" s="25"/>
      <c r="W1338" s="20">
        <f>U1338*'KERS Calcs'!$F$4</f>
        <v>366.44790347930206</v>
      </c>
      <c r="X1338" s="25">
        <f>O1338*'KERS Calcs'!$F$30</f>
        <v>0</v>
      </c>
      <c r="Y1338" s="73">
        <f>T1338*'KERS Calcs'!$F$30</f>
        <v>0</v>
      </c>
      <c r="Z1338" s="26">
        <f>SUM($Y$3:Y1338)</f>
        <v>223.94983574384023</v>
      </c>
    </row>
    <row r="1339" spans="1:26" x14ac:dyDescent="0.2">
      <c r="A1339" s="23" t="s">
        <v>20</v>
      </c>
      <c r="B1339" s="19">
        <v>1336</v>
      </c>
      <c r="C1339" s="23">
        <v>314</v>
      </c>
      <c r="D1339" s="19">
        <v>80</v>
      </c>
      <c r="E1339" s="24">
        <v>22.222222222222221</v>
      </c>
      <c r="F1339" s="20">
        <v>-5.5555555555554373E-2</v>
      </c>
      <c r="G1339" s="25">
        <f>'Bike Data'!$C$4*$F1339</f>
        <v>-15.722222222221887</v>
      </c>
      <c r="H1339" s="22">
        <f>0.5*'Bike Data'!$C$12*'Bike Data'!$C$7*'Bike Data'!$C$6*'WLTP Calcs'!E1339^2</f>
        <v>101.62962962962963</v>
      </c>
      <c r="I1339" s="26">
        <f>0.02 *'Bike Data'!C$4*9.81</f>
        <v>55.524600000000007</v>
      </c>
      <c r="J1339" s="22">
        <f t="shared" si="141"/>
        <v>141.43200740740775</v>
      </c>
      <c r="K1339" s="25">
        <f t="shared" si="142"/>
        <v>141.43200740740775</v>
      </c>
      <c r="L1339" s="20">
        <f t="shared" si="143"/>
        <v>0</v>
      </c>
      <c r="M1339" s="30">
        <f>(E1339/1000)*(I1339+H1339+('Bike Data'!C$4*'Bike Data'!C$10*F1339))</f>
        <v>3.0372976337448661</v>
      </c>
      <c r="N1339" s="25">
        <f t="shared" si="144"/>
        <v>3.0372976337448661</v>
      </c>
      <c r="O1339" s="30">
        <f t="shared" si="145"/>
        <v>0</v>
      </c>
      <c r="P1339" s="26"/>
      <c r="Q1339" s="22">
        <f>((M1339+M1340)/2) * (B1340 - B1339)</f>
        <v>3.1461940202160532</v>
      </c>
      <c r="R1339" s="25">
        <f t="shared" si="146"/>
        <v>3.1461940202160532</v>
      </c>
      <c r="S1339" s="22">
        <f>SUM($R$3:R1339)</f>
        <v>2080.0228592479411</v>
      </c>
      <c r="T1339" s="25">
        <f t="shared" si="140"/>
        <v>0</v>
      </c>
      <c r="U1339" s="22">
        <f>SUM($T$3:T1339)</f>
        <v>416.41807213557053</v>
      </c>
      <c r="V1339" s="25"/>
      <c r="W1339" s="20">
        <f>U1339*'KERS Calcs'!$F$4</f>
        <v>366.44790347930206</v>
      </c>
      <c r="X1339" s="25">
        <f>O1339*'KERS Calcs'!$F$30</f>
        <v>0</v>
      </c>
      <c r="Y1339" s="73">
        <f>T1339*'KERS Calcs'!$F$30</f>
        <v>0</v>
      </c>
      <c r="Z1339" s="26">
        <f>SUM($Y$3:Y1339)</f>
        <v>223.94983574384023</v>
      </c>
    </row>
    <row r="1340" spans="1:26" x14ac:dyDescent="0.2">
      <c r="A1340" s="23" t="s">
        <v>20</v>
      </c>
      <c r="B1340" s="19">
        <v>1337</v>
      </c>
      <c r="C1340" s="23">
        <v>315</v>
      </c>
      <c r="D1340" s="19">
        <v>79.900000000000006</v>
      </c>
      <c r="E1340" s="24">
        <v>22.194444444444446</v>
      </c>
      <c r="F1340" s="20">
        <v>-2.7777777777778172E-2</v>
      </c>
      <c r="G1340" s="25">
        <f>'Bike Data'!$C$4*$F1340</f>
        <v>-7.8611111111112226</v>
      </c>
      <c r="H1340" s="22">
        <f>0.5*'Bike Data'!$C$12*'Bike Data'!$C$7*'Bike Data'!$C$6*'WLTP Calcs'!E1340^2</f>
        <v>101.37571435185187</v>
      </c>
      <c r="I1340" s="26">
        <f>0.02 *'Bike Data'!C$4*9.81</f>
        <v>55.524600000000007</v>
      </c>
      <c r="J1340" s="22">
        <f t="shared" si="141"/>
        <v>149.03920324074065</v>
      </c>
      <c r="K1340" s="25">
        <f t="shared" si="142"/>
        <v>149.03920324074065</v>
      </c>
      <c r="L1340" s="20">
        <f t="shared" si="143"/>
        <v>0</v>
      </c>
      <c r="M1340" s="30">
        <f>(E1340/1000)*(I1340+H1340+('Bike Data'!C$4*'Bike Data'!C$10*F1340))</f>
        <v>3.2550904066872408</v>
      </c>
      <c r="N1340" s="25">
        <f t="shared" si="144"/>
        <v>3.2550904066872408</v>
      </c>
      <c r="O1340" s="30">
        <f t="shared" si="145"/>
        <v>0</v>
      </c>
      <c r="P1340" s="26"/>
      <c r="Q1340" s="22">
        <f>((M1340+M1341)/2) * (B1341 - B1340)</f>
        <v>3.3069778505079679</v>
      </c>
      <c r="R1340" s="25">
        <f t="shared" si="146"/>
        <v>3.3069778505079679</v>
      </c>
      <c r="S1340" s="22">
        <f>SUM($R$3:R1340)</f>
        <v>2083.3298370984489</v>
      </c>
      <c r="T1340" s="25">
        <f t="shared" si="140"/>
        <v>0</v>
      </c>
      <c r="U1340" s="22">
        <f>SUM($T$3:T1340)</f>
        <v>416.41807213557053</v>
      </c>
      <c r="V1340" s="25"/>
      <c r="W1340" s="20">
        <f>U1340*'KERS Calcs'!$F$4</f>
        <v>366.44790347930206</v>
      </c>
      <c r="X1340" s="25">
        <f>O1340*'KERS Calcs'!$F$30</f>
        <v>0</v>
      </c>
      <c r="Y1340" s="73">
        <f>T1340*'KERS Calcs'!$F$30</f>
        <v>0</v>
      </c>
      <c r="Z1340" s="26">
        <f>SUM($Y$3:Y1340)</f>
        <v>223.94983574384023</v>
      </c>
    </row>
    <row r="1341" spans="1:26" x14ac:dyDescent="0.2">
      <c r="A1341" s="23" t="s">
        <v>20</v>
      </c>
      <c r="B1341" s="19">
        <v>1338</v>
      </c>
      <c r="C1341" s="23">
        <v>316</v>
      </c>
      <c r="D1341" s="19">
        <v>79.8</v>
      </c>
      <c r="E1341" s="24">
        <v>22.166666666666668</v>
      </c>
      <c r="F1341" s="20">
        <v>-1.3888888888890073E-2</v>
      </c>
      <c r="G1341" s="25">
        <f>'Bike Data'!$C$4*$F1341</f>
        <v>-3.9305555555558906</v>
      </c>
      <c r="H1341" s="22">
        <f>0.5*'Bike Data'!$C$12*'Bike Data'!$C$7*'Bike Data'!$C$6*'WLTP Calcs'!E1341^2</f>
        <v>101.12211666666668</v>
      </c>
      <c r="I1341" s="26">
        <f>0.02 *'Bike Data'!C$4*9.81</f>
        <v>55.524600000000007</v>
      </c>
      <c r="J1341" s="22">
        <f t="shared" si="141"/>
        <v>152.71616111111081</v>
      </c>
      <c r="K1341" s="25">
        <f t="shared" si="142"/>
        <v>152.71616111111081</v>
      </c>
      <c r="L1341" s="20">
        <f t="shared" si="143"/>
        <v>0</v>
      </c>
      <c r="M1341" s="30">
        <f>(E1341/1000)*(I1341+H1341+('Bike Data'!C$4*'Bike Data'!C$10*F1341))</f>
        <v>3.358865294328695</v>
      </c>
      <c r="N1341" s="25">
        <f t="shared" si="144"/>
        <v>3.358865294328695</v>
      </c>
      <c r="O1341" s="30">
        <f t="shared" si="145"/>
        <v>0</v>
      </c>
      <c r="P1341" s="26"/>
      <c r="Q1341" s="22">
        <f>((M1341+M1342)/2) * (B1342 - B1341)</f>
        <v>3.4156004235532365</v>
      </c>
      <c r="R1341" s="25">
        <f t="shared" si="146"/>
        <v>3.4156004235532365</v>
      </c>
      <c r="S1341" s="22">
        <f>SUM($R$3:R1341)</f>
        <v>2086.7454375220022</v>
      </c>
      <c r="T1341" s="25">
        <f t="shared" si="140"/>
        <v>0</v>
      </c>
      <c r="U1341" s="22">
        <f>SUM($T$3:T1341)</f>
        <v>416.41807213557053</v>
      </c>
      <c r="V1341" s="25"/>
      <c r="W1341" s="20">
        <f>U1341*'KERS Calcs'!$F$4</f>
        <v>366.44790347930206</v>
      </c>
      <c r="X1341" s="25">
        <f>O1341*'KERS Calcs'!$F$30</f>
        <v>0</v>
      </c>
      <c r="Y1341" s="73">
        <f>T1341*'KERS Calcs'!$F$30</f>
        <v>0</v>
      </c>
      <c r="Z1341" s="26">
        <f>SUM($Y$3:Y1341)</f>
        <v>223.94983574384023</v>
      </c>
    </row>
    <row r="1342" spans="1:26" x14ac:dyDescent="0.2">
      <c r="A1342" s="23" t="s">
        <v>20</v>
      </c>
      <c r="B1342" s="19">
        <v>1339</v>
      </c>
      <c r="C1342" s="23">
        <v>317</v>
      </c>
      <c r="D1342" s="19">
        <v>79.8</v>
      </c>
      <c r="E1342" s="24">
        <v>22.166666666666668</v>
      </c>
      <c r="F1342" s="20">
        <v>0</v>
      </c>
      <c r="G1342" s="25">
        <f>'Bike Data'!$C$4*$F1342</f>
        <v>0</v>
      </c>
      <c r="H1342" s="22">
        <f>0.5*'Bike Data'!$C$12*'Bike Data'!$C$7*'Bike Data'!$C$6*'WLTP Calcs'!E1342^2</f>
        <v>101.12211666666668</v>
      </c>
      <c r="I1342" s="26">
        <f>0.02 *'Bike Data'!C$4*9.81</f>
        <v>55.524600000000007</v>
      </c>
      <c r="J1342" s="22">
        <f t="shared" si="141"/>
        <v>156.64671666666669</v>
      </c>
      <c r="K1342" s="25">
        <f t="shared" si="142"/>
        <v>156.64671666666669</v>
      </c>
      <c r="L1342" s="20">
        <f t="shared" si="143"/>
        <v>0</v>
      </c>
      <c r="M1342" s="30">
        <f>(E1342/1000)*(I1342+H1342+('Bike Data'!C$4*'Bike Data'!C$10*F1342))</f>
        <v>3.4723355527777784</v>
      </c>
      <c r="N1342" s="25">
        <f t="shared" si="144"/>
        <v>3.4723355527777784</v>
      </c>
      <c r="O1342" s="30">
        <f t="shared" si="145"/>
        <v>0</v>
      </c>
      <c r="P1342" s="26"/>
      <c r="Q1342" s="22">
        <f>((M1342+M1343)/2) * (B1343 - B1342)</f>
        <v>3.5290706820023203</v>
      </c>
      <c r="R1342" s="25">
        <f t="shared" si="146"/>
        <v>3.5290706820023203</v>
      </c>
      <c r="S1342" s="22">
        <f>SUM($R$3:R1342)</f>
        <v>2090.2745082040046</v>
      </c>
      <c r="T1342" s="25">
        <f t="shared" si="140"/>
        <v>0</v>
      </c>
      <c r="U1342" s="22">
        <f>SUM($T$3:T1342)</f>
        <v>416.41807213557053</v>
      </c>
      <c r="V1342" s="25"/>
      <c r="W1342" s="20">
        <f>U1342*'KERS Calcs'!$F$4</f>
        <v>366.44790347930206</v>
      </c>
      <c r="X1342" s="25">
        <f>O1342*'KERS Calcs'!$F$30</f>
        <v>0</v>
      </c>
      <c r="Y1342" s="73">
        <f>T1342*'KERS Calcs'!$F$30</f>
        <v>0</v>
      </c>
      <c r="Z1342" s="26">
        <f>SUM($Y$3:Y1342)</f>
        <v>223.94983574384023</v>
      </c>
    </row>
    <row r="1343" spans="1:26" x14ac:dyDescent="0.2">
      <c r="A1343" s="23" t="s">
        <v>20</v>
      </c>
      <c r="B1343" s="19">
        <v>1340</v>
      </c>
      <c r="C1343" s="23">
        <v>318</v>
      </c>
      <c r="D1343" s="19">
        <v>79.8</v>
      </c>
      <c r="E1343" s="24">
        <v>22.166666666666668</v>
      </c>
      <c r="F1343" s="20">
        <v>1.3888888888890073E-2</v>
      </c>
      <c r="G1343" s="25">
        <f>'Bike Data'!$C$4*$F1343</f>
        <v>3.9305555555558906</v>
      </c>
      <c r="H1343" s="22">
        <f>0.5*'Bike Data'!$C$12*'Bike Data'!$C$7*'Bike Data'!$C$6*'WLTP Calcs'!E1343^2</f>
        <v>101.12211666666668</v>
      </c>
      <c r="I1343" s="26">
        <f>0.02 *'Bike Data'!C$4*9.81</f>
        <v>55.524600000000007</v>
      </c>
      <c r="J1343" s="22">
        <f t="shared" si="141"/>
        <v>160.57727222222258</v>
      </c>
      <c r="K1343" s="25">
        <f t="shared" si="142"/>
        <v>160.57727222222258</v>
      </c>
      <c r="L1343" s="20">
        <f t="shared" si="143"/>
        <v>0</v>
      </c>
      <c r="M1343" s="30">
        <f>(E1343/1000)*(I1343+H1343+('Bike Data'!C$4*'Bike Data'!C$10*F1343))</f>
        <v>3.5858058112268618</v>
      </c>
      <c r="N1343" s="25">
        <f t="shared" si="144"/>
        <v>3.5858058112268618</v>
      </c>
      <c r="O1343" s="30">
        <f t="shared" si="145"/>
        <v>0</v>
      </c>
      <c r="P1343" s="26"/>
      <c r="Q1343" s="22">
        <f>((M1343+M1344)/2) * (B1344 - B1343)</f>
        <v>3.6476730124678571</v>
      </c>
      <c r="R1343" s="25">
        <f t="shared" si="146"/>
        <v>3.6476730124678571</v>
      </c>
      <c r="S1343" s="22">
        <f>SUM($R$3:R1343)</f>
        <v>2093.9221812164724</v>
      </c>
      <c r="T1343" s="25">
        <f t="shared" si="140"/>
        <v>0</v>
      </c>
      <c r="U1343" s="22">
        <f>SUM($T$3:T1343)</f>
        <v>416.41807213557053</v>
      </c>
      <c r="V1343" s="25"/>
      <c r="W1343" s="20">
        <f>U1343*'KERS Calcs'!$F$4</f>
        <v>366.44790347930206</v>
      </c>
      <c r="X1343" s="25">
        <f>O1343*'KERS Calcs'!$F$30</f>
        <v>0</v>
      </c>
      <c r="Y1343" s="73">
        <f>T1343*'KERS Calcs'!$F$30</f>
        <v>0</v>
      </c>
      <c r="Z1343" s="26">
        <f>SUM($Y$3:Y1343)</f>
        <v>223.94983574384023</v>
      </c>
    </row>
    <row r="1344" spans="1:26" x14ac:dyDescent="0.2">
      <c r="A1344" s="23" t="s">
        <v>20</v>
      </c>
      <c r="B1344" s="19">
        <v>1341</v>
      </c>
      <c r="C1344" s="23">
        <v>319</v>
      </c>
      <c r="D1344" s="19">
        <v>79.900000000000006</v>
      </c>
      <c r="E1344" s="24">
        <v>22.194444444444446</v>
      </c>
      <c r="F1344" s="20">
        <v>2.7777777777778172E-2</v>
      </c>
      <c r="G1344" s="25">
        <f>'Bike Data'!$C$4*$F1344</f>
        <v>7.8611111111112226</v>
      </c>
      <c r="H1344" s="22">
        <f>0.5*'Bike Data'!$C$12*'Bike Data'!$C$7*'Bike Data'!$C$6*'WLTP Calcs'!E1344^2</f>
        <v>101.37571435185187</v>
      </c>
      <c r="I1344" s="26">
        <f>0.02 *'Bike Data'!C$4*9.81</f>
        <v>55.524600000000007</v>
      </c>
      <c r="J1344" s="22">
        <f t="shared" si="141"/>
        <v>164.7614254629631</v>
      </c>
      <c r="K1344" s="25">
        <f t="shared" si="142"/>
        <v>164.7614254629631</v>
      </c>
      <c r="L1344" s="20">
        <f t="shared" si="143"/>
        <v>0</v>
      </c>
      <c r="M1344" s="30">
        <f>(E1344/1000)*(I1344+H1344+('Bike Data'!C$4*'Bike Data'!C$10*F1344))</f>
        <v>3.709540213708852</v>
      </c>
      <c r="N1344" s="25">
        <f t="shared" si="144"/>
        <v>3.709540213708852</v>
      </c>
      <c r="O1344" s="30">
        <f t="shared" si="145"/>
        <v>0</v>
      </c>
      <c r="P1344" s="26"/>
      <c r="Q1344" s="22">
        <f>((M1344+M1345)/2) * (B1345 - B1344)</f>
        <v>3.885314826504632</v>
      </c>
      <c r="R1344" s="25">
        <f t="shared" si="146"/>
        <v>3.885314826504632</v>
      </c>
      <c r="S1344" s="22">
        <f>SUM($R$3:R1344)</f>
        <v>2097.8074960429772</v>
      </c>
      <c r="T1344" s="25">
        <f t="shared" si="140"/>
        <v>0</v>
      </c>
      <c r="U1344" s="22">
        <f>SUM($T$3:T1344)</f>
        <v>416.41807213557053</v>
      </c>
      <c r="V1344" s="25"/>
      <c r="W1344" s="20">
        <f>U1344*'KERS Calcs'!$F$4</f>
        <v>366.44790347930206</v>
      </c>
      <c r="X1344" s="25">
        <f>O1344*'KERS Calcs'!$F$30</f>
        <v>0</v>
      </c>
      <c r="Y1344" s="73">
        <f>T1344*'KERS Calcs'!$F$30</f>
        <v>0</v>
      </c>
      <c r="Z1344" s="26">
        <f>SUM($Y$3:Y1344)</f>
        <v>223.94983574384023</v>
      </c>
    </row>
    <row r="1345" spans="1:26" x14ac:dyDescent="0.2">
      <c r="A1345" s="23" t="s">
        <v>20</v>
      </c>
      <c r="B1345" s="19">
        <v>1342</v>
      </c>
      <c r="C1345" s="23">
        <v>320</v>
      </c>
      <c r="D1345" s="19">
        <v>80</v>
      </c>
      <c r="E1345" s="24">
        <v>22.222222222222221</v>
      </c>
      <c r="F1345" s="20">
        <v>6.9444444444444448E-2</v>
      </c>
      <c r="G1345" s="25">
        <f>'Bike Data'!$C$4*$F1345</f>
        <v>19.652777777777779</v>
      </c>
      <c r="H1345" s="22">
        <f>0.5*'Bike Data'!$C$12*'Bike Data'!$C$7*'Bike Data'!$C$6*'WLTP Calcs'!E1345^2</f>
        <v>101.62962962962963</v>
      </c>
      <c r="I1345" s="26">
        <f>0.02 *'Bike Data'!C$4*9.81</f>
        <v>55.524600000000007</v>
      </c>
      <c r="J1345" s="22">
        <f t="shared" si="141"/>
        <v>176.80700740740741</v>
      </c>
      <c r="K1345" s="25">
        <f t="shared" si="142"/>
        <v>176.80700740740741</v>
      </c>
      <c r="L1345" s="20">
        <f t="shared" si="143"/>
        <v>0</v>
      </c>
      <c r="M1345" s="30">
        <f>(E1345/1000)*(I1345+H1345+('Bike Data'!C$4*'Bike Data'!C$10*F1345))</f>
        <v>4.061089439300412</v>
      </c>
      <c r="N1345" s="25">
        <f t="shared" si="144"/>
        <v>4.061089439300412</v>
      </c>
      <c r="O1345" s="30">
        <f t="shared" si="145"/>
        <v>0</v>
      </c>
      <c r="P1345" s="26"/>
      <c r="Q1345" s="22">
        <f>((M1345+M1346)/2) * (B1346 - B1345)</f>
        <v>4.2541043039094646</v>
      </c>
      <c r="R1345" s="25">
        <f t="shared" si="146"/>
        <v>4.2541043039094646</v>
      </c>
      <c r="S1345" s="22">
        <f>SUM($R$3:R1345)</f>
        <v>2102.0616003468867</v>
      </c>
      <c r="T1345" s="25">
        <f t="shared" si="140"/>
        <v>0</v>
      </c>
      <c r="U1345" s="22">
        <f>SUM($T$3:T1345)</f>
        <v>416.41807213557053</v>
      </c>
      <c r="V1345" s="25"/>
      <c r="W1345" s="20">
        <f>U1345*'KERS Calcs'!$F$4</f>
        <v>366.44790347930206</v>
      </c>
      <c r="X1345" s="25">
        <f>O1345*'KERS Calcs'!$F$30</f>
        <v>0</v>
      </c>
      <c r="Y1345" s="73">
        <f>T1345*'KERS Calcs'!$F$30</f>
        <v>0</v>
      </c>
      <c r="Z1345" s="26">
        <f>SUM($Y$3:Y1345)</f>
        <v>223.94983574384023</v>
      </c>
    </row>
    <row r="1346" spans="1:26" x14ac:dyDescent="0.2">
      <c r="A1346" s="23" t="s">
        <v>20</v>
      </c>
      <c r="B1346" s="19">
        <v>1343</v>
      </c>
      <c r="C1346" s="23">
        <v>321</v>
      </c>
      <c r="D1346" s="19">
        <v>80.400000000000006</v>
      </c>
      <c r="E1346" s="24">
        <v>22.333333333333336</v>
      </c>
      <c r="F1346" s="20">
        <v>0.11111111111111072</v>
      </c>
      <c r="G1346" s="25">
        <f>'Bike Data'!$C$4*$F1346</f>
        <v>31.444444444444333</v>
      </c>
      <c r="H1346" s="22">
        <f>0.5*'Bike Data'!$C$12*'Bike Data'!$C$7*'Bike Data'!$C$6*'WLTP Calcs'!E1346^2</f>
        <v>102.64846666666669</v>
      </c>
      <c r="I1346" s="26">
        <f>0.02 *'Bike Data'!C$4*9.81</f>
        <v>55.524600000000007</v>
      </c>
      <c r="J1346" s="22">
        <f t="shared" si="141"/>
        <v>189.61751111111101</v>
      </c>
      <c r="K1346" s="25">
        <f t="shared" si="142"/>
        <v>189.61751111111101</v>
      </c>
      <c r="L1346" s="20">
        <f t="shared" si="143"/>
        <v>0</v>
      </c>
      <c r="M1346" s="30">
        <f>(E1346/1000)*(I1346+H1346+('Bike Data'!C$4*'Bike Data'!C$10*F1346))</f>
        <v>4.4471191685185163</v>
      </c>
      <c r="N1346" s="25">
        <f t="shared" si="144"/>
        <v>4.4471191685185163</v>
      </c>
      <c r="O1346" s="30">
        <f t="shared" si="145"/>
        <v>0</v>
      </c>
      <c r="P1346" s="26"/>
      <c r="Q1346" s="22">
        <f>((M1346+M1347)/2) * (B1347 - B1346)</f>
        <v>4.4696722951646066</v>
      </c>
      <c r="R1346" s="25">
        <f t="shared" si="146"/>
        <v>4.4696722951646066</v>
      </c>
      <c r="S1346" s="22">
        <f>SUM($R$3:R1346)</f>
        <v>2106.5312726420511</v>
      </c>
      <c r="T1346" s="25">
        <f t="shared" si="140"/>
        <v>0</v>
      </c>
      <c r="U1346" s="22">
        <f>SUM($T$3:T1346)</f>
        <v>416.41807213557053</v>
      </c>
      <c r="V1346" s="25"/>
      <c r="W1346" s="20">
        <f>U1346*'KERS Calcs'!$F$4</f>
        <v>366.44790347930206</v>
      </c>
      <c r="X1346" s="25">
        <f>O1346*'KERS Calcs'!$F$30</f>
        <v>0</v>
      </c>
      <c r="Y1346" s="73">
        <f>T1346*'KERS Calcs'!$F$30</f>
        <v>0</v>
      </c>
      <c r="Z1346" s="26">
        <f>SUM($Y$3:Y1346)</f>
        <v>223.94983574384023</v>
      </c>
    </row>
    <row r="1347" spans="1:26" x14ac:dyDescent="0.2">
      <c r="A1347" s="23" t="s">
        <v>20</v>
      </c>
      <c r="B1347" s="19">
        <v>1344</v>
      </c>
      <c r="C1347" s="23">
        <v>322</v>
      </c>
      <c r="D1347" s="19">
        <v>80.8</v>
      </c>
      <c r="E1347" s="24">
        <v>22.444444444444446</v>
      </c>
      <c r="F1347" s="20">
        <v>0.11111111111111072</v>
      </c>
      <c r="G1347" s="25">
        <f>'Bike Data'!$C$4*$F1347</f>
        <v>31.444444444444333</v>
      </c>
      <c r="H1347" s="22">
        <f>0.5*'Bike Data'!$C$12*'Bike Data'!$C$7*'Bike Data'!$C$6*'WLTP Calcs'!E1347^2</f>
        <v>103.67238518518521</v>
      </c>
      <c r="I1347" s="26">
        <f>0.02 *'Bike Data'!C$4*9.81</f>
        <v>55.524600000000007</v>
      </c>
      <c r="J1347" s="22">
        <f t="shared" si="141"/>
        <v>190.64142962962956</v>
      </c>
      <c r="K1347" s="25">
        <f t="shared" si="142"/>
        <v>190.64142962962956</v>
      </c>
      <c r="L1347" s="20">
        <f t="shared" si="143"/>
        <v>0</v>
      </c>
      <c r="M1347" s="30">
        <f>(E1347/1000)*(I1347+H1347+('Bike Data'!C$4*'Bike Data'!C$10*F1347))</f>
        <v>4.4922254218106978</v>
      </c>
      <c r="N1347" s="25">
        <f t="shared" si="144"/>
        <v>4.4922254218106978</v>
      </c>
      <c r="O1347" s="30">
        <f t="shared" si="145"/>
        <v>0</v>
      </c>
      <c r="P1347" s="26"/>
      <c r="Q1347" s="22">
        <f>((M1347+M1348)/2) * (B1348 - B1347)</f>
        <v>4.4572191426311738</v>
      </c>
      <c r="R1347" s="25">
        <f t="shared" si="146"/>
        <v>4.4572191426311738</v>
      </c>
      <c r="S1347" s="22">
        <f>SUM($R$3:R1347)</f>
        <v>2110.9884917846821</v>
      </c>
      <c r="T1347" s="25">
        <f t="shared" ref="T1347:T1410" si="147">ABS(IF(Q1347&lt;0,Q1347,))</f>
        <v>0</v>
      </c>
      <c r="U1347" s="22">
        <f>SUM($T$3:T1347)</f>
        <v>416.41807213557053</v>
      </c>
      <c r="V1347" s="25"/>
      <c r="W1347" s="20">
        <f>U1347*'KERS Calcs'!$F$4</f>
        <v>366.44790347930206</v>
      </c>
      <c r="X1347" s="25">
        <f>O1347*'KERS Calcs'!$F$30</f>
        <v>0</v>
      </c>
      <c r="Y1347" s="73">
        <f>T1347*'KERS Calcs'!$F$30</f>
        <v>0</v>
      </c>
      <c r="Z1347" s="26">
        <f>SUM($Y$3:Y1347)</f>
        <v>223.94983574384023</v>
      </c>
    </row>
    <row r="1348" spans="1:26" x14ac:dyDescent="0.2">
      <c r="A1348" s="23" t="s">
        <v>20</v>
      </c>
      <c r="B1348" s="19">
        <v>1345</v>
      </c>
      <c r="C1348" s="23">
        <v>323</v>
      </c>
      <c r="D1348" s="19">
        <v>81.2</v>
      </c>
      <c r="E1348" s="24">
        <v>22.555555555555557</v>
      </c>
      <c r="F1348" s="20">
        <v>9.7222222222222612E-2</v>
      </c>
      <c r="G1348" s="25">
        <f>'Bike Data'!$C$4*$F1348</f>
        <v>27.513888888888999</v>
      </c>
      <c r="H1348" s="22">
        <f>0.5*'Bike Data'!$C$12*'Bike Data'!$C$7*'Bike Data'!$C$6*'WLTP Calcs'!E1348^2</f>
        <v>104.7013851851852</v>
      </c>
      <c r="I1348" s="26">
        <f>0.02 *'Bike Data'!C$4*9.81</f>
        <v>55.524600000000007</v>
      </c>
      <c r="J1348" s="22">
        <f t="shared" ref="J1348:J1411" si="148">SUM(G1348:I1348)</f>
        <v>187.73987407407424</v>
      </c>
      <c r="K1348" s="25">
        <f t="shared" ref="K1348:K1411" si="149">IF(J1348&gt;0,J1348,)</f>
        <v>187.73987407407424</v>
      </c>
      <c r="L1348" s="20">
        <f t="shared" ref="L1348:L1411" si="150">IF(J1348&lt;0,J1348,)*-1</f>
        <v>0</v>
      </c>
      <c r="M1348" s="30">
        <f>(E1348/1000)*(I1348+H1348+('Bike Data'!C$4*'Bike Data'!C$10*F1348))</f>
        <v>4.4222128634516498</v>
      </c>
      <c r="N1348" s="25">
        <f t="shared" ref="N1348:N1411" si="151">IF(M1348&gt;0,M1348,)</f>
        <v>4.4222128634516498</v>
      </c>
      <c r="O1348" s="30">
        <f t="shared" ref="O1348:O1411" si="152">ABS(IF(M1348&lt;0,M1348,))</f>
        <v>0</v>
      </c>
      <c r="P1348" s="26"/>
      <c r="Q1348" s="22">
        <f>((M1348+M1349)/2) * (B1349 - B1348)</f>
        <v>4.2653241873521068</v>
      </c>
      <c r="R1348" s="25">
        <f t="shared" ref="R1348:R1411" si="153">IF(Q1348&gt;0,Q1348,)</f>
        <v>4.2653241873521068</v>
      </c>
      <c r="S1348" s="22">
        <f>SUM($R$3:R1348)</f>
        <v>2115.2538159720343</v>
      </c>
      <c r="T1348" s="25">
        <f t="shared" si="147"/>
        <v>0</v>
      </c>
      <c r="U1348" s="22">
        <f>SUM($T$3:T1348)</f>
        <v>416.41807213557053</v>
      </c>
      <c r="V1348" s="25"/>
      <c r="W1348" s="20">
        <f>U1348*'KERS Calcs'!$F$4</f>
        <v>366.44790347930206</v>
      </c>
      <c r="X1348" s="25">
        <f>O1348*'KERS Calcs'!$F$30</f>
        <v>0</v>
      </c>
      <c r="Y1348" s="73">
        <f>T1348*'KERS Calcs'!$F$30</f>
        <v>0</v>
      </c>
      <c r="Z1348" s="26">
        <f>SUM($Y$3:Y1348)</f>
        <v>223.94983574384023</v>
      </c>
    </row>
    <row r="1349" spans="1:26" x14ac:dyDescent="0.2">
      <c r="A1349" s="23" t="s">
        <v>20</v>
      </c>
      <c r="B1349" s="19">
        <v>1346</v>
      </c>
      <c r="C1349" s="23">
        <v>324</v>
      </c>
      <c r="D1349" s="19">
        <v>81.5</v>
      </c>
      <c r="E1349" s="24">
        <v>22.638888888888889</v>
      </c>
      <c r="F1349" s="20">
        <v>5.5555555555554373E-2</v>
      </c>
      <c r="G1349" s="25">
        <f>'Bike Data'!$C$4*$F1349</f>
        <v>15.722222222221887</v>
      </c>
      <c r="H1349" s="22">
        <f>0.5*'Bike Data'!$C$12*'Bike Data'!$C$7*'Bike Data'!$C$6*'WLTP Calcs'!E1349^2</f>
        <v>105.47646990740742</v>
      </c>
      <c r="I1349" s="26">
        <f>0.02 *'Bike Data'!C$4*9.81</f>
        <v>55.524600000000007</v>
      </c>
      <c r="J1349" s="22">
        <f t="shared" si="148"/>
        <v>176.72329212962933</v>
      </c>
      <c r="K1349" s="25">
        <f t="shared" si="149"/>
        <v>176.72329212962933</v>
      </c>
      <c r="L1349" s="20">
        <f t="shared" si="150"/>
        <v>0</v>
      </c>
      <c r="M1349" s="30">
        <f>(E1349/1000)*(I1349+H1349+('Bike Data'!C$4*'Bike Data'!C$10*F1349))</f>
        <v>4.108435511252563</v>
      </c>
      <c r="N1349" s="25">
        <f t="shared" si="151"/>
        <v>4.108435511252563</v>
      </c>
      <c r="O1349" s="30">
        <f t="shared" si="152"/>
        <v>0</v>
      </c>
      <c r="P1349" s="26"/>
      <c r="Q1349" s="22">
        <f>((M1349+M1350)/2) * (B1350 - B1349)</f>
        <v>3.9398467134966491</v>
      </c>
      <c r="R1349" s="25">
        <f t="shared" si="153"/>
        <v>3.9398467134966491</v>
      </c>
      <c r="S1349" s="22">
        <f>SUM($R$3:R1349)</f>
        <v>2119.1936626855309</v>
      </c>
      <c r="T1349" s="25">
        <f t="shared" si="147"/>
        <v>0</v>
      </c>
      <c r="U1349" s="22">
        <f>SUM($T$3:T1349)</f>
        <v>416.41807213557053</v>
      </c>
      <c r="V1349" s="25"/>
      <c r="W1349" s="20">
        <f>U1349*'KERS Calcs'!$F$4</f>
        <v>366.44790347930206</v>
      </c>
      <c r="X1349" s="25">
        <f>O1349*'KERS Calcs'!$F$30</f>
        <v>0</v>
      </c>
      <c r="Y1349" s="73">
        <f>T1349*'KERS Calcs'!$F$30</f>
        <v>0</v>
      </c>
      <c r="Z1349" s="26">
        <f>SUM($Y$3:Y1349)</f>
        <v>223.94983574384023</v>
      </c>
    </row>
    <row r="1350" spans="1:26" x14ac:dyDescent="0.2">
      <c r="A1350" s="23" t="s">
        <v>20</v>
      </c>
      <c r="B1350" s="19">
        <v>1347</v>
      </c>
      <c r="C1350" s="23">
        <v>325</v>
      </c>
      <c r="D1350" s="19">
        <v>81.599999999999994</v>
      </c>
      <c r="E1350" s="24">
        <v>22.666666666666668</v>
      </c>
      <c r="F1350" s="20">
        <v>1.3888888888888099E-2</v>
      </c>
      <c r="G1350" s="25">
        <f>'Bike Data'!$C$4*$F1350</f>
        <v>3.930555555555332</v>
      </c>
      <c r="H1350" s="22">
        <f>0.5*'Bike Data'!$C$12*'Bike Data'!$C$7*'Bike Data'!$C$6*'WLTP Calcs'!E1350^2</f>
        <v>105.73546666666668</v>
      </c>
      <c r="I1350" s="26">
        <f>0.02 *'Bike Data'!C$4*9.81</f>
        <v>55.524600000000007</v>
      </c>
      <c r="J1350" s="22">
        <f t="shared" si="148"/>
        <v>165.19062222222203</v>
      </c>
      <c r="K1350" s="25">
        <f t="shared" si="149"/>
        <v>165.19062222222203</v>
      </c>
      <c r="L1350" s="20">
        <f t="shared" si="150"/>
        <v>0</v>
      </c>
      <c r="M1350" s="30">
        <f>(E1350/1000)*(I1350+H1350+('Bike Data'!C$4*'Bike Data'!C$10*F1350))</f>
        <v>3.7712579157407351</v>
      </c>
      <c r="N1350" s="25">
        <f t="shared" si="151"/>
        <v>3.7712579157407351</v>
      </c>
      <c r="O1350" s="30">
        <f t="shared" si="152"/>
        <v>0</v>
      </c>
      <c r="P1350" s="26"/>
      <c r="Q1350" s="22">
        <f>((M1350+M1351)/2) * (B1351 - B1350)</f>
        <v>3.5972133087963005</v>
      </c>
      <c r="R1350" s="25">
        <f t="shared" si="153"/>
        <v>3.5972133087963005</v>
      </c>
      <c r="S1350" s="22">
        <f>SUM($R$3:R1350)</f>
        <v>2122.7908759943271</v>
      </c>
      <c r="T1350" s="25">
        <f t="shared" si="147"/>
        <v>0</v>
      </c>
      <c r="U1350" s="22">
        <f>SUM($T$3:T1350)</f>
        <v>416.41807213557053</v>
      </c>
      <c r="V1350" s="25"/>
      <c r="W1350" s="20">
        <f>U1350*'KERS Calcs'!$F$4</f>
        <v>366.44790347930206</v>
      </c>
      <c r="X1350" s="25">
        <f>O1350*'KERS Calcs'!$F$30</f>
        <v>0</v>
      </c>
      <c r="Y1350" s="73">
        <f>T1350*'KERS Calcs'!$F$30</f>
        <v>0</v>
      </c>
      <c r="Z1350" s="26">
        <f>SUM($Y$3:Y1350)</f>
        <v>223.94983574384023</v>
      </c>
    </row>
    <row r="1351" spans="1:26" x14ac:dyDescent="0.2">
      <c r="A1351" s="23" t="s">
        <v>20</v>
      </c>
      <c r="B1351" s="19">
        <v>1348</v>
      </c>
      <c r="C1351" s="23">
        <v>326</v>
      </c>
      <c r="D1351" s="19">
        <v>81.599999999999994</v>
      </c>
      <c r="E1351" s="24">
        <v>22.666666666666668</v>
      </c>
      <c r="F1351" s="20">
        <v>-2.7777777777776198E-2</v>
      </c>
      <c r="G1351" s="25">
        <f>'Bike Data'!$C$4*$F1351</f>
        <v>-7.861111111110664</v>
      </c>
      <c r="H1351" s="22">
        <f>0.5*'Bike Data'!$C$12*'Bike Data'!$C$7*'Bike Data'!$C$6*'WLTP Calcs'!E1351^2</f>
        <v>105.73546666666668</v>
      </c>
      <c r="I1351" s="26">
        <f>0.02 *'Bike Data'!C$4*9.81</f>
        <v>55.524600000000007</v>
      </c>
      <c r="J1351" s="22">
        <f t="shared" si="148"/>
        <v>153.39895555555603</v>
      </c>
      <c r="K1351" s="25">
        <f t="shared" si="149"/>
        <v>153.39895555555603</v>
      </c>
      <c r="L1351" s="20">
        <f t="shared" si="150"/>
        <v>0</v>
      </c>
      <c r="M1351" s="30">
        <f>(E1351/1000)*(I1351+H1351+('Bike Data'!C$4*'Bike Data'!C$10*F1351))</f>
        <v>3.4231687018518655</v>
      </c>
      <c r="N1351" s="25">
        <f t="shared" si="151"/>
        <v>3.4231687018518655</v>
      </c>
      <c r="O1351" s="30">
        <f t="shared" si="152"/>
        <v>0</v>
      </c>
      <c r="P1351" s="26"/>
      <c r="Q1351" s="22">
        <f>((M1351+M1352)/2) * (B1352 - B1351)</f>
        <v>3.0080122985018125</v>
      </c>
      <c r="R1351" s="25">
        <f t="shared" si="153"/>
        <v>3.0080122985018125</v>
      </c>
      <c r="S1351" s="22">
        <f>SUM($R$3:R1351)</f>
        <v>2125.7988882928289</v>
      </c>
      <c r="T1351" s="25">
        <f t="shared" si="147"/>
        <v>0</v>
      </c>
      <c r="U1351" s="22">
        <f>SUM($T$3:T1351)</f>
        <v>416.41807213557053</v>
      </c>
      <c r="V1351" s="25"/>
      <c r="W1351" s="20">
        <f>U1351*'KERS Calcs'!$F$4</f>
        <v>366.44790347930206</v>
      </c>
      <c r="X1351" s="25">
        <f>O1351*'KERS Calcs'!$F$30</f>
        <v>0</v>
      </c>
      <c r="Y1351" s="73">
        <f>T1351*'KERS Calcs'!$F$30</f>
        <v>0</v>
      </c>
      <c r="Z1351" s="26">
        <f>SUM($Y$3:Y1351)</f>
        <v>223.94983574384023</v>
      </c>
    </row>
    <row r="1352" spans="1:26" x14ac:dyDescent="0.2">
      <c r="A1352" s="23" t="s">
        <v>20</v>
      </c>
      <c r="B1352" s="19">
        <v>1349</v>
      </c>
      <c r="C1352" s="23">
        <v>327</v>
      </c>
      <c r="D1352" s="19">
        <v>81.400000000000006</v>
      </c>
      <c r="E1352" s="24">
        <v>22.611111111111114</v>
      </c>
      <c r="F1352" s="20">
        <v>-0.12499999999999881</v>
      </c>
      <c r="G1352" s="25">
        <f>'Bike Data'!$C$4*$F1352</f>
        <v>-35.374999999999659</v>
      </c>
      <c r="H1352" s="22">
        <f>0.5*'Bike Data'!$C$12*'Bike Data'!$C$7*'Bike Data'!$C$6*'WLTP Calcs'!E1352^2</f>
        <v>105.21779074074077</v>
      </c>
      <c r="I1352" s="26">
        <f>0.02 *'Bike Data'!C$4*9.81</f>
        <v>55.524600000000007</v>
      </c>
      <c r="J1352" s="22">
        <f t="shared" si="148"/>
        <v>125.36739074074111</v>
      </c>
      <c r="K1352" s="25">
        <f t="shared" si="149"/>
        <v>125.36739074074111</v>
      </c>
      <c r="L1352" s="20">
        <f t="shared" si="150"/>
        <v>0</v>
      </c>
      <c r="M1352" s="30">
        <f>(E1352/1000)*(I1352+H1352+('Bike Data'!C$4*'Bike Data'!C$10*F1352))</f>
        <v>2.59285589515176</v>
      </c>
      <c r="N1352" s="25">
        <f t="shared" si="151"/>
        <v>2.59285589515176</v>
      </c>
      <c r="O1352" s="30">
        <f t="shared" si="152"/>
        <v>0</v>
      </c>
      <c r="P1352" s="26"/>
      <c r="Q1352" s="22">
        <f>((M1352+M1353)/2) * (B1353 - B1352)</f>
        <v>2.0451363947980963</v>
      </c>
      <c r="R1352" s="25">
        <f t="shared" si="153"/>
        <v>2.0451363947980963</v>
      </c>
      <c r="S1352" s="22">
        <f>SUM($R$3:R1352)</f>
        <v>2127.8440246876271</v>
      </c>
      <c r="T1352" s="25">
        <f t="shared" si="147"/>
        <v>0</v>
      </c>
      <c r="U1352" s="22">
        <f>SUM($T$3:T1352)</f>
        <v>416.41807213557053</v>
      </c>
      <c r="V1352" s="25"/>
      <c r="W1352" s="20">
        <f>U1352*'KERS Calcs'!$F$4</f>
        <v>366.44790347930206</v>
      </c>
      <c r="X1352" s="25">
        <f>O1352*'KERS Calcs'!$F$30</f>
        <v>0</v>
      </c>
      <c r="Y1352" s="73">
        <f>T1352*'KERS Calcs'!$F$30</f>
        <v>0</v>
      </c>
      <c r="Z1352" s="26">
        <f>SUM($Y$3:Y1352)</f>
        <v>223.94983574384023</v>
      </c>
    </row>
    <row r="1353" spans="1:26" x14ac:dyDescent="0.2">
      <c r="A1353" s="23" t="s">
        <v>20</v>
      </c>
      <c r="B1353" s="19">
        <v>1350</v>
      </c>
      <c r="C1353" s="23">
        <v>328</v>
      </c>
      <c r="D1353" s="19">
        <v>80.7</v>
      </c>
      <c r="E1353" s="24">
        <v>22.416666666666668</v>
      </c>
      <c r="F1353" s="20">
        <v>-0.25000000000000155</v>
      </c>
      <c r="G1353" s="25">
        <f>'Bike Data'!$C$4*$F1353</f>
        <v>-70.750000000000441</v>
      </c>
      <c r="H1353" s="22">
        <f>0.5*'Bike Data'!$C$12*'Bike Data'!$C$7*'Bike Data'!$C$6*'WLTP Calcs'!E1353^2</f>
        <v>103.41592916666669</v>
      </c>
      <c r="I1353" s="26">
        <f>0.02 *'Bike Data'!C$4*9.81</f>
        <v>55.524600000000007</v>
      </c>
      <c r="J1353" s="22">
        <f t="shared" si="148"/>
        <v>88.190529166666252</v>
      </c>
      <c r="K1353" s="25">
        <f t="shared" si="149"/>
        <v>88.190529166666252</v>
      </c>
      <c r="L1353" s="20">
        <f t="shared" si="150"/>
        <v>0</v>
      </c>
      <c r="M1353" s="30">
        <f>(E1353/1000)*(I1353+H1353+('Bike Data'!C$4*'Bike Data'!C$10*F1353))</f>
        <v>1.4974168944444324</v>
      </c>
      <c r="N1353" s="25">
        <f t="shared" si="151"/>
        <v>1.4974168944444324</v>
      </c>
      <c r="O1353" s="30">
        <f t="shared" si="152"/>
        <v>0</v>
      </c>
      <c r="P1353" s="26"/>
      <c r="Q1353" s="22">
        <f>((M1353+M1354)/2) * (B1354 - B1353)</f>
        <v>1.060104734863677</v>
      </c>
      <c r="R1353" s="25">
        <f t="shared" si="153"/>
        <v>1.060104734863677</v>
      </c>
      <c r="S1353" s="22">
        <f>SUM($R$3:R1353)</f>
        <v>2128.9041294224908</v>
      </c>
      <c r="T1353" s="25">
        <f t="shared" si="147"/>
        <v>0</v>
      </c>
      <c r="U1353" s="22">
        <f>SUM($T$3:T1353)</f>
        <v>416.41807213557053</v>
      </c>
      <c r="V1353" s="25"/>
      <c r="W1353" s="20">
        <f>U1353*'KERS Calcs'!$F$4</f>
        <v>366.44790347930206</v>
      </c>
      <c r="X1353" s="25">
        <f>O1353*'KERS Calcs'!$F$30</f>
        <v>0</v>
      </c>
      <c r="Y1353" s="73">
        <f>T1353*'KERS Calcs'!$F$30</f>
        <v>0</v>
      </c>
      <c r="Z1353" s="26">
        <f>SUM($Y$3:Y1353)</f>
        <v>223.94983574384023</v>
      </c>
    </row>
    <row r="1354" spans="1:26" x14ac:dyDescent="0.2">
      <c r="A1354" s="23" t="s">
        <v>20</v>
      </c>
      <c r="B1354" s="19">
        <v>1351</v>
      </c>
      <c r="C1354" s="23">
        <v>329</v>
      </c>
      <c r="D1354" s="19">
        <v>79.599999999999994</v>
      </c>
      <c r="E1354" s="24">
        <v>22.111111111111111</v>
      </c>
      <c r="F1354" s="20">
        <v>-0.34722222222222221</v>
      </c>
      <c r="G1354" s="25">
        <f>'Bike Data'!$C$4*$F1354</f>
        <v>-98.263888888888886</v>
      </c>
      <c r="H1354" s="22">
        <f>0.5*'Bike Data'!$C$12*'Bike Data'!$C$7*'Bike Data'!$C$6*'WLTP Calcs'!E1354^2</f>
        <v>100.61587407407407</v>
      </c>
      <c r="I1354" s="26">
        <f>0.02 *'Bike Data'!C$4*9.81</f>
        <v>55.524600000000007</v>
      </c>
      <c r="J1354" s="22">
        <f t="shared" si="148"/>
        <v>57.876585185185192</v>
      </c>
      <c r="K1354" s="25">
        <f t="shared" si="149"/>
        <v>57.876585185185192</v>
      </c>
      <c r="L1354" s="20">
        <f t="shared" si="150"/>
        <v>0</v>
      </c>
      <c r="M1354" s="30">
        <f>(E1354/1000)*(I1354+H1354+('Bike Data'!C$4*'Bike Data'!C$10*F1354))</f>
        <v>0.62279257528292176</v>
      </c>
      <c r="N1354" s="25">
        <f t="shared" si="151"/>
        <v>0.62279257528292176</v>
      </c>
      <c r="O1354" s="30">
        <f t="shared" si="152"/>
        <v>0</v>
      </c>
      <c r="P1354" s="26"/>
      <c r="Q1354" s="22">
        <f>((M1354+M1355)/2) * (B1355 - B1354)</f>
        <v>0.41242084224537229</v>
      </c>
      <c r="R1354" s="25">
        <f t="shared" si="153"/>
        <v>0.41242084224537229</v>
      </c>
      <c r="S1354" s="22">
        <f>SUM($R$3:R1354)</f>
        <v>2129.3165502647362</v>
      </c>
      <c r="T1354" s="25">
        <f t="shared" si="147"/>
        <v>0</v>
      </c>
      <c r="U1354" s="22">
        <f>SUM($T$3:T1354)</f>
        <v>416.41807213557053</v>
      </c>
      <c r="V1354" s="25">
        <f>SUM(T1354:T1364)</f>
        <v>9.1330909711676878</v>
      </c>
      <c r="W1354" s="20">
        <f>U1354*'KERS Calcs'!$F$4</f>
        <v>366.44790347930206</v>
      </c>
      <c r="X1354" s="25">
        <f>O1354*'KERS Calcs'!$F$30</f>
        <v>0</v>
      </c>
      <c r="Y1354" s="73">
        <f>T1354*'KERS Calcs'!$F$30</f>
        <v>0</v>
      </c>
      <c r="Z1354" s="26">
        <f>SUM($Y$3:Y1354)</f>
        <v>223.94983574384023</v>
      </c>
    </row>
    <row r="1355" spans="1:26" x14ac:dyDescent="0.2">
      <c r="A1355" s="23" t="s">
        <v>20</v>
      </c>
      <c r="B1355" s="19">
        <v>1352</v>
      </c>
      <c r="C1355" s="23">
        <v>330</v>
      </c>
      <c r="D1355" s="19">
        <v>78.2</v>
      </c>
      <c r="E1355" s="24">
        <v>21.722222222222225</v>
      </c>
      <c r="F1355" s="20">
        <v>-0.38888888888888851</v>
      </c>
      <c r="G1355" s="25">
        <f>'Bike Data'!$C$4*$F1355</f>
        <v>-110.05555555555544</v>
      </c>
      <c r="H1355" s="22">
        <f>0.5*'Bike Data'!$C$12*'Bike Data'!$C$7*'Bike Data'!$C$6*'WLTP Calcs'!E1355^2</f>
        <v>97.107746296296327</v>
      </c>
      <c r="I1355" s="26">
        <f>0.02 *'Bike Data'!C$4*9.81</f>
        <v>55.524600000000007</v>
      </c>
      <c r="J1355" s="22">
        <f t="shared" si="148"/>
        <v>42.57679074074089</v>
      </c>
      <c r="K1355" s="25">
        <f t="shared" si="149"/>
        <v>42.57679074074089</v>
      </c>
      <c r="L1355" s="20">
        <f t="shared" si="150"/>
        <v>0</v>
      </c>
      <c r="M1355" s="30">
        <f>(E1355/1000)*(I1355+H1355+('Bike Data'!C$4*'Bike Data'!C$10*F1355))</f>
        <v>0.20204910920782285</v>
      </c>
      <c r="N1355" s="25">
        <f t="shared" si="151"/>
        <v>0.20204910920782285</v>
      </c>
      <c r="O1355" s="30">
        <f t="shared" si="152"/>
        <v>0</v>
      </c>
      <c r="P1355" s="26"/>
      <c r="Q1355" s="22">
        <f>((M1355+M1356)/2) * (B1356 - B1355)</f>
        <v>0.10888220645576019</v>
      </c>
      <c r="R1355" s="25">
        <f t="shared" si="153"/>
        <v>0.10888220645576019</v>
      </c>
      <c r="S1355" s="22">
        <f>SUM($R$3:R1355)</f>
        <v>2129.4254324711919</v>
      </c>
      <c r="T1355" s="25">
        <f t="shared" si="147"/>
        <v>0</v>
      </c>
      <c r="U1355" s="22">
        <f>SUM($T$3:T1355)</f>
        <v>416.41807213557053</v>
      </c>
      <c r="V1355" s="25"/>
      <c r="W1355" s="20">
        <f>U1355*'KERS Calcs'!$F$4</f>
        <v>366.44790347930206</v>
      </c>
      <c r="X1355" s="25">
        <f>O1355*'KERS Calcs'!$F$30</f>
        <v>0</v>
      </c>
      <c r="Y1355" s="73">
        <f>T1355*'KERS Calcs'!$F$30</f>
        <v>0</v>
      </c>
      <c r="Z1355" s="26">
        <f>SUM($Y$3:Y1355)</f>
        <v>223.94983574384023</v>
      </c>
    </row>
    <row r="1356" spans="1:26" x14ac:dyDescent="0.2">
      <c r="A1356" s="23" t="s">
        <v>20</v>
      </c>
      <c r="B1356" s="19">
        <v>1353</v>
      </c>
      <c r="C1356" s="23">
        <v>331</v>
      </c>
      <c r="D1356" s="19">
        <v>76.8</v>
      </c>
      <c r="E1356" s="24">
        <v>21.333333333333332</v>
      </c>
      <c r="F1356" s="20">
        <v>-0.40277777777777857</v>
      </c>
      <c r="G1356" s="25">
        <f>'Bike Data'!$C$4*$F1356</f>
        <v>-113.98611111111134</v>
      </c>
      <c r="H1356" s="22">
        <f>0.5*'Bike Data'!$C$12*'Bike Data'!$C$7*'Bike Data'!$C$6*'WLTP Calcs'!E1356^2</f>
        <v>93.661866666666668</v>
      </c>
      <c r="I1356" s="26">
        <f>0.02 *'Bike Data'!C$4*9.81</f>
        <v>55.524600000000007</v>
      </c>
      <c r="J1356" s="22">
        <f t="shared" si="148"/>
        <v>35.200355555555333</v>
      </c>
      <c r="K1356" s="25">
        <f t="shared" si="149"/>
        <v>35.200355555555333</v>
      </c>
      <c r="L1356" s="20">
        <f t="shared" si="150"/>
        <v>0</v>
      </c>
      <c r="M1356" s="30">
        <f>(E1356/1000)*(I1356+H1356+('Bike Data'!C$4*'Bike Data'!C$10*F1356))</f>
        <v>1.5715303703697524E-2</v>
      </c>
      <c r="N1356" s="25">
        <f t="shared" si="151"/>
        <v>1.5715303703697524E-2</v>
      </c>
      <c r="O1356" s="30">
        <f t="shared" si="152"/>
        <v>0</v>
      </c>
      <c r="P1356" s="26"/>
      <c r="Q1356" s="22">
        <f>((M1356+M1357)/2) * (B1357 - B1356)</f>
        <v>-7.5863833912039644E-2</v>
      </c>
      <c r="R1356" s="25">
        <f t="shared" si="153"/>
        <v>0</v>
      </c>
      <c r="S1356" s="22">
        <f>SUM($R$3:R1356)</f>
        <v>2129.4254324711919</v>
      </c>
      <c r="T1356" s="25">
        <f t="shared" si="147"/>
        <v>7.5863833912039644E-2</v>
      </c>
      <c r="U1356" s="22">
        <f>SUM($T$3:T1356)</f>
        <v>416.49393596948255</v>
      </c>
      <c r="V1356" s="25"/>
      <c r="W1356" s="20">
        <f>U1356*'KERS Calcs'!$F$4</f>
        <v>366.51466365314462</v>
      </c>
      <c r="X1356" s="25">
        <f>O1356*'KERS Calcs'!$F$30</f>
        <v>0</v>
      </c>
      <c r="Y1356" s="73">
        <f>T1356*'KERS Calcs'!$F$30</f>
        <v>4.0799605685624518E-2</v>
      </c>
      <c r="Z1356" s="26">
        <f>SUM($Y$3:Y1356)</f>
        <v>223.99063534952586</v>
      </c>
    </row>
    <row r="1357" spans="1:26" x14ac:dyDescent="0.2">
      <c r="A1357" s="23" t="s">
        <v>20</v>
      </c>
      <c r="B1357" s="19">
        <v>1354</v>
      </c>
      <c r="C1357" s="23">
        <v>332</v>
      </c>
      <c r="D1357" s="19">
        <v>75.3</v>
      </c>
      <c r="E1357" s="24">
        <v>20.916666666666668</v>
      </c>
      <c r="F1357" s="20">
        <v>-0.41666666666666663</v>
      </c>
      <c r="G1357" s="25">
        <f>'Bike Data'!$C$4*$F1357</f>
        <v>-117.91666666666666</v>
      </c>
      <c r="H1357" s="22">
        <f>0.5*'Bike Data'!$C$12*'Bike Data'!$C$7*'Bike Data'!$C$6*'WLTP Calcs'!E1357^2</f>
        <v>90.038929166666691</v>
      </c>
      <c r="I1357" s="26">
        <f>0.02 *'Bike Data'!C$4*9.81</f>
        <v>55.524600000000007</v>
      </c>
      <c r="J1357" s="22">
        <f t="shared" si="148"/>
        <v>27.64686250000004</v>
      </c>
      <c r="K1357" s="25">
        <f t="shared" si="149"/>
        <v>27.64686250000004</v>
      </c>
      <c r="L1357" s="20">
        <f t="shared" si="150"/>
        <v>0</v>
      </c>
      <c r="M1357" s="30">
        <f>(E1357/1000)*(I1357+H1357+('Bike Data'!C$4*'Bike Data'!C$10*F1357))</f>
        <v>-0.16744297152777682</v>
      </c>
      <c r="N1357" s="25">
        <f t="shared" si="151"/>
        <v>0</v>
      </c>
      <c r="O1357" s="30">
        <f t="shared" si="152"/>
        <v>0.16744297152777682</v>
      </c>
      <c r="P1357" s="26"/>
      <c r="Q1357" s="22">
        <f>((M1357+M1358)/2) * (B1358 - B1357)</f>
        <v>-0.30711653437500075</v>
      </c>
      <c r="R1357" s="25">
        <f t="shared" si="153"/>
        <v>0</v>
      </c>
      <c r="S1357" s="22">
        <f>SUM($R$3:R1357)</f>
        <v>2129.4254324711919</v>
      </c>
      <c r="T1357" s="25">
        <f t="shared" si="147"/>
        <v>0.30711653437500075</v>
      </c>
      <c r="U1357" s="22">
        <f>SUM($T$3:T1357)</f>
        <v>416.80105250385753</v>
      </c>
      <c r="V1357" s="25"/>
      <c r="W1357" s="20">
        <f>U1357*'KERS Calcs'!$F$4</f>
        <v>366.7849262033946</v>
      </c>
      <c r="X1357" s="25">
        <f>O1357*'KERS Calcs'!$F$30</f>
        <v>9.0050909120720918E-2</v>
      </c>
      <c r="Y1357" s="73">
        <f>T1357*'KERS Calcs'!$F$30</f>
        <v>0.1651674171458796</v>
      </c>
      <c r="Z1357" s="26">
        <f>SUM($Y$3:Y1357)</f>
        <v>224.15580276667174</v>
      </c>
    </row>
    <row r="1358" spans="1:26" x14ac:dyDescent="0.2">
      <c r="A1358" s="23" t="s">
        <v>20</v>
      </c>
      <c r="B1358" s="19">
        <v>1355</v>
      </c>
      <c r="C1358" s="23">
        <v>333</v>
      </c>
      <c r="D1358" s="19">
        <v>73.8</v>
      </c>
      <c r="E1358" s="24">
        <v>20.5</v>
      </c>
      <c r="F1358" s="20">
        <v>-0.44444444444444481</v>
      </c>
      <c r="G1358" s="25">
        <f>'Bike Data'!$C$4*$F1358</f>
        <v>-125.77777777777789</v>
      </c>
      <c r="H1358" s="22">
        <f>0.5*'Bike Data'!$C$12*'Bike Data'!$C$7*'Bike Data'!$C$6*'WLTP Calcs'!E1358^2</f>
        <v>86.48745000000001</v>
      </c>
      <c r="I1358" s="26">
        <f>0.02 *'Bike Data'!C$4*9.81</f>
        <v>55.524600000000007</v>
      </c>
      <c r="J1358" s="22">
        <f t="shared" si="148"/>
        <v>16.234272222222131</v>
      </c>
      <c r="K1358" s="25">
        <f t="shared" si="149"/>
        <v>16.234272222222131</v>
      </c>
      <c r="L1358" s="20">
        <f t="shared" si="150"/>
        <v>0</v>
      </c>
      <c r="M1358" s="30">
        <f>(E1358/1000)*(I1358+H1358+('Bike Data'!C$4*'Bike Data'!C$10*F1358))</f>
        <v>-0.44679009722222474</v>
      </c>
      <c r="N1358" s="25">
        <f t="shared" si="151"/>
        <v>0</v>
      </c>
      <c r="O1358" s="30">
        <f t="shared" si="152"/>
        <v>0.44679009722222474</v>
      </c>
      <c r="P1358" s="26">
        <f>SUM(O1358:O1364)</f>
        <v>9.1485183428626442</v>
      </c>
      <c r="Q1358" s="22">
        <f>((M1358+M1359)/2) * (B1359 - B1358)</f>
        <v>-0.6861278370306052</v>
      </c>
      <c r="R1358" s="25">
        <f t="shared" si="153"/>
        <v>0</v>
      </c>
      <c r="S1358" s="22">
        <f>SUM($R$3:R1358)</f>
        <v>2129.4254324711919</v>
      </c>
      <c r="T1358" s="25">
        <f t="shared" si="147"/>
        <v>0.6861278370306052</v>
      </c>
      <c r="U1358" s="22">
        <f>SUM($T$3:T1358)</f>
        <v>417.48718034088813</v>
      </c>
      <c r="V1358" s="25"/>
      <c r="W1358" s="20">
        <f>U1358*'KERS Calcs'!$F$4</f>
        <v>367.38871869998155</v>
      </c>
      <c r="X1358" s="25">
        <f>O1358*'KERS Calcs'!$F$30</f>
        <v>0.2402839251710383</v>
      </c>
      <c r="Y1358" s="73">
        <f>T1358*'KERS Calcs'!$F$30</f>
        <v>0.36899987460739853</v>
      </c>
      <c r="Z1358" s="26">
        <f>SUM($Y$3:Y1358)</f>
        <v>224.52480264127914</v>
      </c>
    </row>
    <row r="1359" spans="1:26" x14ac:dyDescent="0.2">
      <c r="A1359" s="23" t="s">
        <v>20</v>
      </c>
      <c r="B1359" s="19">
        <v>1356</v>
      </c>
      <c r="C1359" s="23">
        <v>334</v>
      </c>
      <c r="D1359" s="19">
        <v>72.099999999999994</v>
      </c>
      <c r="E1359" s="24">
        <v>20.027777777777779</v>
      </c>
      <c r="F1359" s="20">
        <v>-0.49999999999999922</v>
      </c>
      <c r="G1359" s="25">
        <f>'Bike Data'!$C$4*$F1359</f>
        <v>-141.49999999999977</v>
      </c>
      <c r="H1359" s="22">
        <f>0.5*'Bike Data'!$C$12*'Bike Data'!$C$7*'Bike Data'!$C$6*'WLTP Calcs'!E1359^2</f>
        <v>82.548825462962981</v>
      </c>
      <c r="I1359" s="26">
        <f>0.02 *'Bike Data'!C$4*9.81</f>
        <v>55.524600000000007</v>
      </c>
      <c r="J1359" s="22">
        <f t="shared" si="148"/>
        <v>-3.4265745370367853</v>
      </c>
      <c r="K1359" s="25">
        <f t="shared" si="149"/>
        <v>0</v>
      </c>
      <c r="L1359" s="20">
        <f t="shared" si="150"/>
        <v>3.4265745370367853</v>
      </c>
      <c r="M1359" s="30">
        <f>(E1359/1000)*(I1359+H1359+('Bike Data'!C$4*'Bike Data'!C$10*F1359))</f>
        <v>-0.92546557683898578</v>
      </c>
      <c r="N1359" s="25">
        <f t="shared" si="151"/>
        <v>0</v>
      </c>
      <c r="O1359" s="30">
        <f t="shared" si="152"/>
        <v>0.92546557683898578</v>
      </c>
      <c r="P1359" s="26"/>
      <c r="Q1359" s="22">
        <f>((M1359+M1360)/2) * (B1360 - B1359)</f>
        <v>-1.1048614712319884</v>
      </c>
      <c r="R1359" s="25">
        <f t="shared" si="153"/>
        <v>0</v>
      </c>
      <c r="S1359" s="22">
        <f>SUM($R$3:R1359)</f>
        <v>2129.4254324711919</v>
      </c>
      <c r="T1359" s="25">
        <f t="shared" si="147"/>
        <v>1.1048614712319884</v>
      </c>
      <c r="U1359" s="22">
        <f>SUM($T$3:T1359)</f>
        <v>418.5920418121201</v>
      </c>
      <c r="V1359" s="25"/>
      <c r="W1359" s="20">
        <f>U1359*'KERS Calcs'!$F$4</f>
        <v>368.36099679466571</v>
      </c>
      <c r="X1359" s="25">
        <f>O1359*'KERS Calcs'!$F$30</f>
        <v>0.49771582404375875</v>
      </c>
      <c r="Y1359" s="73">
        <f>T1359*'KERS Calcs'!$F$30</f>
        <v>0.59419502072317765</v>
      </c>
      <c r="Z1359" s="26">
        <f>SUM($Y$3:Y1359)</f>
        <v>225.11899766200233</v>
      </c>
    </row>
    <row r="1360" spans="1:26" x14ac:dyDescent="0.2">
      <c r="A1360" s="23" t="s">
        <v>20</v>
      </c>
      <c r="B1360" s="19">
        <v>1357</v>
      </c>
      <c r="C1360" s="23">
        <v>335</v>
      </c>
      <c r="D1360" s="19">
        <v>70.2</v>
      </c>
      <c r="E1360" s="24">
        <v>19.5</v>
      </c>
      <c r="F1360" s="20">
        <v>-0.54166666666666552</v>
      </c>
      <c r="G1360" s="25">
        <f>'Bike Data'!$C$4*$F1360</f>
        <v>-153.29166666666634</v>
      </c>
      <c r="H1360" s="22">
        <f>0.5*'Bike Data'!$C$12*'Bike Data'!$C$7*'Bike Data'!$C$6*'WLTP Calcs'!E1360^2</f>
        <v>78.25545000000001</v>
      </c>
      <c r="I1360" s="26">
        <f>0.02 *'Bike Data'!C$4*9.81</f>
        <v>55.524600000000007</v>
      </c>
      <c r="J1360" s="22">
        <f t="shared" si="148"/>
        <v>-19.511616666666328</v>
      </c>
      <c r="K1360" s="25">
        <f t="shared" si="149"/>
        <v>0</v>
      </c>
      <c r="L1360" s="20">
        <f t="shared" si="150"/>
        <v>19.511616666666328</v>
      </c>
      <c r="M1360" s="30">
        <f>(E1360/1000)*(I1360+H1360+('Bike Data'!C$4*'Bike Data'!C$10*F1360))</f>
        <v>-1.2842573656249912</v>
      </c>
      <c r="N1360" s="25">
        <f t="shared" si="151"/>
        <v>0</v>
      </c>
      <c r="O1360" s="30">
        <f t="shared" si="152"/>
        <v>1.2842573656249912</v>
      </c>
      <c r="P1360" s="26"/>
      <c r="Q1360" s="22">
        <f>((M1360+M1361)/2) * (B1361 - B1360)</f>
        <v>-1.4045739134387858</v>
      </c>
      <c r="R1360" s="25">
        <f t="shared" si="153"/>
        <v>0</v>
      </c>
      <c r="S1360" s="22">
        <f>SUM($R$3:R1360)</f>
        <v>2129.4254324711919</v>
      </c>
      <c r="T1360" s="25">
        <f t="shared" si="147"/>
        <v>1.4045739134387858</v>
      </c>
      <c r="U1360" s="22">
        <f>SUM($T$3:T1360)</f>
        <v>419.99661572555891</v>
      </c>
      <c r="V1360" s="25"/>
      <c r="W1360" s="20">
        <f>U1360*'KERS Calcs'!$F$4</f>
        <v>369.59702183849186</v>
      </c>
      <c r="X1360" s="25">
        <f>O1360*'KERS Calcs'!$F$30</f>
        <v>0.69067421740259671</v>
      </c>
      <c r="Y1360" s="73">
        <f>T1360*'KERS Calcs'!$F$30</f>
        <v>0.75538051360626601</v>
      </c>
      <c r="Z1360" s="26">
        <f>SUM($Y$3:Y1360)</f>
        <v>225.8743781756086</v>
      </c>
    </row>
    <row r="1361" spans="1:26" x14ac:dyDescent="0.2">
      <c r="A1361" s="23" t="s">
        <v>20</v>
      </c>
      <c r="B1361" s="19">
        <v>1358</v>
      </c>
      <c r="C1361" s="23">
        <v>336</v>
      </c>
      <c r="D1361" s="19">
        <v>68.2</v>
      </c>
      <c r="E1361" s="24">
        <v>18.944444444444446</v>
      </c>
      <c r="F1361" s="20">
        <v>-0.56944444444444564</v>
      </c>
      <c r="G1361" s="25">
        <f>'Bike Data'!$C$4*$F1361</f>
        <v>-161.15277777777811</v>
      </c>
      <c r="H1361" s="22">
        <f>0.5*'Bike Data'!$C$12*'Bike Data'!$C$7*'Bike Data'!$C$6*'WLTP Calcs'!E1361^2</f>
        <v>73.859968518518528</v>
      </c>
      <c r="I1361" s="26">
        <f>0.02 *'Bike Data'!C$4*9.81</f>
        <v>55.524600000000007</v>
      </c>
      <c r="J1361" s="22">
        <f t="shared" si="148"/>
        <v>-31.768209259259578</v>
      </c>
      <c r="K1361" s="25">
        <f t="shared" si="149"/>
        <v>0</v>
      </c>
      <c r="L1361" s="20">
        <f t="shared" si="150"/>
        <v>31.768209259259578</v>
      </c>
      <c r="M1361" s="30">
        <f>(E1361/1000)*(I1361+H1361+('Bike Data'!C$4*'Bike Data'!C$10*F1361))</f>
        <v>-1.5248904612525804</v>
      </c>
      <c r="N1361" s="25">
        <f t="shared" si="151"/>
        <v>0</v>
      </c>
      <c r="O1361" s="30">
        <f t="shared" si="152"/>
        <v>1.5248904612525804</v>
      </c>
      <c r="P1361" s="26"/>
      <c r="Q1361" s="22">
        <f>((M1361+M1362)/2) * (B1362 - B1361)</f>
        <v>-1.6835134832433196</v>
      </c>
      <c r="R1361" s="25">
        <f t="shared" si="153"/>
        <v>0</v>
      </c>
      <c r="S1361" s="22">
        <f>SUM($R$3:R1361)</f>
        <v>2129.4254324711919</v>
      </c>
      <c r="T1361" s="25">
        <f t="shared" si="147"/>
        <v>1.6835134832433196</v>
      </c>
      <c r="U1361" s="22">
        <f>SUM($T$3:T1361)</f>
        <v>421.68012920880221</v>
      </c>
      <c r="V1361" s="25"/>
      <c r="W1361" s="20">
        <f>U1361*'KERS Calcs'!$F$4</f>
        <v>371.07851370374595</v>
      </c>
      <c r="X1361" s="25">
        <f>O1361*'KERS Calcs'!$F$30</f>
        <v>0.82008680980993531</v>
      </c>
      <c r="Y1361" s="73">
        <f>T1361*'KERS Calcs'!$F$30</f>
        <v>0.90539434590662127</v>
      </c>
      <c r="Z1361" s="26">
        <f>SUM($Y$3:Y1361)</f>
        <v>226.77977252151521</v>
      </c>
    </row>
    <row r="1362" spans="1:26" x14ac:dyDescent="0.2">
      <c r="A1362" s="23" t="s">
        <v>20</v>
      </c>
      <c r="B1362" s="19">
        <v>1359</v>
      </c>
      <c r="C1362" s="23">
        <v>337</v>
      </c>
      <c r="D1362" s="19">
        <v>66.099999999999994</v>
      </c>
      <c r="E1362" s="24">
        <v>18.361111111111111</v>
      </c>
      <c r="F1362" s="20">
        <v>-0.61111111111111194</v>
      </c>
      <c r="G1362" s="25">
        <f>'Bike Data'!$C$4*$F1362</f>
        <v>-172.94444444444468</v>
      </c>
      <c r="H1362" s="22">
        <f>0.5*'Bike Data'!$C$12*'Bike Data'!$C$7*'Bike Data'!$C$6*'WLTP Calcs'!E1362^2</f>
        <v>69.381436574074073</v>
      </c>
      <c r="I1362" s="26">
        <f>0.02 *'Bike Data'!C$4*9.81</f>
        <v>55.524600000000007</v>
      </c>
      <c r="J1362" s="22">
        <f t="shared" si="148"/>
        <v>-48.038407870370605</v>
      </c>
      <c r="K1362" s="25">
        <f t="shared" si="149"/>
        <v>0</v>
      </c>
      <c r="L1362" s="20">
        <f t="shared" si="150"/>
        <v>48.038407870370605</v>
      </c>
      <c r="M1362" s="30">
        <f>(E1362/1000)*(I1362+H1362+('Bike Data'!C$4*'Bike Data'!C$10*F1362))</f>
        <v>-1.8421365052340586</v>
      </c>
      <c r="N1362" s="25">
        <f t="shared" si="151"/>
        <v>0</v>
      </c>
      <c r="O1362" s="30">
        <f t="shared" si="152"/>
        <v>1.8421365052340586</v>
      </c>
      <c r="P1362" s="26"/>
      <c r="Q1362" s="22">
        <f>((M1362+M1363)/2) * (B1363 - B1362)</f>
        <v>-1.89748717044753</v>
      </c>
      <c r="R1362" s="25">
        <f t="shared" si="153"/>
        <v>0</v>
      </c>
      <c r="S1362" s="22">
        <f>SUM($R$3:R1362)</f>
        <v>2129.4254324711919</v>
      </c>
      <c r="T1362" s="25">
        <f t="shared" si="147"/>
        <v>1.89748717044753</v>
      </c>
      <c r="U1362" s="22">
        <f>SUM($T$3:T1362)</f>
        <v>423.57761637924972</v>
      </c>
      <c r="V1362" s="25"/>
      <c r="W1362" s="20">
        <f>U1362*'KERS Calcs'!$F$4</f>
        <v>372.74830241373974</v>
      </c>
      <c r="X1362" s="25">
        <f>O1362*'KERS Calcs'!$F$30</f>
        <v>0.990701882003307</v>
      </c>
      <c r="Y1362" s="73">
        <f>T1362*'KERS Calcs'!$F$30</f>
        <v>1.020469495880626</v>
      </c>
      <c r="Z1362" s="26">
        <f>SUM($Y$3:Y1362)</f>
        <v>227.80024201739585</v>
      </c>
    </row>
    <row r="1363" spans="1:26" x14ac:dyDescent="0.2">
      <c r="A1363" s="23" t="s">
        <v>20</v>
      </c>
      <c r="B1363" s="19">
        <v>1360</v>
      </c>
      <c r="C1363" s="23">
        <v>338</v>
      </c>
      <c r="D1363" s="19">
        <v>63.8</v>
      </c>
      <c r="E1363" s="24">
        <v>17.722222222222221</v>
      </c>
      <c r="F1363" s="20">
        <v>-0.624999999999999</v>
      </c>
      <c r="G1363" s="25">
        <f>'Bike Data'!$C$4*$F1363</f>
        <v>-176.87499999999972</v>
      </c>
      <c r="H1363" s="22">
        <f>0.5*'Bike Data'!$C$12*'Bike Data'!$C$7*'Bike Data'!$C$6*'WLTP Calcs'!E1363^2</f>
        <v>64.637079629629625</v>
      </c>
      <c r="I1363" s="26">
        <f>0.02 *'Bike Data'!C$4*9.81</f>
        <v>55.524600000000007</v>
      </c>
      <c r="J1363" s="22">
        <f t="shared" si="148"/>
        <v>-56.713320370370084</v>
      </c>
      <c r="K1363" s="25">
        <f t="shared" si="149"/>
        <v>0</v>
      </c>
      <c r="L1363" s="20">
        <f t="shared" si="150"/>
        <v>56.713320370370084</v>
      </c>
      <c r="M1363" s="30">
        <f>(E1363/1000)*(I1363+H1363+('Bike Data'!C$4*'Bike Data'!C$10*F1363))</f>
        <v>-1.9528378356610014</v>
      </c>
      <c r="N1363" s="25">
        <f t="shared" si="151"/>
        <v>0</v>
      </c>
      <c r="O1363" s="30">
        <f t="shared" si="152"/>
        <v>1.9528378356610014</v>
      </c>
      <c r="P1363" s="26"/>
      <c r="Q1363" s="22">
        <f>((M1363+M1364)/2) * (B1364 - B1363)</f>
        <v>-1.5624891683449014</v>
      </c>
      <c r="R1363" s="25">
        <f t="shared" si="153"/>
        <v>0</v>
      </c>
      <c r="S1363" s="22">
        <f>SUM($R$3:R1363)</f>
        <v>2129.4254324711919</v>
      </c>
      <c r="T1363" s="25">
        <f t="shared" si="147"/>
        <v>1.5624891683449014</v>
      </c>
      <c r="U1363" s="22">
        <f>SUM($T$3:T1363)</f>
        <v>425.1401055475946</v>
      </c>
      <c r="V1363" s="25"/>
      <c r="W1363" s="20">
        <f>U1363*'KERS Calcs'!$F$4</f>
        <v>374.12329288188323</v>
      </c>
      <c r="X1363" s="25">
        <f>O1363*'KERS Calcs'!$F$30</f>
        <v>1.0502371097579448</v>
      </c>
      <c r="Y1363" s="73">
        <f>T1363*'KERS Calcs'!$F$30</f>
        <v>0.84030741223077532</v>
      </c>
      <c r="Z1363" s="26">
        <f>SUM($Y$3:Y1363)</f>
        <v>228.64054942962662</v>
      </c>
    </row>
    <row r="1364" spans="1:26" x14ac:dyDescent="0.2">
      <c r="A1364" s="23" t="s">
        <v>20</v>
      </c>
      <c r="B1364" s="19">
        <v>1361</v>
      </c>
      <c r="C1364" s="23">
        <v>339</v>
      </c>
      <c r="D1364" s="19">
        <v>61.6</v>
      </c>
      <c r="E1364" s="24">
        <v>17.111111111111111</v>
      </c>
      <c r="F1364" s="20">
        <v>-0.49999999999999922</v>
      </c>
      <c r="G1364" s="25">
        <f>'Bike Data'!$C$4*$F1364</f>
        <v>-141.49999999999977</v>
      </c>
      <c r="H1364" s="22">
        <f>0.5*'Bike Data'!$C$12*'Bike Data'!$C$7*'Bike Data'!$C$6*'WLTP Calcs'!E1364^2</f>
        <v>60.256207407407409</v>
      </c>
      <c r="I1364" s="26">
        <f>0.02 *'Bike Data'!C$4*9.81</f>
        <v>55.524600000000007</v>
      </c>
      <c r="J1364" s="22">
        <f t="shared" si="148"/>
        <v>-25.719192592592364</v>
      </c>
      <c r="K1364" s="25">
        <f t="shared" si="149"/>
        <v>0</v>
      </c>
      <c r="L1364" s="20">
        <f t="shared" si="150"/>
        <v>25.719192592592364</v>
      </c>
      <c r="M1364" s="30">
        <f>(E1364/1000)*(I1364+H1364+('Bike Data'!C$4*'Bike Data'!C$10*F1364))</f>
        <v>-1.1721405010288013</v>
      </c>
      <c r="N1364" s="25">
        <f t="shared" si="151"/>
        <v>0</v>
      </c>
      <c r="O1364" s="30">
        <f t="shared" si="152"/>
        <v>1.1721405010288013</v>
      </c>
      <c r="P1364" s="26"/>
      <c r="Q1364" s="22">
        <f>((M1364+M1365)/2) * (B1365 - B1364)</f>
        <v>-0.41105755914351749</v>
      </c>
      <c r="R1364" s="25">
        <f t="shared" si="153"/>
        <v>0</v>
      </c>
      <c r="S1364" s="22">
        <f>SUM($R$3:R1364)</f>
        <v>2129.4254324711919</v>
      </c>
      <c r="T1364" s="25">
        <f t="shared" si="147"/>
        <v>0.41105755914351749</v>
      </c>
      <c r="U1364" s="22">
        <f>SUM($T$3:T1364)</f>
        <v>425.5511631067381</v>
      </c>
      <c r="V1364" s="25"/>
      <c r="W1364" s="20">
        <f>U1364*'KERS Calcs'!$F$4</f>
        <v>374.48502353392951</v>
      </c>
      <c r="X1364" s="25">
        <f>O1364*'KERS Calcs'!$F$30</f>
        <v>0.63037771470360571</v>
      </c>
      <c r="Y1364" s="73">
        <f>T1364*'KERS Calcs'!$F$30</f>
        <v>0.22106694932655158</v>
      </c>
      <c r="Z1364" s="26">
        <f>SUM($Y$3:Y1364)</f>
        <v>228.86161637895316</v>
      </c>
    </row>
    <row r="1365" spans="1:26" x14ac:dyDescent="0.2">
      <c r="A1365" s="23" t="s">
        <v>20</v>
      </c>
      <c r="B1365" s="19">
        <v>1362</v>
      </c>
      <c r="C1365" s="23">
        <v>340</v>
      </c>
      <c r="D1365" s="19">
        <v>60.2</v>
      </c>
      <c r="E1365" s="24">
        <v>16.722222222222225</v>
      </c>
      <c r="F1365" s="20">
        <v>-0.25000000000000061</v>
      </c>
      <c r="G1365" s="25">
        <f>'Bike Data'!$C$4*$F1365</f>
        <v>-70.750000000000171</v>
      </c>
      <c r="H1365" s="22">
        <f>0.5*'Bike Data'!$C$12*'Bike Data'!$C$7*'Bike Data'!$C$6*'WLTP Calcs'!E1365^2</f>
        <v>57.548412962962985</v>
      </c>
      <c r="I1365" s="26">
        <f>0.02 *'Bike Data'!C$4*9.81</f>
        <v>55.524600000000007</v>
      </c>
      <c r="J1365" s="22">
        <f t="shared" si="148"/>
        <v>42.323012962962821</v>
      </c>
      <c r="K1365" s="25">
        <f t="shared" si="149"/>
        <v>42.323012962962821</v>
      </c>
      <c r="L1365" s="20">
        <f t="shared" si="150"/>
        <v>0</v>
      </c>
      <c r="M1365" s="30">
        <f>(E1365/1000)*(I1365+H1365+('Bike Data'!C$4*'Bike Data'!C$10*F1365))</f>
        <v>0.35002538274176637</v>
      </c>
      <c r="N1365" s="25">
        <f t="shared" si="151"/>
        <v>0.35002538274176637</v>
      </c>
      <c r="O1365" s="30">
        <f t="shared" si="152"/>
        <v>0</v>
      </c>
      <c r="P1365" s="26"/>
      <c r="Q1365" s="22">
        <f>((M1365+M1366)/2) * (B1366 - B1365)</f>
        <v>1.19284780054012</v>
      </c>
      <c r="R1365" s="25">
        <f t="shared" si="153"/>
        <v>1.19284780054012</v>
      </c>
      <c r="S1365" s="22">
        <f>SUM($R$3:R1365)</f>
        <v>2130.6182802717321</v>
      </c>
      <c r="T1365" s="25">
        <f t="shared" si="147"/>
        <v>0</v>
      </c>
      <c r="U1365" s="22">
        <f>SUM($T$3:T1365)</f>
        <v>425.5511631067381</v>
      </c>
      <c r="V1365" s="25"/>
      <c r="W1365" s="20">
        <f>U1365*'KERS Calcs'!$F$4</f>
        <v>374.48502353392951</v>
      </c>
      <c r="X1365" s="25">
        <f>O1365*'KERS Calcs'!$F$30</f>
        <v>0</v>
      </c>
      <c r="Y1365" s="73">
        <f>T1365*'KERS Calcs'!$F$30</f>
        <v>0</v>
      </c>
      <c r="Z1365" s="26">
        <f>SUM($Y$3:Y1365)</f>
        <v>228.86161637895316</v>
      </c>
    </row>
    <row r="1366" spans="1:26" x14ac:dyDescent="0.2">
      <c r="A1366" s="23" t="s">
        <v>20</v>
      </c>
      <c r="B1366" s="19">
        <v>1363</v>
      </c>
      <c r="C1366" s="23">
        <v>341</v>
      </c>
      <c r="D1366" s="19">
        <v>59.8</v>
      </c>
      <c r="E1366" s="24">
        <v>16.611111111111111</v>
      </c>
      <c r="F1366" s="20">
        <v>2.7777777777777186E-2</v>
      </c>
      <c r="G1366" s="25">
        <f>'Bike Data'!$C$4*$F1366</f>
        <v>7.8611111111109437</v>
      </c>
      <c r="H1366" s="22">
        <f>0.5*'Bike Data'!$C$12*'Bike Data'!$C$7*'Bike Data'!$C$6*'WLTP Calcs'!E1366^2</f>
        <v>56.786190740740736</v>
      </c>
      <c r="I1366" s="26">
        <f>0.02 *'Bike Data'!C$4*9.81</f>
        <v>55.524600000000007</v>
      </c>
      <c r="J1366" s="22">
        <f t="shared" si="148"/>
        <v>120.17190185185169</v>
      </c>
      <c r="K1366" s="25">
        <f t="shared" si="149"/>
        <v>120.17190185185169</v>
      </c>
      <c r="L1366" s="20">
        <f t="shared" si="150"/>
        <v>0</v>
      </c>
      <c r="M1366" s="30">
        <f>(E1366/1000)*(I1366+H1366+('Bike Data'!C$4*'Bike Data'!C$10*F1366))</f>
        <v>2.0356702183384736</v>
      </c>
      <c r="N1366" s="25">
        <f t="shared" si="151"/>
        <v>2.0356702183384736</v>
      </c>
      <c r="O1366" s="30">
        <f t="shared" si="152"/>
        <v>0</v>
      </c>
      <c r="P1366" s="26"/>
      <c r="Q1366" s="22">
        <f>((M1366+M1367)/2) * (B1367 - B1366)</f>
        <v>2.8284527057227349</v>
      </c>
      <c r="R1366" s="25">
        <f t="shared" si="153"/>
        <v>2.8284527057227349</v>
      </c>
      <c r="S1366" s="22">
        <f>SUM($R$3:R1366)</f>
        <v>2133.4467329774548</v>
      </c>
      <c r="T1366" s="25">
        <f t="shared" si="147"/>
        <v>0</v>
      </c>
      <c r="U1366" s="22">
        <f>SUM($T$3:T1366)</f>
        <v>425.5511631067381</v>
      </c>
      <c r="V1366" s="25"/>
      <c r="W1366" s="20">
        <f>U1366*'KERS Calcs'!$F$4</f>
        <v>374.48502353392951</v>
      </c>
      <c r="X1366" s="25">
        <f>O1366*'KERS Calcs'!$F$30</f>
        <v>0</v>
      </c>
      <c r="Y1366" s="73">
        <f>T1366*'KERS Calcs'!$F$30</f>
        <v>0</v>
      </c>
      <c r="Z1366" s="26">
        <f>SUM($Y$3:Y1366)</f>
        <v>228.86161637895316</v>
      </c>
    </row>
    <row r="1367" spans="1:26" x14ac:dyDescent="0.2">
      <c r="A1367" s="23" t="s">
        <v>20</v>
      </c>
      <c r="B1367" s="19">
        <v>1364</v>
      </c>
      <c r="C1367" s="23">
        <v>342</v>
      </c>
      <c r="D1367" s="19">
        <v>60.4</v>
      </c>
      <c r="E1367" s="24">
        <v>16.777777777777779</v>
      </c>
      <c r="F1367" s="20">
        <v>0.27777777777777779</v>
      </c>
      <c r="G1367" s="25">
        <f>'Bike Data'!$C$4*$F1367</f>
        <v>78.611111111111114</v>
      </c>
      <c r="H1367" s="22">
        <f>0.5*'Bike Data'!$C$12*'Bike Data'!$C$7*'Bike Data'!$C$6*'WLTP Calcs'!E1367^2</f>
        <v>57.93142962962964</v>
      </c>
      <c r="I1367" s="26">
        <f>0.02 *'Bike Data'!C$4*9.81</f>
        <v>55.524600000000007</v>
      </c>
      <c r="J1367" s="22">
        <f t="shared" si="148"/>
        <v>192.06714074074074</v>
      </c>
      <c r="K1367" s="25">
        <f t="shared" si="149"/>
        <v>192.06714074074074</v>
      </c>
      <c r="L1367" s="20">
        <f t="shared" si="150"/>
        <v>0</v>
      </c>
      <c r="M1367" s="30">
        <f>(E1367/1000)*(I1367+H1367+('Bike Data'!C$4*'Bike Data'!C$10*F1367))</f>
        <v>3.6212351931069957</v>
      </c>
      <c r="N1367" s="25">
        <f t="shared" si="151"/>
        <v>3.6212351931069957</v>
      </c>
      <c r="O1367" s="30">
        <f t="shared" si="152"/>
        <v>0</v>
      </c>
      <c r="P1367" s="26"/>
      <c r="Q1367" s="22">
        <f>((M1367+M1368)/2) * (B1368 - B1367)</f>
        <v>3.7743968443544249</v>
      </c>
      <c r="R1367" s="25">
        <f t="shared" si="153"/>
        <v>3.7743968443544249</v>
      </c>
      <c r="S1367" s="22">
        <f>SUM($R$3:R1367)</f>
        <v>2137.221129821809</v>
      </c>
      <c r="T1367" s="25">
        <f t="shared" si="147"/>
        <v>0</v>
      </c>
      <c r="U1367" s="22">
        <f>SUM($T$3:T1367)</f>
        <v>425.5511631067381</v>
      </c>
      <c r="V1367" s="25"/>
      <c r="W1367" s="20">
        <f>U1367*'KERS Calcs'!$F$4</f>
        <v>374.48502353392951</v>
      </c>
      <c r="X1367" s="25">
        <f>O1367*'KERS Calcs'!$F$30</f>
        <v>0</v>
      </c>
      <c r="Y1367" s="73">
        <f>T1367*'KERS Calcs'!$F$30</f>
        <v>0</v>
      </c>
      <c r="Z1367" s="26">
        <f>SUM($Y$3:Y1367)</f>
        <v>228.86161637895316</v>
      </c>
    </row>
    <row r="1368" spans="1:26" x14ac:dyDescent="0.2">
      <c r="A1368" s="23" t="s">
        <v>20</v>
      </c>
      <c r="B1368" s="19">
        <v>1365</v>
      </c>
      <c r="C1368" s="23">
        <v>343</v>
      </c>
      <c r="D1368" s="19">
        <v>61.8</v>
      </c>
      <c r="E1368" s="24">
        <v>17.166666666666668</v>
      </c>
      <c r="F1368" s="20">
        <v>0.30555555555555597</v>
      </c>
      <c r="G1368" s="25">
        <f>'Bike Data'!$C$4*$F1368</f>
        <v>86.472222222222342</v>
      </c>
      <c r="H1368" s="22">
        <f>0.5*'Bike Data'!$C$12*'Bike Data'!$C$7*'Bike Data'!$C$6*'WLTP Calcs'!E1368^2</f>
        <v>60.648116666666674</v>
      </c>
      <c r="I1368" s="26">
        <f>0.02 *'Bike Data'!C$4*9.81</f>
        <v>55.524600000000007</v>
      </c>
      <c r="J1368" s="22">
        <f t="shared" si="148"/>
        <v>202.64493888888904</v>
      </c>
      <c r="K1368" s="25">
        <f t="shared" si="149"/>
        <v>202.64493888888904</v>
      </c>
      <c r="L1368" s="20">
        <f t="shared" si="150"/>
        <v>0</v>
      </c>
      <c r="M1368" s="30">
        <f>(E1368/1000)*(I1368+H1368+('Bike Data'!C$4*'Bike Data'!C$10*F1368))</f>
        <v>3.9275584956018545</v>
      </c>
      <c r="N1368" s="25">
        <f t="shared" si="151"/>
        <v>3.9275584956018545</v>
      </c>
      <c r="O1368" s="30">
        <f t="shared" si="152"/>
        <v>0</v>
      </c>
      <c r="P1368" s="26"/>
      <c r="Q1368" s="22">
        <f>((M1368+M1369)/2) * (B1369 - B1368)</f>
        <v>3.3881352075167221</v>
      </c>
      <c r="R1368" s="25">
        <f t="shared" si="153"/>
        <v>3.3881352075167221</v>
      </c>
      <c r="S1368" s="22">
        <f>SUM($R$3:R1368)</f>
        <v>2140.6092650293258</v>
      </c>
      <c r="T1368" s="25">
        <f t="shared" si="147"/>
        <v>0</v>
      </c>
      <c r="U1368" s="22">
        <f>SUM($T$3:T1368)</f>
        <v>425.5511631067381</v>
      </c>
      <c r="V1368" s="25"/>
      <c r="W1368" s="20">
        <f>U1368*'KERS Calcs'!$F$4</f>
        <v>374.48502353392951</v>
      </c>
      <c r="X1368" s="25">
        <f>O1368*'KERS Calcs'!$F$30</f>
        <v>0</v>
      </c>
      <c r="Y1368" s="73">
        <f>T1368*'KERS Calcs'!$F$30</f>
        <v>0</v>
      </c>
      <c r="Z1368" s="26">
        <f>SUM($Y$3:Y1368)</f>
        <v>228.86161637895316</v>
      </c>
    </row>
    <row r="1369" spans="1:26" x14ac:dyDescent="0.2">
      <c r="A1369" s="23" t="s">
        <v>20</v>
      </c>
      <c r="B1369" s="19">
        <v>1366</v>
      </c>
      <c r="C1369" s="23">
        <v>344</v>
      </c>
      <c r="D1369" s="19">
        <v>62.6</v>
      </c>
      <c r="E1369" s="24">
        <v>17.388888888888889</v>
      </c>
      <c r="F1369" s="20">
        <v>0.12500000000000078</v>
      </c>
      <c r="G1369" s="25">
        <f>'Bike Data'!$C$4*$F1369</f>
        <v>35.37500000000022</v>
      </c>
      <c r="H1369" s="22">
        <f>0.5*'Bike Data'!$C$12*'Bike Data'!$C$7*'Bike Data'!$C$6*'WLTP Calcs'!E1369^2</f>
        <v>62.228457407407419</v>
      </c>
      <c r="I1369" s="26">
        <f>0.02 *'Bike Data'!C$4*9.81</f>
        <v>55.524600000000007</v>
      </c>
      <c r="J1369" s="22">
        <f t="shared" si="148"/>
        <v>153.12805740740765</v>
      </c>
      <c r="K1369" s="25">
        <f t="shared" si="149"/>
        <v>153.12805740740765</v>
      </c>
      <c r="L1369" s="20">
        <f t="shared" si="150"/>
        <v>0</v>
      </c>
      <c r="M1369" s="30">
        <f>(E1369/1000)*(I1369+H1369+('Bike Data'!C$4*'Bike Data'!C$10*F1369))</f>
        <v>2.8487119194315893</v>
      </c>
      <c r="N1369" s="25">
        <f t="shared" si="151"/>
        <v>2.8487119194315893</v>
      </c>
      <c r="O1369" s="30">
        <f t="shared" si="152"/>
        <v>0</v>
      </c>
      <c r="P1369" s="26"/>
      <c r="Q1369" s="22">
        <f>((M1369+M1370)/2) * (B1370 - B1369)</f>
        <v>2.1394783363072287</v>
      </c>
      <c r="R1369" s="25">
        <f t="shared" si="153"/>
        <v>2.1394783363072287</v>
      </c>
      <c r="S1369" s="22">
        <f>SUM($R$3:R1369)</f>
        <v>2142.7487433656329</v>
      </c>
      <c r="T1369" s="25">
        <f t="shared" si="147"/>
        <v>0</v>
      </c>
      <c r="U1369" s="22">
        <f>SUM($T$3:T1369)</f>
        <v>425.5511631067381</v>
      </c>
      <c r="V1369" s="25"/>
      <c r="W1369" s="20">
        <f>U1369*'KERS Calcs'!$F$4</f>
        <v>374.48502353392951</v>
      </c>
      <c r="X1369" s="25">
        <f>O1369*'KERS Calcs'!$F$30</f>
        <v>0</v>
      </c>
      <c r="Y1369" s="73">
        <f>T1369*'KERS Calcs'!$F$30</f>
        <v>0</v>
      </c>
      <c r="Z1369" s="26">
        <f>SUM($Y$3:Y1369)</f>
        <v>228.86161637895316</v>
      </c>
    </row>
    <row r="1370" spans="1:26" x14ac:dyDescent="0.2">
      <c r="A1370" s="23" t="s">
        <v>20</v>
      </c>
      <c r="B1370" s="19">
        <v>1367</v>
      </c>
      <c r="C1370" s="23">
        <v>345</v>
      </c>
      <c r="D1370" s="19">
        <v>62.7</v>
      </c>
      <c r="E1370" s="24">
        <v>17.416666666666668</v>
      </c>
      <c r="F1370" s="20">
        <v>-9.7222222222222612E-2</v>
      </c>
      <c r="G1370" s="25">
        <f>'Bike Data'!$C$4*$F1370</f>
        <v>-27.513888888888999</v>
      </c>
      <c r="H1370" s="22">
        <f>0.5*'Bike Data'!$C$12*'Bike Data'!$C$7*'Bike Data'!$C$6*'WLTP Calcs'!E1370^2</f>
        <v>62.427429166666677</v>
      </c>
      <c r="I1370" s="26">
        <f>0.02 *'Bike Data'!C$4*9.81</f>
        <v>55.524600000000007</v>
      </c>
      <c r="J1370" s="22">
        <f t="shared" si="148"/>
        <v>90.438140277777677</v>
      </c>
      <c r="K1370" s="25">
        <f t="shared" si="149"/>
        <v>90.438140277777677</v>
      </c>
      <c r="L1370" s="20">
        <f t="shared" si="150"/>
        <v>0</v>
      </c>
      <c r="M1370" s="30">
        <f>(E1370/1000)*(I1370+H1370+('Bike Data'!C$4*'Bike Data'!C$10*F1370))</f>
        <v>1.4302447531828681</v>
      </c>
      <c r="N1370" s="25">
        <f t="shared" si="151"/>
        <v>1.4302447531828681</v>
      </c>
      <c r="O1370" s="30">
        <f t="shared" si="152"/>
        <v>0</v>
      </c>
      <c r="P1370" s="26"/>
      <c r="Q1370" s="22">
        <f>((M1370+M1371)/2) * (B1371 - B1370)</f>
        <v>0.52733543472865008</v>
      </c>
      <c r="R1370" s="25">
        <f t="shared" si="153"/>
        <v>0.52733543472865008</v>
      </c>
      <c r="S1370" s="22">
        <f>SUM($R$3:R1370)</f>
        <v>2143.2760788003616</v>
      </c>
      <c r="T1370" s="25">
        <f t="shared" si="147"/>
        <v>0</v>
      </c>
      <c r="U1370" s="22">
        <f>SUM($T$3:T1370)</f>
        <v>425.5511631067381</v>
      </c>
      <c r="V1370" s="25"/>
      <c r="W1370" s="20">
        <f>U1370*'KERS Calcs'!$F$4</f>
        <v>374.48502353392951</v>
      </c>
      <c r="X1370" s="25">
        <f>O1370*'KERS Calcs'!$F$30</f>
        <v>0</v>
      </c>
      <c r="Y1370" s="73">
        <f>T1370*'KERS Calcs'!$F$30</f>
        <v>0</v>
      </c>
      <c r="Z1370" s="26">
        <f>SUM($Y$3:Y1370)</f>
        <v>228.86161637895316</v>
      </c>
    </row>
    <row r="1371" spans="1:26" x14ac:dyDescent="0.2">
      <c r="A1371" s="23" t="s">
        <v>20</v>
      </c>
      <c r="B1371" s="19">
        <v>1368</v>
      </c>
      <c r="C1371" s="23">
        <v>346</v>
      </c>
      <c r="D1371" s="19">
        <v>61.9</v>
      </c>
      <c r="E1371" s="24">
        <v>17.194444444444446</v>
      </c>
      <c r="F1371" s="20">
        <v>-0.37500000000000039</v>
      </c>
      <c r="G1371" s="25">
        <f>'Bike Data'!$C$4*$F1371</f>
        <v>-106.12500000000011</v>
      </c>
      <c r="H1371" s="22">
        <f>0.5*'Bike Data'!$C$12*'Bike Data'!$C$7*'Bike Data'!$C$6*'WLTP Calcs'!E1371^2</f>
        <v>60.844547685185205</v>
      </c>
      <c r="I1371" s="26">
        <f>0.02 *'Bike Data'!C$4*9.81</f>
        <v>55.524600000000007</v>
      </c>
      <c r="J1371" s="22">
        <f t="shared" si="148"/>
        <v>10.244147685185098</v>
      </c>
      <c r="K1371" s="25">
        <f t="shared" si="149"/>
        <v>10.244147685185098</v>
      </c>
      <c r="L1371" s="20">
        <f t="shared" si="150"/>
        <v>0</v>
      </c>
      <c r="M1371" s="30">
        <f>(E1371/1000)*(I1371+H1371+('Bike Data'!C$4*'Bike Data'!C$10*F1371))</f>
        <v>-0.37557388372556788</v>
      </c>
      <c r="N1371" s="25">
        <f t="shared" si="151"/>
        <v>0</v>
      </c>
      <c r="O1371" s="30">
        <f t="shared" si="152"/>
        <v>0.37557388372556788</v>
      </c>
      <c r="P1371" s="26">
        <f>SUM(O1371:O1372)</f>
        <v>1.48344553881816</v>
      </c>
      <c r="Q1371" s="22">
        <f>((M1371+M1372)/2) * (B1372 - B1371)</f>
        <v>-0.74172276940908</v>
      </c>
      <c r="R1371" s="25">
        <f t="shared" si="153"/>
        <v>0</v>
      </c>
      <c r="S1371" s="22">
        <f>SUM($R$3:R1371)</f>
        <v>2143.2760788003616</v>
      </c>
      <c r="T1371" s="25">
        <f t="shared" si="147"/>
        <v>0.74172276940908</v>
      </c>
      <c r="U1371" s="22">
        <f>SUM($T$3:T1371)</f>
        <v>426.29288587614718</v>
      </c>
      <c r="V1371" s="25">
        <f>SUM(T1371:T1372)</f>
        <v>1.3194571564718383</v>
      </c>
      <c r="W1371" s="20">
        <f>U1371*'KERS Calcs'!$F$4</f>
        <v>375.13773957100955</v>
      </c>
      <c r="X1371" s="25">
        <f>O1371*'KERS Calcs'!$F$30</f>
        <v>0.2019838119384835</v>
      </c>
      <c r="Y1371" s="73">
        <f>T1371*'KERS Calcs'!$F$30</f>
        <v>0.39889885548135035</v>
      </c>
      <c r="Z1371" s="26">
        <f>SUM($Y$3:Y1371)</f>
        <v>229.26051523443451</v>
      </c>
    </row>
    <row r="1372" spans="1:26" x14ac:dyDescent="0.2">
      <c r="A1372" s="23" t="s">
        <v>20</v>
      </c>
      <c r="B1372" s="19">
        <v>1369</v>
      </c>
      <c r="C1372" s="23">
        <v>347</v>
      </c>
      <c r="D1372" s="19">
        <v>60</v>
      </c>
      <c r="E1372" s="24">
        <v>16.666666666666668</v>
      </c>
      <c r="F1372" s="20">
        <v>-0.4861111111111111</v>
      </c>
      <c r="G1372" s="25">
        <f>'Bike Data'!$C$4*$F1372</f>
        <v>-137.56944444444443</v>
      </c>
      <c r="H1372" s="22">
        <f>0.5*'Bike Data'!$C$12*'Bike Data'!$C$7*'Bike Data'!$C$6*'WLTP Calcs'!E1372^2</f>
        <v>57.166666666666679</v>
      </c>
      <c r="I1372" s="26">
        <f>0.02 *'Bike Data'!C$4*9.81</f>
        <v>55.524600000000007</v>
      </c>
      <c r="J1372" s="22">
        <f t="shared" si="148"/>
        <v>-24.878177777777736</v>
      </c>
      <c r="K1372" s="25">
        <f t="shared" si="149"/>
        <v>0</v>
      </c>
      <c r="L1372" s="20">
        <f t="shared" si="150"/>
        <v>24.878177777777736</v>
      </c>
      <c r="M1372" s="30">
        <f>(E1372/1000)*(I1372+H1372+('Bike Data'!C$4*'Bike Data'!C$10*F1372))</f>
        <v>-1.1078716550925922</v>
      </c>
      <c r="N1372" s="25">
        <f t="shared" si="151"/>
        <v>0</v>
      </c>
      <c r="O1372" s="30">
        <f t="shared" si="152"/>
        <v>1.1078716550925922</v>
      </c>
      <c r="P1372" s="26"/>
      <c r="Q1372" s="22">
        <f>((M1372+M1373)/2) * (B1373 - B1372)</f>
        <v>-0.57773438706275826</v>
      </c>
      <c r="R1372" s="25">
        <f t="shared" si="153"/>
        <v>0</v>
      </c>
      <c r="S1372" s="22">
        <f>SUM($R$3:R1372)</f>
        <v>2143.2760788003616</v>
      </c>
      <c r="T1372" s="25">
        <f t="shared" si="147"/>
        <v>0.57773438706275826</v>
      </c>
      <c r="U1372" s="22">
        <f>SUM($T$3:T1372)</f>
        <v>426.87062026320996</v>
      </c>
      <c r="V1372" s="25"/>
      <c r="W1372" s="20">
        <f>U1372*'KERS Calcs'!$F$4</f>
        <v>375.64614583162478</v>
      </c>
      <c r="X1372" s="25">
        <f>O1372*'KERS Calcs'!$F$30</f>
        <v>0.59581389902421722</v>
      </c>
      <c r="Y1372" s="73">
        <f>T1372*'KERS Calcs'!$F$30</f>
        <v>0.31070582605298203</v>
      </c>
      <c r="Z1372" s="26">
        <f>SUM($Y$3:Y1372)</f>
        <v>229.57122106048749</v>
      </c>
    </row>
    <row r="1373" spans="1:26" x14ac:dyDescent="0.2">
      <c r="A1373" s="23" t="s">
        <v>20</v>
      </c>
      <c r="B1373" s="19">
        <v>1370</v>
      </c>
      <c r="C1373" s="23">
        <v>348</v>
      </c>
      <c r="D1373" s="19">
        <v>58.4</v>
      </c>
      <c r="E1373" s="24">
        <v>16.222222222222221</v>
      </c>
      <c r="F1373" s="20">
        <v>-0.30555555555555597</v>
      </c>
      <c r="G1373" s="25">
        <f>'Bike Data'!$C$4*$F1373</f>
        <v>-86.472222222222342</v>
      </c>
      <c r="H1373" s="22">
        <f>0.5*'Bike Data'!$C$12*'Bike Data'!$C$7*'Bike Data'!$C$6*'WLTP Calcs'!E1373^2</f>
        <v>54.158429629629623</v>
      </c>
      <c r="I1373" s="26">
        <f>0.02 *'Bike Data'!C$4*9.81</f>
        <v>55.524600000000007</v>
      </c>
      <c r="J1373" s="22">
        <f t="shared" si="148"/>
        <v>23.210807407407287</v>
      </c>
      <c r="K1373" s="25">
        <f t="shared" si="149"/>
        <v>23.210807407407287</v>
      </c>
      <c r="L1373" s="20">
        <f t="shared" si="150"/>
        <v>0</v>
      </c>
      <c r="M1373" s="30">
        <f>(E1373/1000)*(I1373+H1373+('Bike Data'!C$4*'Bike Data'!C$10*F1373))</f>
        <v>-4.7597119032924219E-2</v>
      </c>
      <c r="N1373" s="25">
        <f t="shared" si="151"/>
        <v>0</v>
      </c>
      <c r="O1373" s="30">
        <f t="shared" si="152"/>
        <v>4.7597119032924219E-2</v>
      </c>
      <c r="P1373" s="26"/>
      <c r="Q1373" s="22">
        <f>((M1373+M1374)/2) * (B1374 - B1373)</f>
        <v>0.60126145940071851</v>
      </c>
      <c r="R1373" s="25">
        <f t="shared" si="153"/>
        <v>0.60126145940071851</v>
      </c>
      <c r="S1373" s="22">
        <f>SUM($R$3:R1373)</f>
        <v>2143.8773402597621</v>
      </c>
      <c r="T1373" s="25">
        <f t="shared" si="147"/>
        <v>0</v>
      </c>
      <c r="U1373" s="22">
        <f>SUM($T$3:T1373)</f>
        <v>426.87062026320996</v>
      </c>
      <c r="V1373" s="25"/>
      <c r="W1373" s="20">
        <f>U1373*'KERS Calcs'!$F$4</f>
        <v>375.64614583162478</v>
      </c>
      <c r="X1373" s="25">
        <f>O1373*'KERS Calcs'!$F$30</f>
        <v>2.5597753081746825E-2</v>
      </c>
      <c r="Y1373" s="73">
        <f>T1373*'KERS Calcs'!$F$30</f>
        <v>0</v>
      </c>
      <c r="Z1373" s="26">
        <f>SUM($Y$3:Y1373)</f>
        <v>229.57122106048749</v>
      </c>
    </row>
    <row r="1374" spans="1:26" x14ac:dyDescent="0.2">
      <c r="A1374" s="23" t="s">
        <v>20</v>
      </c>
      <c r="B1374" s="19">
        <v>1371</v>
      </c>
      <c r="C1374" s="23">
        <v>349</v>
      </c>
      <c r="D1374" s="19">
        <v>57.8</v>
      </c>
      <c r="E1374" s="24">
        <v>16.055555555555557</v>
      </c>
      <c r="F1374" s="20">
        <v>-8.3333333333333523E-2</v>
      </c>
      <c r="G1374" s="25">
        <f>'Bike Data'!$C$4*$F1374</f>
        <v>-23.583333333333385</v>
      </c>
      <c r="H1374" s="22">
        <f>0.5*'Bike Data'!$C$12*'Bike Data'!$C$7*'Bike Data'!$C$6*'WLTP Calcs'!E1374^2</f>
        <v>53.051301851851861</v>
      </c>
      <c r="I1374" s="26">
        <f>0.02 *'Bike Data'!C$4*9.81</f>
        <v>55.524600000000007</v>
      </c>
      <c r="J1374" s="22">
        <f t="shared" si="148"/>
        <v>84.992568518518482</v>
      </c>
      <c r="K1374" s="25">
        <f t="shared" si="149"/>
        <v>84.992568518518482</v>
      </c>
      <c r="L1374" s="20">
        <f t="shared" si="150"/>
        <v>0</v>
      </c>
      <c r="M1374" s="30">
        <f>(E1374/1000)*(I1374+H1374+('Bike Data'!C$4*'Bike Data'!C$10*F1374))</f>
        <v>1.2501200378343613</v>
      </c>
      <c r="N1374" s="25">
        <f t="shared" si="151"/>
        <v>1.2501200378343613</v>
      </c>
      <c r="O1374" s="30">
        <f t="shared" si="152"/>
        <v>0</v>
      </c>
      <c r="P1374" s="26"/>
      <c r="Q1374" s="22">
        <f>((M1374+M1375)/2) * (B1375 - B1374)</f>
        <v>1.4966832310056581</v>
      </c>
      <c r="R1374" s="25">
        <f t="shared" si="153"/>
        <v>1.4966832310056581</v>
      </c>
      <c r="S1374" s="22">
        <f>SUM($R$3:R1374)</f>
        <v>2145.3740234907677</v>
      </c>
      <c r="T1374" s="25">
        <f t="shared" si="147"/>
        <v>0</v>
      </c>
      <c r="U1374" s="22">
        <f>SUM($T$3:T1374)</f>
        <v>426.87062026320996</v>
      </c>
      <c r="V1374" s="25"/>
      <c r="W1374" s="20">
        <f>U1374*'KERS Calcs'!$F$4</f>
        <v>375.64614583162478</v>
      </c>
      <c r="X1374" s="25">
        <f>O1374*'KERS Calcs'!$F$30</f>
        <v>0</v>
      </c>
      <c r="Y1374" s="73">
        <f>T1374*'KERS Calcs'!$F$30</f>
        <v>0</v>
      </c>
      <c r="Z1374" s="26">
        <f>SUM($Y$3:Y1374)</f>
        <v>229.57122106048749</v>
      </c>
    </row>
    <row r="1375" spans="1:26" x14ac:dyDescent="0.2">
      <c r="A1375" s="23" t="s">
        <v>20</v>
      </c>
      <c r="B1375" s="19">
        <v>1372</v>
      </c>
      <c r="C1375" s="23">
        <v>350</v>
      </c>
      <c r="D1375" s="19">
        <v>57.8</v>
      </c>
      <c r="E1375" s="24">
        <v>16.055555555555557</v>
      </c>
      <c r="F1375" s="20">
        <v>0</v>
      </c>
      <c r="G1375" s="25">
        <f>'Bike Data'!$C$4*$F1375</f>
        <v>0</v>
      </c>
      <c r="H1375" s="22">
        <f>0.5*'Bike Data'!$C$12*'Bike Data'!$C$7*'Bike Data'!$C$6*'WLTP Calcs'!E1375^2</f>
        <v>53.051301851851861</v>
      </c>
      <c r="I1375" s="26">
        <f>0.02 *'Bike Data'!C$4*9.81</f>
        <v>55.524600000000007</v>
      </c>
      <c r="J1375" s="22">
        <f t="shared" si="148"/>
        <v>108.57590185185187</v>
      </c>
      <c r="K1375" s="25">
        <f t="shared" si="149"/>
        <v>108.57590185185187</v>
      </c>
      <c r="L1375" s="20">
        <f t="shared" si="150"/>
        <v>0</v>
      </c>
      <c r="M1375" s="30">
        <f>(E1375/1000)*(I1375+H1375+('Bike Data'!C$4*'Bike Data'!C$10*F1375))</f>
        <v>1.743246424176955</v>
      </c>
      <c r="N1375" s="25">
        <f t="shared" si="151"/>
        <v>1.743246424176955</v>
      </c>
      <c r="O1375" s="30">
        <f t="shared" si="152"/>
        <v>0</v>
      </c>
      <c r="P1375" s="26"/>
      <c r="Q1375" s="22">
        <f>((M1375+M1376)/2) * (B1376 - B1375)</f>
        <v>1.5377770965342081</v>
      </c>
      <c r="R1375" s="25">
        <f t="shared" si="153"/>
        <v>1.5377770965342081</v>
      </c>
      <c r="S1375" s="22">
        <f>SUM($R$3:R1375)</f>
        <v>2146.911800587302</v>
      </c>
      <c r="T1375" s="25">
        <f t="shared" si="147"/>
        <v>0</v>
      </c>
      <c r="U1375" s="22">
        <f>SUM($T$3:T1375)</f>
        <v>426.87062026320996</v>
      </c>
      <c r="V1375" s="25"/>
      <c r="W1375" s="20">
        <f>U1375*'KERS Calcs'!$F$4</f>
        <v>375.64614583162478</v>
      </c>
      <c r="X1375" s="25">
        <f>O1375*'KERS Calcs'!$F$30</f>
        <v>0</v>
      </c>
      <c r="Y1375" s="73">
        <f>T1375*'KERS Calcs'!$F$30</f>
        <v>0</v>
      </c>
      <c r="Z1375" s="26">
        <f>SUM($Y$3:Y1375)</f>
        <v>229.57122106048749</v>
      </c>
    </row>
    <row r="1376" spans="1:26" x14ac:dyDescent="0.2">
      <c r="A1376" s="23" t="s">
        <v>20</v>
      </c>
      <c r="B1376" s="19">
        <v>1373</v>
      </c>
      <c r="C1376" s="23">
        <v>351</v>
      </c>
      <c r="D1376" s="19">
        <v>57.8</v>
      </c>
      <c r="E1376" s="24">
        <v>16.055555555555557</v>
      </c>
      <c r="F1376" s="20">
        <v>-6.9444444444444448E-2</v>
      </c>
      <c r="G1376" s="25">
        <f>'Bike Data'!$C$4*$F1376</f>
        <v>-19.652777777777779</v>
      </c>
      <c r="H1376" s="22">
        <f>0.5*'Bike Data'!$C$12*'Bike Data'!$C$7*'Bike Data'!$C$6*'WLTP Calcs'!E1376^2</f>
        <v>53.051301851851861</v>
      </c>
      <c r="I1376" s="26">
        <f>0.02 *'Bike Data'!C$4*9.81</f>
        <v>55.524600000000007</v>
      </c>
      <c r="J1376" s="22">
        <f t="shared" si="148"/>
        <v>88.923124074074082</v>
      </c>
      <c r="K1376" s="25">
        <f t="shared" si="149"/>
        <v>88.923124074074082</v>
      </c>
      <c r="L1376" s="20">
        <f t="shared" si="150"/>
        <v>0</v>
      </c>
      <c r="M1376" s="30">
        <f>(E1376/1000)*(I1376+H1376+('Bike Data'!C$4*'Bike Data'!C$10*F1376))</f>
        <v>1.3323077688914613</v>
      </c>
      <c r="N1376" s="25">
        <f t="shared" si="151"/>
        <v>1.3323077688914613</v>
      </c>
      <c r="O1376" s="30">
        <f t="shared" si="152"/>
        <v>0</v>
      </c>
      <c r="P1376" s="26"/>
      <c r="Q1376" s="22">
        <f>((M1376+M1377)/2) * (B1377 - B1376)</f>
        <v>0.87115008369341829</v>
      </c>
      <c r="R1376" s="25">
        <f t="shared" si="153"/>
        <v>0.87115008369341829</v>
      </c>
      <c r="S1376" s="22">
        <f>SUM($R$3:R1376)</f>
        <v>2147.7829506709954</v>
      </c>
      <c r="T1376" s="25">
        <f t="shared" si="147"/>
        <v>0</v>
      </c>
      <c r="U1376" s="22">
        <f>SUM($T$3:T1376)</f>
        <v>426.87062026320996</v>
      </c>
      <c r="V1376" s="25"/>
      <c r="W1376" s="20">
        <f>U1376*'KERS Calcs'!$F$4</f>
        <v>375.64614583162478</v>
      </c>
      <c r="X1376" s="25">
        <f>O1376*'KERS Calcs'!$F$30</f>
        <v>0</v>
      </c>
      <c r="Y1376" s="73">
        <f>T1376*'KERS Calcs'!$F$30</f>
        <v>0</v>
      </c>
      <c r="Z1376" s="26">
        <f>SUM($Y$3:Y1376)</f>
        <v>229.57122106048749</v>
      </c>
    </row>
    <row r="1377" spans="1:26" x14ac:dyDescent="0.2">
      <c r="A1377" s="23" t="s">
        <v>20</v>
      </c>
      <c r="B1377" s="19">
        <v>1374</v>
      </c>
      <c r="C1377" s="23">
        <v>352</v>
      </c>
      <c r="D1377" s="19">
        <v>57.3</v>
      </c>
      <c r="E1377" s="24">
        <v>15.916666666666666</v>
      </c>
      <c r="F1377" s="20">
        <v>-0.22222222222222143</v>
      </c>
      <c r="G1377" s="25">
        <f>'Bike Data'!$C$4*$F1377</f>
        <v>-62.888888888888665</v>
      </c>
      <c r="H1377" s="22">
        <f>0.5*'Bike Data'!$C$12*'Bike Data'!$C$7*'Bike Data'!$C$6*'WLTP Calcs'!E1377^2</f>
        <v>52.137429166666671</v>
      </c>
      <c r="I1377" s="26">
        <f>0.02 *'Bike Data'!C$4*9.81</f>
        <v>55.524600000000007</v>
      </c>
      <c r="J1377" s="22">
        <f t="shared" si="148"/>
        <v>44.773140277778012</v>
      </c>
      <c r="K1377" s="25">
        <f t="shared" si="149"/>
        <v>44.773140277778012</v>
      </c>
      <c r="L1377" s="20">
        <f t="shared" si="150"/>
        <v>0</v>
      </c>
      <c r="M1377" s="30">
        <f>(E1377/1000)*(I1377+H1377+('Bike Data'!C$4*'Bike Data'!C$10*F1377))</f>
        <v>0.40999239849537539</v>
      </c>
      <c r="N1377" s="25">
        <f t="shared" si="151"/>
        <v>0.40999239849537539</v>
      </c>
      <c r="O1377" s="30">
        <f t="shared" si="152"/>
        <v>0</v>
      </c>
      <c r="P1377" s="26"/>
      <c r="Q1377" s="22">
        <f>((M1377+M1378)/2) * (B1378 - B1377)</f>
        <v>-0.16880649721578933</v>
      </c>
      <c r="R1377" s="25">
        <f t="shared" si="153"/>
        <v>0</v>
      </c>
      <c r="S1377" s="22">
        <f>SUM($R$3:R1377)</f>
        <v>2147.7829506709954</v>
      </c>
      <c r="T1377" s="25">
        <f t="shared" si="147"/>
        <v>0.16880649721578933</v>
      </c>
      <c r="U1377" s="22">
        <f>SUM($T$3:T1377)</f>
        <v>427.03942676042573</v>
      </c>
      <c r="V1377" s="25">
        <f>SUM(T1377:T1384)</f>
        <v>26.021571849900329</v>
      </c>
      <c r="W1377" s="20">
        <f>U1377*'KERS Calcs'!$F$4</f>
        <v>375.79469554917466</v>
      </c>
      <c r="X1377" s="25">
        <f>O1377*'KERS Calcs'!$F$30</f>
        <v>0</v>
      </c>
      <c r="Y1377" s="73">
        <f>T1377*'KERS Calcs'!$F$30</f>
        <v>9.0784213879318176E-2</v>
      </c>
      <c r="Z1377" s="26">
        <f>SUM($Y$3:Y1377)</f>
        <v>229.66200527436681</v>
      </c>
    </row>
    <row r="1378" spans="1:26" x14ac:dyDescent="0.2">
      <c r="A1378" s="23" t="s">
        <v>20</v>
      </c>
      <c r="B1378" s="19">
        <v>1375</v>
      </c>
      <c r="C1378" s="23">
        <v>353</v>
      </c>
      <c r="D1378" s="19">
        <v>56.2</v>
      </c>
      <c r="E1378" s="24">
        <v>15.611111111111112</v>
      </c>
      <c r="F1378" s="20">
        <v>-0.41666666666666663</v>
      </c>
      <c r="G1378" s="25">
        <f>'Bike Data'!$C$4*$F1378</f>
        <v>-117.91666666666666</v>
      </c>
      <c r="H1378" s="22">
        <f>0.5*'Bike Data'!$C$12*'Bike Data'!$C$7*'Bike Data'!$C$6*'WLTP Calcs'!E1378^2</f>
        <v>50.15485740740742</v>
      </c>
      <c r="I1378" s="26">
        <f>0.02 *'Bike Data'!C$4*9.81</f>
        <v>55.524600000000007</v>
      </c>
      <c r="J1378" s="22">
        <f t="shared" si="148"/>
        <v>-12.237209259259231</v>
      </c>
      <c r="K1378" s="25">
        <f t="shared" si="149"/>
        <v>0</v>
      </c>
      <c r="L1378" s="20">
        <f t="shared" si="150"/>
        <v>12.237209259259231</v>
      </c>
      <c r="M1378" s="30">
        <f>(E1378/1000)*(I1378+H1378+('Bike Data'!C$4*'Bike Data'!C$10*F1378))</f>
        <v>-0.74760539292695405</v>
      </c>
      <c r="N1378" s="25">
        <f t="shared" si="151"/>
        <v>0</v>
      </c>
      <c r="O1378" s="30">
        <f t="shared" si="152"/>
        <v>0.74760539292695405</v>
      </c>
      <c r="P1378" s="26">
        <f>SUM(O1378:O1384)</f>
        <v>26.423744771630655</v>
      </c>
      <c r="Q1378" s="22">
        <f>((M1378+M1379)/2) * (B1379 - B1378)</f>
        <v>-1.6866428947273682</v>
      </c>
      <c r="R1378" s="25">
        <f t="shared" si="153"/>
        <v>0</v>
      </c>
      <c r="S1378" s="22">
        <f>SUM($R$3:R1378)</f>
        <v>2147.7829506709954</v>
      </c>
      <c r="T1378" s="25">
        <f t="shared" si="147"/>
        <v>1.6866428947273682</v>
      </c>
      <c r="U1378" s="22">
        <f>SUM($T$3:T1378)</f>
        <v>428.72606965515308</v>
      </c>
      <c r="V1378" s="25"/>
      <c r="W1378" s="20">
        <f>U1378*'KERS Calcs'!$F$4</f>
        <v>377.2789412965347</v>
      </c>
      <c r="X1378" s="25">
        <f>O1378*'KERS Calcs'!$F$30</f>
        <v>0.40206253318586127</v>
      </c>
      <c r="Y1378" s="73">
        <f>T1378*'KERS Calcs'!$F$30</f>
        <v>0.90707734487982472</v>
      </c>
      <c r="Z1378" s="26">
        <f>SUM($Y$3:Y1378)</f>
        <v>230.56908261924664</v>
      </c>
    </row>
    <row r="1379" spans="1:26" x14ac:dyDescent="0.2">
      <c r="A1379" s="23" t="s">
        <v>20</v>
      </c>
      <c r="B1379" s="19">
        <v>1376</v>
      </c>
      <c r="C1379" s="23">
        <v>354</v>
      </c>
      <c r="D1379" s="19">
        <v>54.3</v>
      </c>
      <c r="E1379" s="24">
        <v>15.083333333333334</v>
      </c>
      <c r="F1379" s="20">
        <v>-0.75000000000000078</v>
      </c>
      <c r="G1379" s="25">
        <f>'Bike Data'!$C$4*$F1379</f>
        <v>-212.25000000000023</v>
      </c>
      <c r="H1379" s="22">
        <f>0.5*'Bike Data'!$C$12*'Bike Data'!$C$7*'Bike Data'!$C$6*'WLTP Calcs'!E1379^2</f>
        <v>46.820929166666673</v>
      </c>
      <c r="I1379" s="26">
        <f>0.02 *'Bike Data'!C$4*9.81</f>
        <v>55.524600000000007</v>
      </c>
      <c r="J1379" s="22">
        <f t="shared" si="148"/>
        <v>-109.90447083333355</v>
      </c>
      <c r="K1379" s="25">
        <f t="shared" si="149"/>
        <v>0</v>
      </c>
      <c r="L1379" s="20">
        <f t="shared" si="150"/>
        <v>109.90447083333355</v>
      </c>
      <c r="M1379" s="30">
        <f>(E1379/1000)*(I1379+H1379+('Bike Data'!C$4*'Bike Data'!C$10*F1379))</f>
        <v>-2.6256803965277822</v>
      </c>
      <c r="N1379" s="25">
        <f t="shared" si="151"/>
        <v>0</v>
      </c>
      <c r="O1379" s="30">
        <f t="shared" si="152"/>
        <v>2.6256803965277822</v>
      </c>
      <c r="P1379" s="26"/>
      <c r="Q1379" s="22">
        <f>((M1379+M1380)/2) * (B1380 - B1379)</f>
        <v>-3.8102541845807623</v>
      </c>
      <c r="R1379" s="25">
        <f t="shared" si="153"/>
        <v>0</v>
      </c>
      <c r="S1379" s="22">
        <f>SUM($R$3:R1379)</f>
        <v>2147.7829506709954</v>
      </c>
      <c r="T1379" s="25">
        <f t="shared" si="147"/>
        <v>3.8102541845807623</v>
      </c>
      <c r="U1379" s="22">
        <f>SUM($T$3:T1379)</f>
        <v>432.53632383973383</v>
      </c>
      <c r="V1379" s="25"/>
      <c r="W1379" s="20">
        <f>U1379*'KERS Calcs'!$F$4</f>
        <v>380.63196497896575</v>
      </c>
      <c r="X1379" s="25">
        <f>O1379*'KERS Calcs'!$F$30</f>
        <v>1.4120921565737883</v>
      </c>
      <c r="Y1379" s="73">
        <f>T1379*'KERS Calcs'!$F$30</f>
        <v>2.0491564989075086</v>
      </c>
      <c r="Z1379" s="26">
        <f>SUM($Y$3:Y1379)</f>
        <v>232.61823911815415</v>
      </c>
    </row>
    <row r="1380" spans="1:26" x14ac:dyDescent="0.2">
      <c r="A1380" s="23" t="s">
        <v>20</v>
      </c>
      <c r="B1380" s="19">
        <v>1377</v>
      </c>
      <c r="C1380" s="23">
        <v>355</v>
      </c>
      <c r="D1380" s="19">
        <v>50.8</v>
      </c>
      <c r="E1380" s="24">
        <v>14.111111111111111</v>
      </c>
      <c r="F1380" s="20">
        <v>-1.2222222222222219</v>
      </c>
      <c r="G1380" s="25">
        <f>'Bike Data'!$C$4*$F1380</f>
        <v>-345.8888888888888</v>
      </c>
      <c r="H1380" s="22">
        <f>0.5*'Bike Data'!$C$12*'Bike Data'!$C$7*'Bike Data'!$C$6*'WLTP Calcs'!E1380^2</f>
        <v>40.979607407407407</v>
      </c>
      <c r="I1380" s="26">
        <f>0.02 *'Bike Data'!C$4*9.81</f>
        <v>55.524600000000007</v>
      </c>
      <c r="J1380" s="22">
        <f t="shared" si="148"/>
        <v>-249.38468148148138</v>
      </c>
      <c r="K1380" s="25">
        <f t="shared" si="149"/>
        <v>0</v>
      </c>
      <c r="L1380" s="20">
        <f t="shared" si="150"/>
        <v>249.38468148148138</v>
      </c>
      <c r="M1380" s="30">
        <f>(E1380/1000)*(I1380+H1380+('Bike Data'!C$4*'Bike Data'!C$10*F1380))</f>
        <v>-4.9948279726337423</v>
      </c>
      <c r="N1380" s="25">
        <f t="shared" si="151"/>
        <v>0</v>
      </c>
      <c r="O1380" s="30">
        <f t="shared" si="152"/>
        <v>4.9948279726337423</v>
      </c>
      <c r="P1380" s="26"/>
      <c r="Q1380" s="22">
        <f>((M1380+M1381)/2) * (B1381 - B1380)</f>
        <v>-5.3677704506944419</v>
      </c>
      <c r="R1380" s="25">
        <f t="shared" si="153"/>
        <v>0</v>
      </c>
      <c r="S1380" s="22">
        <f>SUM($R$3:R1380)</f>
        <v>2147.7829506709954</v>
      </c>
      <c r="T1380" s="25">
        <f t="shared" si="147"/>
        <v>5.3677704506944419</v>
      </c>
      <c r="U1380" s="22">
        <f>SUM($T$3:T1380)</f>
        <v>437.90409429042825</v>
      </c>
      <c r="V1380" s="25"/>
      <c r="W1380" s="20">
        <f>U1380*'KERS Calcs'!$F$4</f>
        <v>385.35560297557686</v>
      </c>
      <c r="X1380" s="25">
        <f>O1380*'KERS Calcs'!$F$30</f>
        <v>2.6862208412412292</v>
      </c>
      <c r="Y1380" s="73">
        <f>T1380*'KERS Calcs'!$F$30</f>
        <v>2.8867894819711233</v>
      </c>
      <c r="Z1380" s="26">
        <f>SUM($Y$3:Y1380)</f>
        <v>235.50502860012529</v>
      </c>
    </row>
    <row r="1381" spans="1:26" x14ac:dyDescent="0.2">
      <c r="A1381" s="23" t="s">
        <v>20</v>
      </c>
      <c r="B1381" s="19">
        <v>1378</v>
      </c>
      <c r="C1381" s="23">
        <v>356</v>
      </c>
      <c r="D1381" s="19">
        <v>45.5</v>
      </c>
      <c r="E1381" s="24">
        <v>12.638888888888889</v>
      </c>
      <c r="F1381" s="20">
        <v>-1.4722222222222214</v>
      </c>
      <c r="G1381" s="25">
        <f>'Bike Data'!$C$4*$F1381</f>
        <v>-416.63888888888869</v>
      </c>
      <c r="H1381" s="22">
        <f>0.5*'Bike Data'!$C$12*'Bike Data'!$C$7*'Bike Data'!$C$6*'WLTP Calcs'!E1381^2</f>
        <v>32.874803240740739</v>
      </c>
      <c r="I1381" s="26">
        <f>0.02 *'Bike Data'!C$4*9.81</f>
        <v>55.524600000000007</v>
      </c>
      <c r="J1381" s="22">
        <f t="shared" si="148"/>
        <v>-328.23948564814793</v>
      </c>
      <c r="K1381" s="25">
        <f t="shared" si="149"/>
        <v>0</v>
      </c>
      <c r="L1381" s="20">
        <f t="shared" si="150"/>
        <v>328.23948564814793</v>
      </c>
      <c r="M1381" s="30">
        <f>(E1381/1000)*(I1381+H1381+('Bike Data'!C$4*'Bike Data'!C$10*F1381))</f>
        <v>-5.7407129287551406</v>
      </c>
      <c r="N1381" s="25">
        <f t="shared" si="151"/>
        <v>0</v>
      </c>
      <c r="O1381" s="30">
        <f t="shared" si="152"/>
        <v>5.7407129287551406</v>
      </c>
      <c r="P1381" s="26"/>
      <c r="Q1381" s="22">
        <f>((M1381+M1382)/2) * (B1382 - B1381)</f>
        <v>-5.4466345475951634</v>
      </c>
      <c r="R1381" s="25">
        <f t="shared" si="153"/>
        <v>0</v>
      </c>
      <c r="S1381" s="22">
        <f>SUM($R$3:R1381)</f>
        <v>2147.7829506709954</v>
      </c>
      <c r="T1381" s="25">
        <f t="shared" si="147"/>
        <v>5.4466345475951634</v>
      </c>
      <c r="U1381" s="22">
        <f>SUM($T$3:T1381)</f>
        <v>443.35072883802343</v>
      </c>
      <c r="V1381" s="25"/>
      <c r="W1381" s="20">
        <f>U1381*'KERS Calcs'!$F$4</f>
        <v>390.14864137746059</v>
      </c>
      <c r="X1381" s="25">
        <f>O1381*'KERS Calcs'!$F$30</f>
        <v>3.0873581227010165</v>
      </c>
      <c r="Y1381" s="73">
        <f>T1381*'KERS Calcs'!$F$30</f>
        <v>2.9292026305081849</v>
      </c>
      <c r="Z1381" s="26">
        <f>SUM($Y$3:Y1381)</f>
        <v>238.43423123063346</v>
      </c>
    </row>
    <row r="1382" spans="1:26" x14ac:dyDescent="0.2">
      <c r="A1382" s="23" t="s">
        <v>20</v>
      </c>
      <c r="B1382" s="19">
        <v>1379</v>
      </c>
      <c r="C1382" s="23">
        <v>357</v>
      </c>
      <c r="D1382" s="19">
        <v>40.200000000000003</v>
      </c>
      <c r="E1382" s="24">
        <v>11.166666666666668</v>
      </c>
      <c r="F1382" s="20">
        <v>-1.4722222222222223</v>
      </c>
      <c r="G1382" s="25">
        <f>'Bike Data'!$C$4*$F1382</f>
        <v>-416.63888888888891</v>
      </c>
      <c r="H1382" s="22">
        <f>0.5*'Bike Data'!$C$12*'Bike Data'!$C$7*'Bike Data'!$C$6*'WLTP Calcs'!E1382^2</f>
        <v>25.662116666666673</v>
      </c>
      <c r="I1382" s="26">
        <f>0.02 *'Bike Data'!C$4*9.81</f>
        <v>55.524600000000007</v>
      </c>
      <c r="J1382" s="22">
        <f t="shared" si="148"/>
        <v>-335.4521722222222</v>
      </c>
      <c r="K1382" s="25">
        <f t="shared" si="149"/>
        <v>0</v>
      </c>
      <c r="L1382" s="20">
        <f t="shared" si="150"/>
        <v>335.4521722222222</v>
      </c>
      <c r="M1382" s="30">
        <f>(E1382/1000)*(I1382+H1382+('Bike Data'!C$4*'Bike Data'!C$10*F1382))</f>
        <v>-5.1525561664351862</v>
      </c>
      <c r="N1382" s="25">
        <f t="shared" si="151"/>
        <v>0</v>
      </c>
      <c r="O1382" s="30">
        <f t="shared" si="152"/>
        <v>5.1525561664351862</v>
      </c>
      <c r="P1382" s="26"/>
      <c r="Q1382" s="22">
        <f>((M1382+M1383)/2) * (B1383 - B1382)</f>
        <v>-4.8435348155992806</v>
      </c>
      <c r="R1382" s="25">
        <f t="shared" si="153"/>
        <v>0</v>
      </c>
      <c r="S1382" s="22">
        <f>SUM($R$3:R1382)</f>
        <v>2147.7829506709954</v>
      </c>
      <c r="T1382" s="25">
        <f t="shared" si="147"/>
        <v>4.8435348155992806</v>
      </c>
      <c r="U1382" s="22">
        <f>SUM($T$3:T1382)</f>
        <v>448.19426365362273</v>
      </c>
      <c r="V1382" s="25"/>
      <c r="W1382" s="20">
        <f>U1382*'KERS Calcs'!$F$4</f>
        <v>394.410952015188</v>
      </c>
      <c r="X1382" s="25">
        <f>O1382*'KERS Calcs'!$F$30</f>
        <v>2.7710471383153532</v>
      </c>
      <c r="Y1382" s="73">
        <f>T1382*'KERS Calcs'!$F$30</f>
        <v>2.6048553099777259</v>
      </c>
      <c r="Z1382" s="26">
        <f>SUM($Y$3:Y1382)</f>
        <v>241.03908654061118</v>
      </c>
    </row>
    <row r="1383" spans="1:26" x14ac:dyDescent="0.2">
      <c r="A1383" s="23" t="s">
        <v>20</v>
      </c>
      <c r="B1383" s="19">
        <v>1380</v>
      </c>
      <c r="C1383" s="23">
        <v>358</v>
      </c>
      <c r="D1383" s="19">
        <v>34.9</v>
      </c>
      <c r="E1383" s="24">
        <v>9.6944444444444446</v>
      </c>
      <c r="F1383" s="20">
        <v>-1.4722222222222223</v>
      </c>
      <c r="G1383" s="25">
        <f>'Bike Data'!$C$4*$F1383</f>
        <v>-416.63888888888891</v>
      </c>
      <c r="H1383" s="22">
        <f>0.5*'Bike Data'!$C$12*'Bike Data'!$C$7*'Bike Data'!$C$6*'WLTP Calcs'!E1383^2</f>
        <v>19.341547685185187</v>
      </c>
      <c r="I1383" s="26">
        <f>0.02 *'Bike Data'!C$4*9.81</f>
        <v>55.524600000000007</v>
      </c>
      <c r="J1383" s="22">
        <f t="shared" si="148"/>
        <v>-341.77274120370373</v>
      </c>
      <c r="K1383" s="25">
        <f t="shared" si="149"/>
        <v>0</v>
      </c>
      <c r="L1383" s="20">
        <f t="shared" si="150"/>
        <v>341.77274120370373</v>
      </c>
      <c r="M1383" s="30">
        <f>(E1383/1000)*(I1383+H1383+('Bike Data'!C$4*'Bike Data'!C$10*F1383))</f>
        <v>-4.5345134647633749</v>
      </c>
      <c r="N1383" s="25">
        <f t="shared" si="151"/>
        <v>0</v>
      </c>
      <c r="O1383" s="30">
        <f t="shared" si="152"/>
        <v>4.5345134647633749</v>
      </c>
      <c r="P1383" s="26"/>
      <c r="Q1383" s="22">
        <f>((M1383+M1384)/2) * (B1384 - B1383)</f>
        <v>-3.5811809571759254</v>
      </c>
      <c r="R1383" s="25">
        <f t="shared" si="153"/>
        <v>0</v>
      </c>
      <c r="S1383" s="22">
        <f>SUM($R$3:R1383)</f>
        <v>2147.7829506709954</v>
      </c>
      <c r="T1383" s="25">
        <f t="shared" si="147"/>
        <v>3.5811809571759254</v>
      </c>
      <c r="U1383" s="22">
        <f>SUM($T$3:T1383)</f>
        <v>451.77544461079867</v>
      </c>
      <c r="V1383" s="25"/>
      <c r="W1383" s="20">
        <f>U1383*'KERS Calcs'!$F$4</f>
        <v>397.56239125750284</v>
      </c>
      <c r="X1383" s="25">
        <f>O1383*'KERS Calcs'!$F$30</f>
        <v>2.4386634816400981</v>
      </c>
      <c r="Y1383" s="73">
        <f>T1383*'KERS Calcs'!$F$30</f>
        <v>1.9259608090866243</v>
      </c>
      <c r="Z1383" s="26">
        <f>SUM($Y$3:Y1383)</f>
        <v>242.96504734969781</v>
      </c>
    </row>
    <row r="1384" spans="1:26" x14ac:dyDescent="0.2">
      <c r="A1384" s="23" t="s">
        <v>20</v>
      </c>
      <c r="B1384" s="19">
        <v>1381</v>
      </c>
      <c r="C1384" s="23">
        <v>359</v>
      </c>
      <c r="D1384" s="19">
        <v>29.6</v>
      </c>
      <c r="E1384" s="24">
        <v>8.2222222222222232</v>
      </c>
      <c r="F1384" s="20">
        <v>-1.0555555555555551</v>
      </c>
      <c r="G1384" s="25">
        <f>'Bike Data'!$C$4*$F1384</f>
        <v>-298.72222222222211</v>
      </c>
      <c r="H1384" s="22">
        <f>0.5*'Bike Data'!$C$12*'Bike Data'!$C$7*'Bike Data'!$C$6*'WLTP Calcs'!E1384^2</f>
        <v>13.913096296296299</v>
      </c>
      <c r="I1384" s="26">
        <f>0.02 *'Bike Data'!C$4*9.81</f>
        <v>55.524600000000007</v>
      </c>
      <c r="J1384" s="22">
        <f t="shared" si="148"/>
        <v>-229.28452592592578</v>
      </c>
      <c r="K1384" s="25">
        <f t="shared" si="149"/>
        <v>0</v>
      </c>
      <c r="L1384" s="20">
        <f t="shared" si="150"/>
        <v>229.28452592592578</v>
      </c>
      <c r="M1384" s="30">
        <f>(E1384/1000)*(I1384+H1384+('Bike Data'!C$4*'Bike Data'!C$10*F1384))</f>
        <v>-2.627848449588476</v>
      </c>
      <c r="N1384" s="25">
        <f t="shared" si="151"/>
        <v>0</v>
      </c>
      <c r="O1384" s="30">
        <f t="shared" si="152"/>
        <v>2.627848449588476</v>
      </c>
      <c r="P1384" s="26"/>
      <c r="Q1384" s="22">
        <f>((M1384+M1385)/2) * (B1385 - B1384)</f>
        <v>-1.1167475023115991</v>
      </c>
      <c r="R1384" s="25">
        <f t="shared" si="153"/>
        <v>0</v>
      </c>
      <c r="S1384" s="22">
        <f>SUM($R$3:R1384)</f>
        <v>2147.7829506709954</v>
      </c>
      <c r="T1384" s="25">
        <f t="shared" si="147"/>
        <v>1.1167475023115991</v>
      </c>
      <c r="U1384" s="22">
        <f>SUM($T$3:T1384)</f>
        <v>452.8921921131103</v>
      </c>
      <c r="V1384" s="25"/>
      <c r="W1384" s="20">
        <f>U1384*'KERS Calcs'!$F$4</f>
        <v>398.54512905953709</v>
      </c>
      <c r="X1384" s="25">
        <f>O1384*'KERS Calcs'!$F$30</f>
        <v>1.4132581365331505</v>
      </c>
      <c r="Y1384" s="73">
        <f>T1384*'KERS Calcs'!$F$30</f>
        <v>0.60058733384799901</v>
      </c>
      <c r="Z1384" s="26">
        <f>SUM($Y$3:Y1384)</f>
        <v>243.56563468354582</v>
      </c>
    </row>
    <row r="1385" spans="1:26" x14ac:dyDescent="0.2">
      <c r="A1385" s="23" t="s">
        <v>20</v>
      </c>
      <c r="B1385" s="19">
        <v>1382</v>
      </c>
      <c r="C1385" s="23">
        <v>360</v>
      </c>
      <c r="D1385" s="19">
        <v>27.3</v>
      </c>
      <c r="E1385" s="24">
        <v>7.5833333333333339</v>
      </c>
      <c r="F1385" s="20">
        <v>-4.1666666666666761E-2</v>
      </c>
      <c r="G1385" s="25">
        <f>'Bike Data'!$C$4*$F1385</f>
        <v>-11.791666666666693</v>
      </c>
      <c r="H1385" s="22">
        <f>0.5*'Bike Data'!$C$12*'Bike Data'!$C$7*'Bike Data'!$C$6*'WLTP Calcs'!E1385^2</f>
        <v>11.834929166666669</v>
      </c>
      <c r="I1385" s="26">
        <f>0.02 *'Bike Data'!C$4*9.81</f>
        <v>55.524600000000007</v>
      </c>
      <c r="J1385" s="22">
        <f t="shared" si="148"/>
        <v>55.567862499999983</v>
      </c>
      <c r="K1385" s="25">
        <f t="shared" si="149"/>
        <v>55.567862499999983</v>
      </c>
      <c r="L1385" s="20">
        <f t="shared" si="150"/>
        <v>0</v>
      </c>
      <c r="M1385" s="30">
        <f>(E1385/1000)*(I1385+H1385+('Bike Data'!C$4*'Bike Data'!C$10*F1385))</f>
        <v>0.39435344496527763</v>
      </c>
      <c r="N1385" s="25">
        <f t="shared" si="151"/>
        <v>0.39435344496527763</v>
      </c>
      <c r="O1385" s="30">
        <f t="shared" si="152"/>
        <v>0</v>
      </c>
      <c r="P1385" s="26"/>
      <c r="Q1385" s="22">
        <f>((M1385+M1386)/2) * (B1386 - B1385)</f>
        <v>1.6451615971675666</v>
      </c>
      <c r="R1385" s="25">
        <f t="shared" si="153"/>
        <v>1.6451615971675666</v>
      </c>
      <c r="S1385" s="22">
        <f>SUM($R$3:R1385)</f>
        <v>2149.4281122681632</v>
      </c>
      <c r="T1385" s="25">
        <f t="shared" si="147"/>
        <v>0</v>
      </c>
      <c r="U1385" s="22">
        <f>SUM($T$3:T1385)</f>
        <v>452.8921921131103</v>
      </c>
      <c r="V1385" s="25"/>
      <c r="W1385" s="20">
        <f>U1385*'KERS Calcs'!$F$4</f>
        <v>398.54512905953709</v>
      </c>
      <c r="X1385" s="25">
        <f>O1385*'KERS Calcs'!$F$30</f>
        <v>0</v>
      </c>
      <c r="Y1385" s="73">
        <f>T1385*'KERS Calcs'!$F$30</f>
        <v>0</v>
      </c>
      <c r="Z1385" s="26">
        <f>SUM($Y$3:Y1385)</f>
        <v>243.56563468354582</v>
      </c>
    </row>
    <row r="1386" spans="1:26" x14ac:dyDescent="0.2">
      <c r="A1386" s="23" t="s">
        <v>20</v>
      </c>
      <c r="B1386" s="19">
        <v>1383</v>
      </c>
      <c r="C1386" s="23">
        <v>361</v>
      </c>
      <c r="D1386" s="19">
        <v>29.3</v>
      </c>
      <c r="E1386" s="24">
        <v>8.1388888888888893</v>
      </c>
      <c r="F1386" s="20">
        <v>0.77777777777777746</v>
      </c>
      <c r="G1386" s="25">
        <f>'Bike Data'!$C$4*$F1386</f>
        <v>220.11111111111103</v>
      </c>
      <c r="H1386" s="22">
        <f>0.5*'Bike Data'!$C$12*'Bike Data'!$C$7*'Bike Data'!$C$6*'WLTP Calcs'!E1386^2</f>
        <v>13.632503240740741</v>
      </c>
      <c r="I1386" s="26">
        <f>0.02 *'Bike Data'!C$4*9.81</f>
        <v>55.524600000000007</v>
      </c>
      <c r="J1386" s="22">
        <f t="shared" si="148"/>
        <v>289.26821435185178</v>
      </c>
      <c r="K1386" s="25">
        <f t="shared" si="149"/>
        <v>289.26821435185178</v>
      </c>
      <c r="L1386" s="20">
        <f t="shared" si="150"/>
        <v>0</v>
      </c>
      <c r="M1386" s="30">
        <f>(E1386/1000)*(I1386+H1386+('Bike Data'!C$4*'Bike Data'!C$10*F1386))</f>
        <v>2.8959697493698555</v>
      </c>
      <c r="N1386" s="25">
        <f t="shared" si="151"/>
        <v>2.8959697493698555</v>
      </c>
      <c r="O1386" s="30">
        <f t="shared" si="152"/>
        <v>0</v>
      </c>
      <c r="P1386" s="26"/>
      <c r="Q1386" s="22">
        <f>((M1386+M1387)/2) * (B1387 - B1386)</f>
        <v>3.2538626242444701</v>
      </c>
      <c r="R1386" s="25">
        <f t="shared" si="153"/>
        <v>3.2538626242444701</v>
      </c>
      <c r="S1386" s="22">
        <f>SUM($R$3:R1386)</f>
        <v>2152.6819748924077</v>
      </c>
      <c r="T1386" s="25">
        <f t="shared" si="147"/>
        <v>0</v>
      </c>
      <c r="U1386" s="22">
        <f>SUM($T$3:T1386)</f>
        <v>452.8921921131103</v>
      </c>
      <c r="V1386" s="25"/>
      <c r="W1386" s="20">
        <f>U1386*'KERS Calcs'!$F$4</f>
        <v>398.54512905953709</v>
      </c>
      <c r="X1386" s="25">
        <f>O1386*'KERS Calcs'!$F$30</f>
        <v>0</v>
      </c>
      <c r="Y1386" s="73">
        <f>T1386*'KERS Calcs'!$F$30</f>
        <v>0</v>
      </c>
      <c r="Z1386" s="26">
        <f>SUM($Y$3:Y1386)</f>
        <v>243.56563468354582</v>
      </c>
    </row>
    <row r="1387" spans="1:26" x14ac:dyDescent="0.2">
      <c r="A1387" s="23" t="s">
        <v>20</v>
      </c>
      <c r="B1387" s="19">
        <v>1384</v>
      </c>
      <c r="C1387" s="23">
        <v>362</v>
      </c>
      <c r="D1387" s="19">
        <v>32.9</v>
      </c>
      <c r="E1387" s="24">
        <v>9.1388888888888893</v>
      </c>
      <c r="F1387" s="20">
        <v>0.87500000000000011</v>
      </c>
      <c r="G1387" s="25">
        <f>'Bike Data'!$C$4*$F1387</f>
        <v>247.62500000000003</v>
      </c>
      <c r="H1387" s="22">
        <f>0.5*'Bike Data'!$C$12*'Bike Data'!$C$7*'Bike Data'!$C$6*'WLTP Calcs'!E1387^2</f>
        <v>17.18826990740741</v>
      </c>
      <c r="I1387" s="26">
        <f>0.02 *'Bike Data'!C$4*9.81</f>
        <v>55.524600000000007</v>
      </c>
      <c r="J1387" s="22">
        <f t="shared" si="148"/>
        <v>320.33786990740748</v>
      </c>
      <c r="K1387" s="25">
        <f t="shared" si="149"/>
        <v>320.33786990740748</v>
      </c>
      <c r="L1387" s="20">
        <f t="shared" si="150"/>
        <v>0</v>
      </c>
      <c r="M1387" s="30">
        <f>(E1387/1000)*(I1387+H1387+('Bike Data'!C$4*'Bike Data'!C$10*F1387))</f>
        <v>3.6117554991190848</v>
      </c>
      <c r="N1387" s="25">
        <f t="shared" si="151"/>
        <v>3.6117554991190848</v>
      </c>
      <c r="O1387" s="30">
        <f t="shared" si="152"/>
        <v>0</v>
      </c>
      <c r="P1387" s="26"/>
      <c r="Q1387" s="22">
        <f>((M1387+M1388)/2) * (B1388 - B1387)</f>
        <v>3.1417195435153049</v>
      </c>
      <c r="R1387" s="25">
        <f t="shared" si="153"/>
        <v>3.1417195435153049</v>
      </c>
      <c r="S1387" s="22">
        <f>SUM($R$3:R1387)</f>
        <v>2155.8236944359228</v>
      </c>
      <c r="T1387" s="25">
        <f t="shared" si="147"/>
        <v>0</v>
      </c>
      <c r="U1387" s="22">
        <f>SUM($T$3:T1387)</f>
        <v>452.8921921131103</v>
      </c>
      <c r="V1387" s="25"/>
      <c r="W1387" s="20">
        <f>U1387*'KERS Calcs'!$F$4</f>
        <v>398.54512905953709</v>
      </c>
      <c r="X1387" s="25">
        <f>O1387*'KERS Calcs'!$F$30</f>
        <v>0</v>
      </c>
      <c r="Y1387" s="73">
        <f>T1387*'KERS Calcs'!$F$30</f>
        <v>0</v>
      </c>
      <c r="Z1387" s="26">
        <f>SUM($Y$3:Y1387)</f>
        <v>243.56563468354582</v>
      </c>
    </row>
    <row r="1388" spans="1:26" x14ac:dyDescent="0.2">
      <c r="A1388" s="23" t="s">
        <v>20</v>
      </c>
      <c r="B1388" s="19">
        <v>1385</v>
      </c>
      <c r="C1388" s="23">
        <v>363</v>
      </c>
      <c r="D1388" s="19">
        <v>35.6</v>
      </c>
      <c r="E1388" s="24">
        <v>9.8888888888888893</v>
      </c>
      <c r="F1388" s="20">
        <v>0.52777777777777835</v>
      </c>
      <c r="G1388" s="25">
        <f>'Bike Data'!$C$4*$F1388</f>
        <v>149.36111111111128</v>
      </c>
      <c r="H1388" s="22">
        <f>0.5*'Bike Data'!$C$12*'Bike Data'!$C$7*'Bike Data'!$C$6*'WLTP Calcs'!E1388^2</f>
        <v>20.125207407407409</v>
      </c>
      <c r="I1388" s="26">
        <f>0.02 *'Bike Data'!C$4*9.81</f>
        <v>55.524600000000007</v>
      </c>
      <c r="J1388" s="22">
        <f t="shared" si="148"/>
        <v>225.01091851851868</v>
      </c>
      <c r="K1388" s="25">
        <f t="shared" si="149"/>
        <v>225.01091851851868</v>
      </c>
      <c r="L1388" s="20">
        <f t="shared" si="150"/>
        <v>0</v>
      </c>
      <c r="M1388" s="30">
        <f>(E1388/1000)*(I1388+H1388+('Bike Data'!C$4*'Bike Data'!C$10*F1388))</f>
        <v>2.671683587911525</v>
      </c>
      <c r="N1388" s="25">
        <f t="shared" si="151"/>
        <v>2.671683587911525</v>
      </c>
      <c r="O1388" s="30">
        <f t="shared" si="152"/>
        <v>0</v>
      </c>
      <c r="P1388" s="26"/>
      <c r="Q1388" s="22">
        <f>((M1388+M1389)/2) * (B1389 - B1388)</f>
        <v>2.2497324249421311</v>
      </c>
      <c r="R1388" s="25">
        <f t="shared" si="153"/>
        <v>2.2497324249421311</v>
      </c>
      <c r="S1388" s="22">
        <f>SUM($R$3:R1388)</f>
        <v>2158.0734268608649</v>
      </c>
      <c r="T1388" s="25">
        <f t="shared" si="147"/>
        <v>0</v>
      </c>
      <c r="U1388" s="22">
        <f>SUM($T$3:T1388)</f>
        <v>452.8921921131103</v>
      </c>
      <c r="V1388" s="25"/>
      <c r="W1388" s="20">
        <f>U1388*'KERS Calcs'!$F$4</f>
        <v>398.54512905953709</v>
      </c>
      <c r="X1388" s="25">
        <f>O1388*'KERS Calcs'!$F$30</f>
        <v>0</v>
      </c>
      <c r="Y1388" s="73">
        <f>T1388*'KERS Calcs'!$F$30</f>
        <v>0</v>
      </c>
      <c r="Z1388" s="26">
        <f>SUM($Y$3:Y1388)</f>
        <v>243.56563468354582</v>
      </c>
    </row>
    <row r="1389" spans="1:26" x14ac:dyDescent="0.2">
      <c r="A1389" s="23" t="s">
        <v>20</v>
      </c>
      <c r="B1389" s="19">
        <v>1386</v>
      </c>
      <c r="C1389" s="23">
        <v>364</v>
      </c>
      <c r="D1389" s="19">
        <v>36.700000000000003</v>
      </c>
      <c r="E1389" s="24">
        <v>10.194444444444446</v>
      </c>
      <c r="F1389" s="20">
        <v>0.27777777777777779</v>
      </c>
      <c r="G1389" s="25">
        <f>'Bike Data'!$C$4*$F1389</f>
        <v>78.611111111111114</v>
      </c>
      <c r="H1389" s="22">
        <f>0.5*'Bike Data'!$C$12*'Bike Data'!$C$7*'Bike Data'!$C$6*'WLTP Calcs'!E1389^2</f>
        <v>21.388114351851861</v>
      </c>
      <c r="I1389" s="26">
        <f>0.02 *'Bike Data'!C$4*9.81</f>
        <v>55.524600000000007</v>
      </c>
      <c r="J1389" s="22">
        <f t="shared" si="148"/>
        <v>155.52382546296298</v>
      </c>
      <c r="K1389" s="25">
        <f t="shared" si="149"/>
        <v>155.52382546296298</v>
      </c>
      <c r="L1389" s="20">
        <f t="shared" si="150"/>
        <v>0</v>
      </c>
      <c r="M1389" s="30">
        <f>(E1389/1000)*(I1389+H1389+('Bike Data'!C$4*'Bike Data'!C$10*F1389))</f>
        <v>1.8277812619727372</v>
      </c>
      <c r="N1389" s="25">
        <f t="shared" si="151"/>
        <v>1.8277812619727372</v>
      </c>
      <c r="O1389" s="30">
        <f t="shared" si="152"/>
        <v>0</v>
      </c>
      <c r="P1389" s="26"/>
      <c r="Q1389" s="22">
        <f>((M1389+M1390)/2) * (B1390 - B1389)</f>
        <v>2.042864465425668</v>
      </c>
      <c r="R1389" s="25">
        <f t="shared" si="153"/>
        <v>2.042864465425668</v>
      </c>
      <c r="S1389" s="22">
        <f>SUM($R$3:R1389)</f>
        <v>2160.1162913262906</v>
      </c>
      <c r="T1389" s="25">
        <f t="shared" si="147"/>
        <v>0</v>
      </c>
      <c r="U1389" s="22">
        <f>SUM($T$3:T1389)</f>
        <v>452.8921921131103</v>
      </c>
      <c r="V1389" s="25"/>
      <c r="W1389" s="20">
        <f>U1389*'KERS Calcs'!$F$4</f>
        <v>398.54512905953709</v>
      </c>
      <c r="X1389" s="25">
        <f>O1389*'KERS Calcs'!$F$30</f>
        <v>0</v>
      </c>
      <c r="Y1389" s="73">
        <f>T1389*'KERS Calcs'!$F$30</f>
        <v>0</v>
      </c>
      <c r="Z1389" s="26">
        <f>SUM($Y$3:Y1389)</f>
        <v>243.56563468354582</v>
      </c>
    </row>
    <row r="1390" spans="1:26" x14ac:dyDescent="0.2">
      <c r="A1390" s="23" t="s">
        <v>20</v>
      </c>
      <c r="B1390" s="19">
        <v>1387</v>
      </c>
      <c r="C1390" s="23">
        <v>365</v>
      </c>
      <c r="D1390" s="19">
        <v>37.6</v>
      </c>
      <c r="E1390" s="24">
        <v>10.444444444444445</v>
      </c>
      <c r="F1390" s="20">
        <v>0.37499999999999939</v>
      </c>
      <c r="G1390" s="25">
        <f>'Bike Data'!$C$4*$F1390</f>
        <v>106.12499999999983</v>
      </c>
      <c r="H1390" s="22">
        <f>0.5*'Bike Data'!$C$12*'Bike Data'!$C$7*'Bike Data'!$C$6*'WLTP Calcs'!E1390^2</f>
        <v>22.449985185185184</v>
      </c>
      <c r="I1390" s="26">
        <f>0.02 *'Bike Data'!C$4*9.81</f>
        <v>55.524600000000007</v>
      </c>
      <c r="J1390" s="22">
        <f t="shared" si="148"/>
        <v>184.09958518518505</v>
      </c>
      <c r="K1390" s="25">
        <f t="shared" si="149"/>
        <v>184.09958518518505</v>
      </c>
      <c r="L1390" s="20">
        <f t="shared" si="150"/>
        <v>0</v>
      </c>
      <c r="M1390" s="30">
        <f>(E1390/1000)*(I1390+H1390+('Bike Data'!C$4*'Bike Data'!C$10*F1390))</f>
        <v>2.2579476688785989</v>
      </c>
      <c r="N1390" s="25">
        <f t="shared" si="151"/>
        <v>2.2579476688785989</v>
      </c>
      <c r="O1390" s="30">
        <f t="shared" si="152"/>
        <v>0</v>
      </c>
      <c r="P1390" s="26"/>
      <c r="Q1390" s="22">
        <f>((M1390+M1391)/2) * (B1391 - B1390)</f>
        <v>2.9403039833269018</v>
      </c>
      <c r="R1390" s="25">
        <f t="shared" si="153"/>
        <v>2.9403039833269018</v>
      </c>
      <c r="S1390" s="22">
        <f>SUM($R$3:R1390)</f>
        <v>2163.0565953096175</v>
      </c>
      <c r="T1390" s="25">
        <f t="shared" si="147"/>
        <v>0</v>
      </c>
      <c r="U1390" s="22">
        <f>SUM($T$3:T1390)</f>
        <v>452.8921921131103</v>
      </c>
      <c r="V1390" s="25"/>
      <c r="W1390" s="20">
        <f>U1390*'KERS Calcs'!$F$4</f>
        <v>398.54512905953709</v>
      </c>
      <c r="X1390" s="25">
        <f>O1390*'KERS Calcs'!$F$30</f>
        <v>0</v>
      </c>
      <c r="Y1390" s="73">
        <f>T1390*'KERS Calcs'!$F$30</f>
        <v>0</v>
      </c>
      <c r="Z1390" s="26">
        <f>SUM($Y$3:Y1390)</f>
        <v>243.56563468354582</v>
      </c>
    </row>
    <row r="1391" spans="1:26" x14ac:dyDescent="0.2">
      <c r="A1391" s="23" t="s">
        <v>20</v>
      </c>
      <c r="B1391" s="19">
        <v>1388</v>
      </c>
      <c r="C1391" s="23">
        <v>366</v>
      </c>
      <c r="D1391" s="19">
        <v>39.4</v>
      </c>
      <c r="E1391" s="24">
        <v>10.944444444444445</v>
      </c>
      <c r="F1391" s="20">
        <v>0.68055555555555536</v>
      </c>
      <c r="G1391" s="25">
        <f>'Bike Data'!$C$4*$F1391</f>
        <v>192.59722222222217</v>
      </c>
      <c r="H1391" s="22">
        <f>0.5*'Bike Data'!$C$12*'Bike Data'!$C$7*'Bike Data'!$C$6*'WLTP Calcs'!E1391^2</f>
        <v>24.650901851851856</v>
      </c>
      <c r="I1391" s="26">
        <f>0.02 *'Bike Data'!C$4*9.81</f>
        <v>55.524600000000007</v>
      </c>
      <c r="J1391" s="22">
        <f t="shared" si="148"/>
        <v>272.77272407407406</v>
      </c>
      <c r="K1391" s="25">
        <f t="shared" si="149"/>
        <v>272.77272407407406</v>
      </c>
      <c r="L1391" s="20">
        <f t="shared" si="150"/>
        <v>0</v>
      </c>
      <c r="M1391" s="30">
        <f>(E1391/1000)*(I1391+H1391+('Bike Data'!C$4*'Bike Data'!C$10*F1391))</f>
        <v>3.6226602977752047</v>
      </c>
      <c r="N1391" s="25">
        <f t="shared" si="151"/>
        <v>3.6226602977752047</v>
      </c>
      <c r="O1391" s="30">
        <f t="shared" si="152"/>
        <v>0</v>
      </c>
      <c r="P1391" s="26"/>
      <c r="Q1391" s="22">
        <f>((M1391+M1392)/2) * (B1392 - B1391)</f>
        <v>4.4537279349440579</v>
      </c>
      <c r="R1391" s="25">
        <f t="shared" si="153"/>
        <v>4.4537279349440579</v>
      </c>
      <c r="S1391" s="22">
        <f>SUM($R$3:R1391)</f>
        <v>2167.5103232445617</v>
      </c>
      <c r="T1391" s="25">
        <f t="shared" si="147"/>
        <v>0</v>
      </c>
      <c r="U1391" s="22">
        <f>SUM($T$3:T1391)</f>
        <v>452.8921921131103</v>
      </c>
      <c r="V1391" s="25"/>
      <c r="W1391" s="20">
        <f>U1391*'KERS Calcs'!$F$4</f>
        <v>398.54512905953709</v>
      </c>
      <c r="X1391" s="25">
        <f>O1391*'KERS Calcs'!$F$30</f>
        <v>0</v>
      </c>
      <c r="Y1391" s="73">
        <f>T1391*'KERS Calcs'!$F$30</f>
        <v>0</v>
      </c>
      <c r="Z1391" s="26">
        <f>SUM($Y$3:Y1391)</f>
        <v>243.56563468354582</v>
      </c>
    </row>
    <row r="1392" spans="1:26" x14ac:dyDescent="0.2">
      <c r="A1392" s="23" t="s">
        <v>20</v>
      </c>
      <c r="B1392" s="19">
        <v>1389</v>
      </c>
      <c r="C1392" s="23">
        <v>367</v>
      </c>
      <c r="D1392" s="19">
        <v>42.5</v>
      </c>
      <c r="E1392" s="24">
        <v>11.805555555555555</v>
      </c>
      <c r="F1392" s="20">
        <v>0.98611111111111127</v>
      </c>
      <c r="G1392" s="25">
        <f>'Bike Data'!$C$4*$F1392</f>
        <v>279.06944444444451</v>
      </c>
      <c r="H1392" s="22">
        <f>0.5*'Bike Data'!$C$12*'Bike Data'!$C$7*'Bike Data'!$C$6*'WLTP Calcs'!E1392^2</f>
        <v>28.682581018518519</v>
      </c>
      <c r="I1392" s="26">
        <f>0.02 *'Bike Data'!C$4*9.81</f>
        <v>55.524600000000007</v>
      </c>
      <c r="J1392" s="22">
        <f t="shared" si="148"/>
        <v>363.27662546296307</v>
      </c>
      <c r="K1392" s="25">
        <f t="shared" si="149"/>
        <v>363.27662546296307</v>
      </c>
      <c r="L1392" s="20">
        <f t="shared" si="150"/>
        <v>0</v>
      </c>
      <c r="M1392" s="30">
        <f>(E1392/1000)*(I1392+H1392+('Bike Data'!C$4*'Bike Data'!C$10*F1392))</f>
        <v>5.2847955721129116</v>
      </c>
      <c r="N1392" s="25">
        <f t="shared" si="151"/>
        <v>5.2847955721129116</v>
      </c>
      <c r="O1392" s="30">
        <f t="shared" si="152"/>
        <v>0</v>
      </c>
      <c r="P1392" s="26"/>
      <c r="Q1392" s="22">
        <f>((M1392+M1393)/2) * (B1393 - B1392)</f>
        <v>5.7683614117798365</v>
      </c>
      <c r="R1392" s="25">
        <f t="shared" si="153"/>
        <v>5.7683614117798365</v>
      </c>
      <c r="S1392" s="22">
        <f>SUM($R$3:R1392)</f>
        <v>2173.2786846563417</v>
      </c>
      <c r="T1392" s="25">
        <f t="shared" si="147"/>
        <v>0</v>
      </c>
      <c r="U1392" s="22">
        <f>SUM($T$3:T1392)</f>
        <v>452.8921921131103</v>
      </c>
      <c r="V1392" s="25"/>
      <c r="W1392" s="20">
        <f>U1392*'KERS Calcs'!$F$4</f>
        <v>398.54512905953709</v>
      </c>
      <c r="X1392" s="25">
        <f>O1392*'KERS Calcs'!$F$30</f>
        <v>0</v>
      </c>
      <c r="Y1392" s="73">
        <f>T1392*'KERS Calcs'!$F$30</f>
        <v>0</v>
      </c>
      <c r="Z1392" s="26">
        <f>SUM($Y$3:Y1392)</f>
        <v>243.56563468354582</v>
      </c>
    </row>
    <row r="1393" spans="1:26" x14ac:dyDescent="0.2">
      <c r="A1393" s="23" t="s">
        <v>20</v>
      </c>
      <c r="B1393" s="19">
        <v>1390</v>
      </c>
      <c r="C1393" s="23">
        <v>368</v>
      </c>
      <c r="D1393" s="19">
        <v>46.5</v>
      </c>
      <c r="E1393" s="24">
        <v>12.916666666666668</v>
      </c>
      <c r="F1393" s="20">
        <v>1.0694444444444449</v>
      </c>
      <c r="G1393" s="25">
        <f>'Bike Data'!$C$4*$F1393</f>
        <v>302.65277777777789</v>
      </c>
      <c r="H1393" s="22">
        <f>0.5*'Bike Data'!$C$12*'Bike Data'!$C$7*'Bike Data'!$C$6*'WLTP Calcs'!E1393^2</f>
        <v>34.335729166666674</v>
      </c>
      <c r="I1393" s="26">
        <f>0.02 *'Bike Data'!C$4*9.81</f>
        <v>55.524600000000007</v>
      </c>
      <c r="J1393" s="22">
        <f t="shared" si="148"/>
        <v>392.51310694444459</v>
      </c>
      <c r="K1393" s="25">
        <f t="shared" si="149"/>
        <v>392.51310694444459</v>
      </c>
      <c r="L1393" s="20">
        <f t="shared" si="150"/>
        <v>0</v>
      </c>
      <c r="M1393" s="30">
        <f>(E1393/1000)*(I1393+H1393+('Bike Data'!C$4*'Bike Data'!C$10*F1393))</f>
        <v>6.2519272514467614</v>
      </c>
      <c r="N1393" s="25">
        <f t="shared" si="151"/>
        <v>6.2519272514467614</v>
      </c>
      <c r="O1393" s="30">
        <f t="shared" si="152"/>
        <v>0</v>
      </c>
      <c r="P1393" s="26"/>
      <c r="Q1393" s="22">
        <f>((M1393+M1394)/2) * (B1394 - B1393)</f>
        <v>6.0406057499196244</v>
      </c>
      <c r="R1393" s="25">
        <f t="shared" si="153"/>
        <v>6.0406057499196244</v>
      </c>
      <c r="S1393" s="22">
        <f>SUM($R$3:R1393)</f>
        <v>2179.3192904062612</v>
      </c>
      <c r="T1393" s="25">
        <f t="shared" si="147"/>
        <v>0</v>
      </c>
      <c r="U1393" s="22">
        <f>SUM($T$3:T1393)</f>
        <v>452.8921921131103</v>
      </c>
      <c r="V1393" s="25"/>
      <c r="W1393" s="20">
        <f>U1393*'KERS Calcs'!$F$4</f>
        <v>398.54512905953709</v>
      </c>
      <c r="X1393" s="25">
        <f>O1393*'KERS Calcs'!$F$30</f>
        <v>0</v>
      </c>
      <c r="Y1393" s="73">
        <f>T1393*'KERS Calcs'!$F$30</f>
        <v>0</v>
      </c>
      <c r="Z1393" s="26">
        <f>SUM($Y$3:Y1393)</f>
        <v>243.56563468354582</v>
      </c>
    </row>
    <row r="1394" spans="1:26" x14ac:dyDescent="0.2">
      <c r="A1394" s="23" t="s">
        <v>20</v>
      </c>
      <c r="B1394" s="19">
        <v>1391</v>
      </c>
      <c r="C1394" s="23">
        <v>369</v>
      </c>
      <c r="D1394" s="19">
        <v>50.2</v>
      </c>
      <c r="E1394" s="24">
        <v>13.944444444444446</v>
      </c>
      <c r="F1394" s="20">
        <v>0.87499999999999956</v>
      </c>
      <c r="G1394" s="25">
        <f>'Bike Data'!$C$4*$F1394</f>
        <v>247.62499999999989</v>
      </c>
      <c r="H1394" s="22">
        <f>0.5*'Bike Data'!$C$12*'Bike Data'!$C$7*'Bike Data'!$C$6*'WLTP Calcs'!E1394^2</f>
        <v>40.017301851851862</v>
      </c>
      <c r="I1394" s="26">
        <f>0.02 *'Bike Data'!C$4*9.81</f>
        <v>55.524600000000007</v>
      </c>
      <c r="J1394" s="22">
        <f t="shared" si="148"/>
        <v>343.16690185185178</v>
      </c>
      <c r="K1394" s="25">
        <f t="shared" si="149"/>
        <v>343.16690185185178</v>
      </c>
      <c r="L1394" s="20">
        <f t="shared" si="150"/>
        <v>0</v>
      </c>
      <c r="M1394" s="30">
        <f>(E1394/1000)*(I1394+H1394+('Bike Data'!C$4*'Bike Data'!C$10*F1394))</f>
        <v>5.8292842483924883</v>
      </c>
      <c r="N1394" s="25">
        <f t="shared" si="151"/>
        <v>5.8292842483924883</v>
      </c>
      <c r="O1394" s="30">
        <f t="shared" si="152"/>
        <v>0</v>
      </c>
      <c r="P1394" s="26"/>
      <c r="Q1394" s="22">
        <f>((M1394+M1395)/2) * (B1395 - B1394)</f>
        <v>5.1855685607703155</v>
      </c>
      <c r="R1394" s="25">
        <f t="shared" si="153"/>
        <v>5.1855685607703155</v>
      </c>
      <c r="S1394" s="22">
        <f>SUM($R$3:R1394)</f>
        <v>2184.5048589670314</v>
      </c>
      <c r="T1394" s="25">
        <f t="shared" si="147"/>
        <v>0</v>
      </c>
      <c r="U1394" s="22">
        <f>SUM($T$3:T1394)</f>
        <v>452.8921921131103</v>
      </c>
      <c r="V1394" s="25"/>
      <c r="W1394" s="20">
        <f>U1394*'KERS Calcs'!$F$4</f>
        <v>398.54512905953709</v>
      </c>
      <c r="X1394" s="25">
        <f>O1394*'KERS Calcs'!$F$30</f>
        <v>0</v>
      </c>
      <c r="Y1394" s="73">
        <f>T1394*'KERS Calcs'!$F$30</f>
        <v>0</v>
      </c>
      <c r="Z1394" s="26">
        <f>SUM($Y$3:Y1394)</f>
        <v>243.56563468354582</v>
      </c>
    </row>
    <row r="1395" spans="1:26" x14ac:dyDescent="0.2">
      <c r="A1395" s="23" t="s">
        <v>20</v>
      </c>
      <c r="B1395" s="19">
        <v>1392</v>
      </c>
      <c r="C1395" s="23">
        <v>370</v>
      </c>
      <c r="D1395" s="19">
        <v>52.8</v>
      </c>
      <c r="E1395" s="24">
        <v>14.666666666666666</v>
      </c>
      <c r="F1395" s="20">
        <v>0.56944444444444364</v>
      </c>
      <c r="G1395" s="25">
        <f>'Bike Data'!$C$4*$F1395</f>
        <v>161.15277777777754</v>
      </c>
      <c r="H1395" s="22">
        <f>0.5*'Bike Data'!$C$12*'Bike Data'!$C$7*'Bike Data'!$C$6*'WLTP Calcs'!E1395^2</f>
        <v>44.269866666666665</v>
      </c>
      <c r="I1395" s="26">
        <f>0.02 *'Bike Data'!C$4*9.81</f>
        <v>55.524600000000007</v>
      </c>
      <c r="J1395" s="22">
        <f t="shared" si="148"/>
        <v>260.94724444444421</v>
      </c>
      <c r="K1395" s="25">
        <f t="shared" si="149"/>
        <v>260.94724444444421</v>
      </c>
      <c r="L1395" s="20">
        <f t="shared" si="150"/>
        <v>0</v>
      </c>
      <c r="M1395" s="30">
        <f>(E1395/1000)*(I1395+H1395+('Bike Data'!C$4*'Bike Data'!C$10*F1395))</f>
        <v>4.5418528731481436</v>
      </c>
      <c r="N1395" s="25">
        <f t="shared" si="151"/>
        <v>4.5418528731481436</v>
      </c>
      <c r="O1395" s="30">
        <f t="shared" si="152"/>
        <v>0</v>
      </c>
      <c r="P1395" s="26"/>
      <c r="Q1395" s="22">
        <f>((M1395+M1396)/2) * (B1396 - B1395)</f>
        <v>3.8534974383969889</v>
      </c>
      <c r="R1395" s="25">
        <f t="shared" si="153"/>
        <v>3.8534974383969889</v>
      </c>
      <c r="S1395" s="22">
        <f>SUM($R$3:R1395)</f>
        <v>2188.3583564054284</v>
      </c>
      <c r="T1395" s="25">
        <f t="shared" si="147"/>
        <v>0</v>
      </c>
      <c r="U1395" s="22">
        <f>SUM($T$3:T1395)</f>
        <v>452.8921921131103</v>
      </c>
      <c r="V1395" s="25"/>
      <c r="W1395" s="20">
        <f>U1395*'KERS Calcs'!$F$4</f>
        <v>398.54512905953709</v>
      </c>
      <c r="X1395" s="25">
        <f>O1395*'KERS Calcs'!$F$30</f>
        <v>0</v>
      </c>
      <c r="Y1395" s="73">
        <f>T1395*'KERS Calcs'!$F$30</f>
        <v>0</v>
      </c>
      <c r="Z1395" s="26">
        <f>SUM($Y$3:Y1395)</f>
        <v>243.56563468354582</v>
      </c>
    </row>
    <row r="1396" spans="1:26" x14ac:dyDescent="0.2">
      <c r="A1396" s="23" t="s">
        <v>20</v>
      </c>
      <c r="B1396" s="19">
        <v>1393</v>
      </c>
      <c r="C1396" s="23">
        <v>371</v>
      </c>
      <c r="D1396" s="19">
        <v>54.3</v>
      </c>
      <c r="E1396" s="24">
        <v>15.083333333333334</v>
      </c>
      <c r="F1396" s="20">
        <v>0.29166666666666685</v>
      </c>
      <c r="G1396" s="25">
        <f>'Bike Data'!$C$4*$F1396</f>
        <v>82.541666666666714</v>
      </c>
      <c r="H1396" s="22">
        <f>0.5*'Bike Data'!$C$12*'Bike Data'!$C$7*'Bike Data'!$C$6*'WLTP Calcs'!E1396^2</f>
        <v>46.820929166666673</v>
      </c>
      <c r="I1396" s="26">
        <f>0.02 *'Bike Data'!C$4*9.81</f>
        <v>55.524600000000007</v>
      </c>
      <c r="J1396" s="22">
        <f t="shared" si="148"/>
        <v>184.88719583333341</v>
      </c>
      <c r="K1396" s="25">
        <f t="shared" si="149"/>
        <v>184.88719583333341</v>
      </c>
      <c r="L1396" s="20">
        <f t="shared" si="150"/>
        <v>0</v>
      </c>
      <c r="M1396" s="30">
        <f>(E1396/1000)*(I1396+H1396+('Bike Data'!C$4*'Bike Data'!C$10*F1396))</f>
        <v>3.1651420036458346</v>
      </c>
      <c r="N1396" s="25">
        <f t="shared" si="151"/>
        <v>3.1651420036458346</v>
      </c>
      <c r="O1396" s="30">
        <f t="shared" si="152"/>
        <v>0</v>
      </c>
      <c r="P1396" s="26"/>
      <c r="Q1396" s="22">
        <f>((M1396+M1397)/2) * (B1397 - B1396)</f>
        <v>2.605081341406251</v>
      </c>
      <c r="R1396" s="25">
        <f t="shared" si="153"/>
        <v>2.605081341406251</v>
      </c>
      <c r="S1396" s="22">
        <f>SUM($R$3:R1396)</f>
        <v>2190.9634377468346</v>
      </c>
      <c r="T1396" s="25">
        <f t="shared" si="147"/>
        <v>0</v>
      </c>
      <c r="U1396" s="22">
        <f>SUM($T$3:T1396)</f>
        <v>452.8921921131103</v>
      </c>
      <c r="V1396" s="25"/>
      <c r="W1396" s="20">
        <f>U1396*'KERS Calcs'!$F$4</f>
        <v>398.54512905953709</v>
      </c>
      <c r="X1396" s="25">
        <f>O1396*'KERS Calcs'!$F$30</f>
        <v>0</v>
      </c>
      <c r="Y1396" s="73">
        <f>T1396*'KERS Calcs'!$F$30</f>
        <v>0</v>
      </c>
      <c r="Z1396" s="26">
        <f>SUM($Y$3:Y1396)</f>
        <v>243.56563468354582</v>
      </c>
    </row>
    <row r="1397" spans="1:26" x14ac:dyDescent="0.2">
      <c r="A1397" s="23" t="s">
        <v>20</v>
      </c>
      <c r="B1397" s="19">
        <v>1394</v>
      </c>
      <c r="C1397" s="23">
        <v>372</v>
      </c>
      <c r="D1397" s="19">
        <v>54.9</v>
      </c>
      <c r="E1397" s="24">
        <v>15.25</v>
      </c>
      <c r="F1397" s="20">
        <v>8.3333333333333523E-2</v>
      </c>
      <c r="G1397" s="25">
        <f>'Bike Data'!$C$4*$F1397</f>
        <v>23.583333333333385</v>
      </c>
      <c r="H1397" s="22">
        <f>0.5*'Bike Data'!$C$12*'Bike Data'!$C$7*'Bike Data'!$C$6*'WLTP Calcs'!E1397^2</f>
        <v>47.861362500000006</v>
      </c>
      <c r="I1397" s="26">
        <f>0.02 *'Bike Data'!C$4*9.81</f>
        <v>55.524600000000007</v>
      </c>
      <c r="J1397" s="22">
        <f t="shared" si="148"/>
        <v>126.96929583333339</v>
      </c>
      <c r="K1397" s="25">
        <f t="shared" si="149"/>
        <v>126.96929583333339</v>
      </c>
      <c r="L1397" s="20">
        <f t="shared" si="150"/>
        <v>0</v>
      </c>
      <c r="M1397" s="30">
        <f>(E1397/1000)*(I1397+H1397+('Bike Data'!C$4*'Bike Data'!C$10*F1397))</f>
        <v>2.0450206791666679</v>
      </c>
      <c r="N1397" s="25">
        <f t="shared" si="151"/>
        <v>2.0450206791666679</v>
      </c>
      <c r="O1397" s="30">
        <f t="shared" si="152"/>
        <v>0</v>
      </c>
      <c r="P1397" s="26"/>
      <c r="Q1397" s="22">
        <f>((M1397+M1398)/2) * (B1398 - B1397)</f>
        <v>1.7327641784722245</v>
      </c>
      <c r="R1397" s="25">
        <f t="shared" si="153"/>
        <v>1.7327641784722245</v>
      </c>
      <c r="S1397" s="22">
        <f>SUM($R$3:R1397)</f>
        <v>2192.6962019253069</v>
      </c>
      <c r="T1397" s="25">
        <f t="shared" si="147"/>
        <v>0</v>
      </c>
      <c r="U1397" s="22">
        <f>SUM($T$3:T1397)</f>
        <v>452.8921921131103</v>
      </c>
      <c r="V1397" s="25"/>
      <c r="W1397" s="20">
        <f>U1397*'KERS Calcs'!$F$4</f>
        <v>398.54512905953709</v>
      </c>
      <c r="X1397" s="25">
        <f>O1397*'KERS Calcs'!$F$30</f>
        <v>0</v>
      </c>
      <c r="Y1397" s="73">
        <f>T1397*'KERS Calcs'!$F$30</f>
        <v>0</v>
      </c>
      <c r="Z1397" s="26">
        <f>SUM($Y$3:Y1397)</f>
        <v>243.56563468354582</v>
      </c>
    </row>
    <row r="1398" spans="1:26" x14ac:dyDescent="0.2">
      <c r="A1398" s="23" t="s">
        <v>20</v>
      </c>
      <c r="B1398" s="19">
        <v>1395</v>
      </c>
      <c r="C1398" s="23">
        <v>373</v>
      </c>
      <c r="D1398" s="19">
        <v>54.9</v>
      </c>
      <c r="E1398" s="24">
        <v>15.25</v>
      </c>
      <c r="F1398" s="20">
        <v>-2.7777777777777186E-2</v>
      </c>
      <c r="G1398" s="25">
        <f>'Bike Data'!$C$4*$F1398</f>
        <v>-7.8611111111109437</v>
      </c>
      <c r="H1398" s="22">
        <f>0.5*'Bike Data'!$C$12*'Bike Data'!$C$7*'Bike Data'!$C$6*'WLTP Calcs'!E1398^2</f>
        <v>47.861362500000006</v>
      </c>
      <c r="I1398" s="26">
        <f>0.02 *'Bike Data'!C$4*9.81</f>
        <v>55.524600000000007</v>
      </c>
      <c r="J1398" s="22">
        <f t="shared" si="148"/>
        <v>95.524851388889061</v>
      </c>
      <c r="K1398" s="25">
        <f t="shared" si="149"/>
        <v>95.524851388889061</v>
      </c>
      <c r="L1398" s="20">
        <f t="shared" si="150"/>
        <v>0</v>
      </c>
      <c r="M1398" s="30">
        <f>(E1398/1000)*(I1398+H1398+('Bike Data'!C$4*'Bike Data'!C$10*F1398))</f>
        <v>1.4205076777777812</v>
      </c>
      <c r="N1398" s="25">
        <f t="shared" si="151"/>
        <v>1.4205076777777812</v>
      </c>
      <c r="O1398" s="30">
        <f t="shared" si="152"/>
        <v>0</v>
      </c>
      <c r="P1398" s="26"/>
      <c r="Q1398" s="22">
        <f>((M1398+M1399)/2) * (B1399 - B1398)</f>
        <v>1.1819365640496429</v>
      </c>
      <c r="R1398" s="25">
        <f t="shared" si="153"/>
        <v>1.1819365640496429</v>
      </c>
      <c r="S1398" s="22">
        <f>SUM($R$3:R1398)</f>
        <v>2193.8781384893564</v>
      </c>
      <c r="T1398" s="25">
        <f t="shared" si="147"/>
        <v>0</v>
      </c>
      <c r="U1398" s="22">
        <f>SUM($T$3:T1398)</f>
        <v>452.8921921131103</v>
      </c>
      <c r="V1398" s="25"/>
      <c r="W1398" s="20">
        <f>U1398*'KERS Calcs'!$F$4</f>
        <v>398.54512905953709</v>
      </c>
      <c r="X1398" s="25">
        <f>O1398*'KERS Calcs'!$F$30</f>
        <v>0</v>
      </c>
      <c r="Y1398" s="73">
        <f>T1398*'KERS Calcs'!$F$30</f>
        <v>0</v>
      </c>
      <c r="Z1398" s="26">
        <f>SUM($Y$3:Y1398)</f>
        <v>243.56563468354582</v>
      </c>
    </row>
    <row r="1399" spans="1:26" x14ac:dyDescent="0.2">
      <c r="A1399" s="23" t="s">
        <v>20</v>
      </c>
      <c r="B1399" s="19">
        <v>1396</v>
      </c>
      <c r="C1399" s="23">
        <v>374</v>
      </c>
      <c r="D1399" s="19">
        <v>54.7</v>
      </c>
      <c r="E1399" s="24">
        <v>15.194444444444446</v>
      </c>
      <c r="F1399" s="20">
        <v>-0.11111111111111072</v>
      </c>
      <c r="G1399" s="25">
        <f>'Bike Data'!$C$4*$F1399</f>
        <v>-31.444444444444333</v>
      </c>
      <c r="H1399" s="22">
        <f>0.5*'Bike Data'!$C$12*'Bike Data'!$C$7*'Bike Data'!$C$6*'WLTP Calcs'!E1399^2</f>
        <v>47.513281018518533</v>
      </c>
      <c r="I1399" s="26">
        <f>0.02 *'Bike Data'!C$4*9.81</f>
        <v>55.524600000000007</v>
      </c>
      <c r="J1399" s="22">
        <f t="shared" si="148"/>
        <v>71.593436574074204</v>
      </c>
      <c r="K1399" s="25">
        <f t="shared" si="149"/>
        <v>71.593436574074204</v>
      </c>
      <c r="L1399" s="20">
        <f t="shared" si="150"/>
        <v>0</v>
      </c>
      <c r="M1399" s="30">
        <f>(E1399/1000)*(I1399+H1399+('Bike Data'!C$4*'Bike Data'!C$10*F1399))</f>
        <v>0.94336545032150465</v>
      </c>
      <c r="N1399" s="25">
        <f t="shared" si="151"/>
        <v>0.94336545032150465</v>
      </c>
      <c r="O1399" s="30">
        <f t="shared" si="152"/>
        <v>0</v>
      </c>
      <c r="P1399" s="26"/>
      <c r="Q1399" s="22">
        <f>((M1399+M1400)/2) * (B1400 - B1399)</f>
        <v>0.66115950986046956</v>
      </c>
      <c r="R1399" s="25">
        <f t="shared" si="153"/>
        <v>0.66115950986046956</v>
      </c>
      <c r="S1399" s="22">
        <f>SUM($R$3:R1399)</f>
        <v>2194.5392979992171</v>
      </c>
      <c r="T1399" s="25">
        <f t="shared" si="147"/>
        <v>0</v>
      </c>
      <c r="U1399" s="22">
        <f>SUM($T$3:T1399)</f>
        <v>452.8921921131103</v>
      </c>
      <c r="V1399" s="25"/>
      <c r="W1399" s="20">
        <f>U1399*'KERS Calcs'!$F$4</f>
        <v>398.54512905953709</v>
      </c>
      <c r="X1399" s="25">
        <f>O1399*'KERS Calcs'!$F$30</f>
        <v>0</v>
      </c>
      <c r="Y1399" s="73">
        <f>T1399*'KERS Calcs'!$F$30</f>
        <v>0</v>
      </c>
      <c r="Z1399" s="26">
        <f>SUM($Y$3:Y1399)</f>
        <v>243.56563468354582</v>
      </c>
    </row>
    <row r="1400" spans="1:26" x14ac:dyDescent="0.2">
      <c r="A1400" s="23" t="s">
        <v>20</v>
      </c>
      <c r="B1400" s="19">
        <v>1397</v>
      </c>
      <c r="C1400" s="23">
        <v>375</v>
      </c>
      <c r="D1400" s="19">
        <v>54.1</v>
      </c>
      <c r="E1400" s="24">
        <v>15.027777777777779</v>
      </c>
      <c r="F1400" s="20">
        <v>-0.20833333333333331</v>
      </c>
      <c r="G1400" s="25">
        <f>'Bike Data'!$C$4*$F1400</f>
        <v>-58.958333333333329</v>
      </c>
      <c r="H1400" s="22">
        <f>0.5*'Bike Data'!$C$12*'Bike Data'!$C$7*'Bike Data'!$C$6*'WLTP Calcs'!E1400^2</f>
        <v>46.476658796296299</v>
      </c>
      <c r="I1400" s="26">
        <f>0.02 *'Bike Data'!C$4*9.81</f>
        <v>55.524600000000007</v>
      </c>
      <c r="J1400" s="22">
        <f t="shared" si="148"/>
        <v>43.042925462962977</v>
      </c>
      <c r="K1400" s="25">
        <f t="shared" si="149"/>
        <v>43.042925462962977</v>
      </c>
      <c r="L1400" s="20">
        <f t="shared" si="150"/>
        <v>0</v>
      </c>
      <c r="M1400" s="30">
        <f>(E1400/1000)*(I1400+H1400+('Bike Data'!C$4*'Bike Data'!C$10*F1400))</f>
        <v>0.37895356939943442</v>
      </c>
      <c r="N1400" s="25">
        <f t="shared" si="151"/>
        <v>0.37895356939943442</v>
      </c>
      <c r="O1400" s="30">
        <f t="shared" si="152"/>
        <v>0</v>
      </c>
      <c r="P1400" s="26"/>
      <c r="Q1400" s="22">
        <f>((M1400+M1401)/2) * (B1401 - B1400)</f>
        <v>0.17535353248778321</v>
      </c>
      <c r="R1400" s="25">
        <f t="shared" si="153"/>
        <v>0.17535353248778321</v>
      </c>
      <c r="S1400" s="22">
        <f>SUM($R$3:R1400)</f>
        <v>2194.7146515317049</v>
      </c>
      <c r="T1400" s="25">
        <f t="shared" si="147"/>
        <v>0</v>
      </c>
      <c r="U1400" s="22">
        <f>SUM($T$3:T1400)</f>
        <v>452.8921921131103</v>
      </c>
      <c r="V1400" s="25">
        <f>SUM(T1400:T1410)</f>
        <v>19.42926361019483</v>
      </c>
      <c r="W1400" s="20">
        <f>U1400*'KERS Calcs'!$F$4</f>
        <v>398.54512905953709</v>
      </c>
      <c r="X1400" s="25">
        <f>O1400*'KERS Calcs'!$F$30</f>
        <v>0</v>
      </c>
      <c r="Y1400" s="73">
        <f>T1400*'KERS Calcs'!$F$30</f>
        <v>0</v>
      </c>
      <c r="Z1400" s="26">
        <f>SUM($Y$3:Y1400)</f>
        <v>243.56563468354582</v>
      </c>
    </row>
    <row r="1401" spans="1:26" x14ac:dyDescent="0.2">
      <c r="A1401" s="23" t="s">
        <v>20</v>
      </c>
      <c r="B1401" s="19">
        <v>1398</v>
      </c>
      <c r="C1401" s="23">
        <v>376</v>
      </c>
      <c r="D1401" s="19">
        <v>53.2</v>
      </c>
      <c r="E1401" s="24">
        <v>14.777777777777779</v>
      </c>
      <c r="F1401" s="20">
        <v>-0.27777777777777779</v>
      </c>
      <c r="G1401" s="25">
        <f>'Bike Data'!$C$4*$F1401</f>
        <v>-78.611111111111114</v>
      </c>
      <c r="H1401" s="22">
        <f>0.5*'Bike Data'!$C$12*'Bike Data'!$C$7*'Bike Data'!$C$6*'WLTP Calcs'!E1401^2</f>
        <v>44.943162962962973</v>
      </c>
      <c r="I1401" s="26">
        <f>0.02 *'Bike Data'!C$4*9.81</f>
        <v>55.524600000000007</v>
      </c>
      <c r="J1401" s="22">
        <f t="shared" si="148"/>
        <v>21.856651851851865</v>
      </c>
      <c r="K1401" s="25">
        <f t="shared" si="149"/>
        <v>21.856651851851865</v>
      </c>
      <c r="L1401" s="20">
        <f t="shared" si="150"/>
        <v>0</v>
      </c>
      <c r="M1401" s="30">
        <f>(E1401/1000)*(I1401+H1401+('Bike Data'!C$4*'Bike Data'!C$10*F1401))</f>
        <v>-2.8246504423867991E-2</v>
      </c>
      <c r="N1401" s="25">
        <f t="shared" si="151"/>
        <v>0</v>
      </c>
      <c r="O1401" s="30">
        <f t="shared" si="152"/>
        <v>2.8246504423867991E-2</v>
      </c>
      <c r="P1401" s="26"/>
      <c r="Q1401" s="22">
        <f>((M1401+M1402)/2) * (B1402 - B1401)</f>
        <v>-0.2264709143036262</v>
      </c>
      <c r="R1401" s="25">
        <f t="shared" si="153"/>
        <v>0</v>
      </c>
      <c r="S1401" s="22">
        <f>SUM($R$3:R1401)</f>
        <v>2194.7146515317049</v>
      </c>
      <c r="T1401" s="25">
        <f t="shared" si="147"/>
        <v>0.2264709143036262</v>
      </c>
      <c r="U1401" s="22">
        <f>SUM($T$3:T1401)</f>
        <v>453.1186630274139</v>
      </c>
      <c r="V1401" s="25"/>
      <c r="W1401" s="20">
        <f>U1401*'KERS Calcs'!$F$4</f>
        <v>398.74442346412422</v>
      </c>
      <c r="X1401" s="25">
        <f>O1401*'KERS Calcs'!$F$30</f>
        <v>1.5190983411506291E-2</v>
      </c>
      <c r="Y1401" s="73">
        <f>T1401*'KERS Calcs'!$F$30</f>
        <v>0.12179616460676171</v>
      </c>
      <c r="Z1401" s="26">
        <f>SUM($Y$3:Y1401)</f>
        <v>243.68743084815259</v>
      </c>
    </row>
    <row r="1402" spans="1:26" x14ac:dyDescent="0.2">
      <c r="A1402" s="23" t="s">
        <v>20</v>
      </c>
      <c r="B1402" s="19">
        <v>1399</v>
      </c>
      <c r="C1402" s="23">
        <v>377</v>
      </c>
      <c r="D1402" s="19">
        <v>52.1</v>
      </c>
      <c r="E1402" s="24">
        <v>14.472222222222223</v>
      </c>
      <c r="F1402" s="20">
        <v>-0.34722222222222221</v>
      </c>
      <c r="G1402" s="25">
        <f>'Bike Data'!$C$4*$F1402</f>
        <v>-98.263888888888886</v>
      </c>
      <c r="H1402" s="22">
        <f>0.5*'Bike Data'!$C$12*'Bike Data'!$C$7*'Bike Data'!$C$6*'WLTP Calcs'!E1402^2</f>
        <v>43.103825462962966</v>
      </c>
      <c r="I1402" s="26">
        <f>0.02 *'Bike Data'!C$4*9.81</f>
        <v>55.524600000000007</v>
      </c>
      <c r="J1402" s="22">
        <f t="shared" si="148"/>
        <v>0.36453657407408713</v>
      </c>
      <c r="K1402" s="25">
        <f t="shared" si="149"/>
        <v>0.36453657407408713</v>
      </c>
      <c r="L1402" s="20">
        <f t="shared" si="150"/>
        <v>0</v>
      </c>
      <c r="M1402" s="30">
        <f>(E1402/1000)*(I1402+H1402+('Bike Data'!C$4*'Bike Data'!C$10*F1402))</f>
        <v>-0.4246953241833844</v>
      </c>
      <c r="N1402" s="25">
        <f t="shared" si="151"/>
        <v>0</v>
      </c>
      <c r="O1402" s="30">
        <f t="shared" si="152"/>
        <v>0.4246953241833844</v>
      </c>
      <c r="P1402" s="26">
        <f>SUM(O1402:O1410)</f>
        <v>19.608141811882717</v>
      </c>
      <c r="Q1402" s="22">
        <f>((M1402+M1403)/2) * (B1403 - B1402)</f>
        <v>-0.61531225966113634</v>
      </c>
      <c r="R1402" s="25">
        <f t="shared" si="153"/>
        <v>0</v>
      </c>
      <c r="S1402" s="22">
        <f>SUM($R$3:R1402)</f>
        <v>2194.7146515317049</v>
      </c>
      <c r="T1402" s="25">
        <f t="shared" si="147"/>
        <v>0.61531225966113634</v>
      </c>
      <c r="U1402" s="22">
        <f>SUM($T$3:T1402)</f>
        <v>453.73397528707505</v>
      </c>
      <c r="V1402" s="25"/>
      <c r="W1402" s="20">
        <f>U1402*'KERS Calcs'!$F$4</f>
        <v>399.28589825262605</v>
      </c>
      <c r="X1402" s="25">
        <f>O1402*'KERS Calcs'!$F$30</f>
        <v>0.22840134580201712</v>
      </c>
      <c r="Y1402" s="73">
        <f>T1402*'KERS Calcs'!$F$30</f>
        <v>0.33091522367314563</v>
      </c>
      <c r="Z1402" s="26">
        <f>SUM($Y$3:Y1402)</f>
        <v>244.01834607182573</v>
      </c>
    </row>
    <row r="1403" spans="1:26" x14ac:dyDescent="0.2">
      <c r="A1403" s="23" t="s">
        <v>20</v>
      </c>
      <c r="B1403" s="19">
        <v>1400</v>
      </c>
      <c r="C1403" s="23">
        <v>378</v>
      </c>
      <c r="D1403" s="19">
        <v>50.7</v>
      </c>
      <c r="E1403" s="24">
        <v>14.083333333333334</v>
      </c>
      <c r="F1403" s="20">
        <v>-0.41666666666666663</v>
      </c>
      <c r="G1403" s="25">
        <f>'Bike Data'!$C$4*$F1403</f>
        <v>-117.91666666666666</v>
      </c>
      <c r="H1403" s="22">
        <f>0.5*'Bike Data'!$C$12*'Bike Data'!$C$7*'Bike Data'!$C$6*'WLTP Calcs'!E1403^2</f>
        <v>40.818429166666675</v>
      </c>
      <c r="I1403" s="26">
        <f>0.02 *'Bike Data'!C$4*9.81</f>
        <v>55.524600000000007</v>
      </c>
      <c r="J1403" s="22">
        <f t="shared" si="148"/>
        <v>-21.573637499999975</v>
      </c>
      <c r="K1403" s="25">
        <f t="shared" si="149"/>
        <v>0</v>
      </c>
      <c r="L1403" s="20">
        <f t="shared" si="150"/>
        <v>21.573637499999975</v>
      </c>
      <c r="M1403" s="30">
        <f>(E1403/1000)*(I1403+H1403+('Bike Data'!C$4*'Bike Data'!C$10*F1403))</f>
        <v>-0.80592919513888828</v>
      </c>
      <c r="N1403" s="25">
        <f t="shared" si="151"/>
        <v>0</v>
      </c>
      <c r="O1403" s="30">
        <f t="shared" si="152"/>
        <v>0.80592919513888828</v>
      </c>
      <c r="P1403" s="26"/>
      <c r="Q1403" s="22">
        <f>((M1403+M1404)/2) * (B1404 - B1403)</f>
        <v>-0.91522952121592194</v>
      </c>
      <c r="R1403" s="25">
        <f t="shared" si="153"/>
        <v>0</v>
      </c>
      <c r="S1403" s="22">
        <f>SUM($R$3:R1403)</f>
        <v>2194.7146515317049</v>
      </c>
      <c r="T1403" s="25">
        <f t="shared" si="147"/>
        <v>0.91522952121592194</v>
      </c>
      <c r="U1403" s="22">
        <f>SUM($T$3:T1403)</f>
        <v>454.64920480829096</v>
      </c>
      <c r="V1403" s="25"/>
      <c r="W1403" s="20">
        <f>U1403*'KERS Calcs'!$F$4</f>
        <v>400.09130023129603</v>
      </c>
      <c r="X1403" s="25">
        <f>O1403*'KERS Calcs'!$F$30</f>
        <v>0.43342910154427416</v>
      </c>
      <c r="Y1403" s="73">
        <f>T1403*'KERS Calcs'!$F$30</f>
        <v>0.49221086849825674</v>
      </c>
      <c r="Z1403" s="26">
        <f>SUM($Y$3:Y1403)</f>
        <v>244.51055694032399</v>
      </c>
    </row>
    <row r="1404" spans="1:26" x14ac:dyDescent="0.2">
      <c r="A1404" s="23" t="s">
        <v>20</v>
      </c>
      <c r="B1404" s="19">
        <v>1401</v>
      </c>
      <c r="C1404" s="23">
        <v>379</v>
      </c>
      <c r="D1404" s="19">
        <v>49.1</v>
      </c>
      <c r="E1404" s="24">
        <v>13.638888888888889</v>
      </c>
      <c r="F1404" s="20">
        <v>-0.45833333333333393</v>
      </c>
      <c r="G1404" s="25">
        <f>'Bike Data'!$C$4*$F1404</f>
        <v>-129.70833333333351</v>
      </c>
      <c r="H1404" s="22">
        <f>0.5*'Bike Data'!$C$12*'Bike Data'!$C$7*'Bike Data'!$C$6*'WLTP Calcs'!E1404^2</f>
        <v>38.282769907407413</v>
      </c>
      <c r="I1404" s="26">
        <f>0.02 *'Bike Data'!C$4*9.81</f>
        <v>55.524600000000007</v>
      </c>
      <c r="J1404" s="22">
        <f t="shared" si="148"/>
        <v>-35.900963425926093</v>
      </c>
      <c r="K1404" s="25">
        <f t="shared" si="149"/>
        <v>0</v>
      </c>
      <c r="L1404" s="20">
        <f t="shared" si="150"/>
        <v>35.900963425926093</v>
      </c>
      <c r="M1404" s="30">
        <f>(E1404/1000)*(I1404+H1404+('Bike Data'!C$4*'Bike Data'!C$10*F1404))</f>
        <v>-1.0245298472929556</v>
      </c>
      <c r="N1404" s="25">
        <f t="shared" si="151"/>
        <v>0</v>
      </c>
      <c r="O1404" s="30">
        <f t="shared" si="152"/>
        <v>1.0245298472929556</v>
      </c>
      <c r="P1404" s="26"/>
      <c r="Q1404" s="22">
        <f>((M1404+M1405)/2) * (B1405 - B1404)</f>
        <v>-1.2261424026395327</v>
      </c>
      <c r="R1404" s="25">
        <f t="shared" si="153"/>
        <v>0</v>
      </c>
      <c r="S1404" s="22">
        <f>SUM($R$3:R1404)</f>
        <v>2194.7146515317049</v>
      </c>
      <c r="T1404" s="25">
        <f t="shared" si="147"/>
        <v>1.2261424026395327</v>
      </c>
      <c r="U1404" s="22">
        <f>SUM($T$3:T1404)</f>
        <v>455.8753472109305</v>
      </c>
      <c r="V1404" s="25"/>
      <c r="W1404" s="20">
        <f>U1404*'KERS Calcs'!$F$4</f>
        <v>401.17030554561882</v>
      </c>
      <c r="X1404" s="25">
        <f>O1404*'KERS Calcs'!$F$30</f>
        <v>0.55099263545223931</v>
      </c>
      <c r="Y1404" s="73">
        <f>T1404*'KERS Calcs'!$F$30</f>
        <v>0.6594199628787546</v>
      </c>
      <c r="Z1404" s="26">
        <f>SUM($Y$3:Y1404)</f>
        <v>245.16997690320275</v>
      </c>
    </row>
    <row r="1405" spans="1:26" x14ac:dyDescent="0.2">
      <c r="A1405" s="23" t="s">
        <v>20</v>
      </c>
      <c r="B1405" s="19">
        <v>1402</v>
      </c>
      <c r="C1405" s="23">
        <v>380</v>
      </c>
      <c r="D1405" s="19">
        <v>47.4</v>
      </c>
      <c r="E1405" s="24">
        <v>13.166666666666666</v>
      </c>
      <c r="F1405" s="20">
        <v>-0.54166666666666641</v>
      </c>
      <c r="G1405" s="25">
        <f>'Bike Data'!$C$4*$F1405</f>
        <v>-153.2916666666666</v>
      </c>
      <c r="H1405" s="22">
        <f>0.5*'Bike Data'!$C$12*'Bike Data'!$C$7*'Bike Data'!$C$6*'WLTP Calcs'!E1405^2</f>
        <v>35.677716666666662</v>
      </c>
      <c r="I1405" s="26">
        <f>0.02 *'Bike Data'!C$4*9.81</f>
        <v>55.524600000000007</v>
      </c>
      <c r="J1405" s="22">
        <f t="shared" si="148"/>
        <v>-62.089349999999925</v>
      </c>
      <c r="K1405" s="25">
        <f t="shared" si="149"/>
        <v>0</v>
      </c>
      <c r="L1405" s="20">
        <f t="shared" si="150"/>
        <v>62.089349999999925</v>
      </c>
      <c r="M1405" s="30">
        <f>(E1405/1000)*(I1405+H1405+('Bike Data'!C$4*'Bike Data'!C$10*F1405))</f>
        <v>-1.42775495798611</v>
      </c>
      <c r="N1405" s="25">
        <f t="shared" si="151"/>
        <v>0</v>
      </c>
      <c r="O1405" s="30">
        <f t="shared" si="152"/>
        <v>1.42775495798611</v>
      </c>
      <c r="P1405" s="26"/>
      <c r="Q1405" s="22">
        <f>((M1405+M1406)/2) * (B1406 - B1405)</f>
        <v>-1.9612366865033435</v>
      </c>
      <c r="R1405" s="25">
        <f t="shared" si="153"/>
        <v>0</v>
      </c>
      <c r="S1405" s="22">
        <f>SUM($R$3:R1405)</f>
        <v>2194.7146515317049</v>
      </c>
      <c r="T1405" s="25">
        <f t="shared" si="147"/>
        <v>1.9612366865033435</v>
      </c>
      <c r="U1405" s="22">
        <f>SUM($T$3:T1405)</f>
        <v>457.83658389743385</v>
      </c>
      <c r="V1405" s="25"/>
      <c r="W1405" s="20">
        <f>U1405*'KERS Calcs'!$F$4</f>
        <v>402.89619382974178</v>
      </c>
      <c r="X1405" s="25">
        <f>O1405*'KERS Calcs'!$F$30</f>
        <v>0.76784729030526999</v>
      </c>
      <c r="Y1405" s="73">
        <f>T1405*'KERS Calcs'!$F$30</f>
        <v>1.054754015705214</v>
      </c>
      <c r="Z1405" s="26">
        <f>SUM($Y$3:Y1405)</f>
        <v>246.22473091890797</v>
      </c>
    </row>
    <row r="1406" spans="1:26" x14ac:dyDescent="0.2">
      <c r="A1406" s="23" t="s">
        <v>20</v>
      </c>
      <c r="B1406" s="19">
        <v>1403</v>
      </c>
      <c r="C1406" s="23">
        <v>381</v>
      </c>
      <c r="D1406" s="19">
        <v>45.2</v>
      </c>
      <c r="E1406" s="24">
        <v>12.555555555555557</v>
      </c>
      <c r="F1406" s="20">
        <v>-0.7777777777777779</v>
      </c>
      <c r="G1406" s="25">
        <f>'Bike Data'!$C$4*$F1406</f>
        <v>-220.11111111111114</v>
      </c>
      <c r="H1406" s="22">
        <f>0.5*'Bike Data'!$C$12*'Bike Data'!$C$7*'Bike Data'!$C$6*'WLTP Calcs'!E1406^2</f>
        <v>32.442718518518525</v>
      </c>
      <c r="I1406" s="26">
        <f>0.02 *'Bike Data'!C$4*9.81</f>
        <v>55.524600000000007</v>
      </c>
      <c r="J1406" s="22">
        <f t="shared" si="148"/>
        <v>-132.1437925925926</v>
      </c>
      <c r="K1406" s="25">
        <f t="shared" si="149"/>
        <v>0</v>
      </c>
      <c r="L1406" s="20">
        <f t="shared" si="150"/>
        <v>132.1437925925926</v>
      </c>
      <c r="M1406" s="30">
        <f>(E1406/1000)*(I1406+H1406+('Bike Data'!C$4*'Bike Data'!C$10*F1406))</f>
        <v>-2.4947184150205772</v>
      </c>
      <c r="N1406" s="25">
        <f t="shared" si="151"/>
        <v>0</v>
      </c>
      <c r="O1406" s="30">
        <f t="shared" si="152"/>
        <v>2.4947184150205772</v>
      </c>
      <c r="P1406" s="26"/>
      <c r="Q1406" s="22">
        <f>((M1406+M1407)/2) * (B1407 - B1406)</f>
        <v>-3.349430765027007</v>
      </c>
      <c r="R1406" s="25">
        <f t="shared" si="153"/>
        <v>0</v>
      </c>
      <c r="S1406" s="22">
        <f>SUM($R$3:R1406)</f>
        <v>2194.7146515317049</v>
      </c>
      <c r="T1406" s="25">
        <f t="shared" si="147"/>
        <v>3.349430765027007</v>
      </c>
      <c r="U1406" s="22">
        <f>SUM($T$3:T1406)</f>
        <v>461.18601466246088</v>
      </c>
      <c r="V1406" s="25"/>
      <c r="W1406" s="20">
        <f>U1406*'KERS Calcs'!$F$4</f>
        <v>405.84369290296559</v>
      </c>
      <c r="X1406" s="25">
        <f>O1406*'KERS Calcs'!$F$30</f>
        <v>1.3416607411051582</v>
      </c>
      <c r="Y1406" s="73">
        <f>T1406*'KERS Calcs'!$F$30</f>
        <v>1.8013254463628452</v>
      </c>
      <c r="Z1406" s="26">
        <f>SUM($Y$3:Y1406)</f>
        <v>248.02605636527082</v>
      </c>
    </row>
    <row r="1407" spans="1:26" x14ac:dyDescent="0.2">
      <c r="A1407" s="23" t="s">
        <v>20</v>
      </c>
      <c r="B1407" s="19">
        <v>1404</v>
      </c>
      <c r="C1407" s="23">
        <v>382</v>
      </c>
      <c r="D1407" s="19">
        <v>41.8</v>
      </c>
      <c r="E1407" s="24">
        <v>11.611111111111111</v>
      </c>
      <c r="F1407" s="20">
        <v>-1.2083333333333337</v>
      </c>
      <c r="G1407" s="25">
        <f>'Bike Data'!$C$4*$F1407</f>
        <v>-341.95833333333343</v>
      </c>
      <c r="H1407" s="22">
        <f>0.5*'Bike Data'!$C$12*'Bike Data'!$C$7*'Bike Data'!$C$6*'WLTP Calcs'!E1407^2</f>
        <v>27.745524074074076</v>
      </c>
      <c r="I1407" s="26">
        <f>0.02 *'Bike Data'!C$4*9.81</f>
        <v>55.524600000000007</v>
      </c>
      <c r="J1407" s="22">
        <f t="shared" si="148"/>
        <v>-258.68820925925934</v>
      </c>
      <c r="K1407" s="25">
        <f t="shared" si="149"/>
        <v>0</v>
      </c>
      <c r="L1407" s="20">
        <f t="shared" si="150"/>
        <v>258.68820925925934</v>
      </c>
      <c r="M1407" s="30">
        <f>(E1407/1000)*(I1407+H1407+('Bike Data'!C$4*'Bike Data'!C$10*F1407))</f>
        <v>-4.2041431150334372</v>
      </c>
      <c r="N1407" s="25">
        <f t="shared" si="151"/>
        <v>0</v>
      </c>
      <c r="O1407" s="30">
        <f t="shared" si="152"/>
        <v>4.2041431150334372</v>
      </c>
      <c r="P1407" s="26"/>
      <c r="Q1407" s="22">
        <f>((M1407+M1408)/2) * (B1408 - B1407)</f>
        <v>-4.4640748691165122</v>
      </c>
      <c r="R1407" s="25">
        <f t="shared" si="153"/>
        <v>0</v>
      </c>
      <c r="S1407" s="22">
        <f>SUM($R$3:R1407)</f>
        <v>2194.7146515317049</v>
      </c>
      <c r="T1407" s="25">
        <f t="shared" si="147"/>
        <v>4.4640748691165122</v>
      </c>
      <c r="U1407" s="22">
        <f>SUM($T$3:T1407)</f>
        <v>465.65008953157741</v>
      </c>
      <c r="V1407" s="25"/>
      <c r="W1407" s="20">
        <f>U1407*'KERS Calcs'!$F$4</f>
        <v>409.77207878778813</v>
      </c>
      <c r="X1407" s="25">
        <f>O1407*'KERS Calcs'!$F$30</f>
        <v>2.2609901516205326</v>
      </c>
      <c r="Y1407" s="73">
        <f>T1407*'KERS Calcs'!$F$30</f>
        <v>2.400781571654198</v>
      </c>
      <c r="Z1407" s="26">
        <f>SUM($Y$3:Y1407)</f>
        <v>250.42683793692501</v>
      </c>
    </row>
    <row r="1408" spans="1:26" x14ac:dyDescent="0.2">
      <c r="A1408" s="23" t="s">
        <v>20</v>
      </c>
      <c r="B1408" s="19">
        <v>1405</v>
      </c>
      <c r="C1408" s="23">
        <v>383</v>
      </c>
      <c r="D1408" s="19">
        <v>36.5</v>
      </c>
      <c r="E1408" s="24">
        <v>10.138888888888889</v>
      </c>
      <c r="F1408" s="20">
        <v>-1.4722222222222219</v>
      </c>
      <c r="G1408" s="25">
        <f>'Bike Data'!$C$4*$F1408</f>
        <v>-416.6388888888888</v>
      </c>
      <c r="H1408" s="22">
        <f>0.5*'Bike Data'!$C$12*'Bike Data'!$C$7*'Bike Data'!$C$6*'WLTP Calcs'!E1408^2</f>
        <v>21.155636574074077</v>
      </c>
      <c r="I1408" s="26">
        <f>0.02 *'Bike Data'!C$4*9.81</f>
        <v>55.524600000000007</v>
      </c>
      <c r="J1408" s="22">
        <f t="shared" si="148"/>
        <v>-339.95865231481469</v>
      </c>
      <c r="K1408" s="25">
        <f t="shared" si="149"/>
        <v>0</v>
      </c>
      <c r="L1408" s="20">
        <f t="shared" si="150"/>
        <v>339.95865231481469</v>
      </c>
      <c r="M1408" s="30">
        <f>(E1408/1000)*(I1408+H1408+('Bike Data'!C$4*'Bike Data'!C$10*F1408))</f>
        <v>-4.7240066231995872</v>
      </c>
      <c r="N1408" s="25">
        <f t="shared" si="151"/>
        <v>0</v>
      </c>
      <c r="O1408" s="30">
        <f t="shared" si="152"/>
        <v>4.7240066231995872</v>
      </c>
      <c r="P1408" s="26"/>
      <c r="Q1408" s="22">
        <f>((M1408+M1409)/2) * (B1409 - B1408)</f>
        <v>-4.0286244877572006</v>
      </c>
      <c r="R1408" s="25">
        <f t="shared" si="153"/>
        <v>0</v>
      </c>
      <c r="S1408" s="22">
        <f>SUM($R$3:R1408)</f>
        <v>2194.7146515317049</v>
      </c>
      <c r="T1408" s="25">
        <f t="shared" si="147"/>
        <v>4.0286244877572006</v>
      </c>
      <c r="U1408" s="22">
        <f>SUM($T$3:T1408)</f>
        <v>469.67871401933462</v>
      </c>
      <c r="V1408" s="25"/>
      <c r="W1408" s="20">
        <f>U1408*'KERS Calcs'!$F$4</f>
        <v>413.31726833701447</v>
      </c>
      <c r="X1408" s="25">
        <f>O1408*'KERS Calcs'!$F$30</f>
        <v>2.5405729916878639</v>
      </c>
      <c r="Y1408" s="73">
        <f>T1408*'KERS Calcs'!$F$30</f>
        <v>2.1665961510265803</v>
      </c>
      <c r="Z1408" s="26">
        <f>SUM($Y$3:Y1408)</f>
        <v>252.59343408795158</v>
      </c>
    </row>
    <row r="1409" spans="1:26" x14ac:dyDescent="0.2">
      <c r="A1409" s="23" t="s">
        <v>20</v>
      </c>
      <c r="B1409" s="19">
        <v>1406</v>
      </c>
      <c r="C1409" s="23">
        <v>384</v>
      </c>
      <c r="D1409" s="19">
        <v>31.2</v>
      </c>
      <c r="E1409" s="24">
        <v>8.6666666666666661</v>
      </c>
      <c r="F1409" s="20">
        <v>-1.2361111111111109</v>
      </c>
      <c r="G1409" s="25">
        <f>'Bike Data'!$C$4*$F1409</f>
        <v>-349.8194444444444</v>
      </c>
      <c r="H1409" s="22">
        <f>0.5*'Bike Data'!$C$12*'Bike Data'!$C$7*'Bike Data'!$C$6*'WLTP Calcs'!E1409^2</f>
        <v>15.457866666666666</v>
      </c>
      <c r="I1409" s="26">
        <f>0.02 *'Bike Data'!C$4*9.81</f>
        <v>55.524600000000007</v>
      </c>
      <c r="J1409" s="22">
        <f t="shared" si="148"/>
        <v>-278.83697777777769</v>
      </c>
      <c r="K1409" s="25">
        <f t="shared" si="149"/>
        <v>0</v>
      </c>
      <c r="L1409" s="20">
        <f t="shared" si="150"/>
        <v>278.83697777777769</v>
      </c>
      <c r="M1409" s="30">
        <f>(E1409/1000)*(I1409+H1409+('Bike Data'!C$4*'Bike Data'!C$10*F1409))</f>
        <v>-3.3332423523148145</v>
      </c>
      <c r="N1409" s="25">
        <f t="shared" si="151"/>
        <v>0</v>
      </c>
      <c r="O1409" s="30">
        <f t="shared" si="152"/>
        <v>3.3332423523148145</v>
      </c>
      <c r="P1409" s="26"/>
      <c r="Q1409" s="22">
        <f>((M1409+M1410)/2) * (B1410 - B1409)</f>
        <v>-2.251182167013889</v>
      </c>
      <c r="R1409" s="25">
        <f t="shared" si="153"/>
        <v>0</v>
      </c>
      <c r="S1409" s="22">
        <f>SUM($R$3:R1409)</f>
        <v>2194.7146515317049</v>
      </c>
      <c r="T1409" s="25">
        <f t="shared" si="147"/>
        <v>2.251182167013889</v>
      </c>
      <c r="U1409" s="22">
        <f>SUM($T$3:T1409)</f>
        <v>471.92989618634851</v>
      </c>
      <c r="V1409" s="25"/>
      <c r="W1409" s="20">
        <f>U1409*'KERS Calcs'!$F$4</f>
        <v>415.29830864398667</v>
      </c>
      <c r="X1409" s="25">
        <f>O1409*'KERS Calcs'!$F$30</f>
        <v>1.7926193103652972</v>
      </c>
      <c r="Y1409" s="73">
        <f>T1409*'KERS Calcs'!$F$30</f>
        <v>1.2106868319780522</v>
      </c>
      <c r="Z1409" s="26">
        <f>SUM($Y$3:Y1409)</f>
        <v>253.80412091992963</v>
      </c>
    </row>
    <row r="1410" spans="1:26" x14ac:dyDescent="0.2">
      <c r="A1410" s="23" t="s">
        <v>20</v>
      </c>
      <c r="B1410" s="19">
        <v>1407</v>
      </c>
      <c r="C1410" s="23">
        <v>385</v>
      </c>
      <c r="D1410" s="19">
        <v>27.6</v>
      </c>
      <c r="E1410" s="24">
        <v>7.666666666666667</v>
      </c>
      <c r="F1410" s="20">
        <v>-0.59722222222222232</v>
      </c>
      <c r="G1410" s="25">
        <f>'Bike Data'!$C$4*$F1410</f>
        <v>-169.01388888888891</v>
      </c>
      <c r="H1410" s="22">
        <f>0.5*'Bike Data'!$C$12*'Bike Data'!$C$7*'Bike Data'!$C$6*'WLTP Calcs'!E1410^2</f>
        <v>12.096466666666668</v>
      </c>
      <c r="I1410" s="26">
        <f>0.02 *'Bike Data'!C$4*9.81</f>
        <v>55.524600000000007</v>
      </c>
      <c r="J1410" s="22">
        <f t="shared" si="148"/>
        <v>-101.39282222222225</v>
      </c>
      <c r="K1410" s="25">
        <f t="shared" si="149"/>
        <v>0</v>
      </c>
      <c r="L1410" s="20">
        <f t="shared" si="150"/>
        <v>101.39282222222225</v>
      </c>
      <c r="M1410" s="30">
        <f>(E1410/1000)*(I1410+H1410+('Bike Data'!C$4*'Bike Data'!C$10*F1410))</f>
        <v>-1.169121981712963</v>
      </c>
      <c r="N1410" s="25">
        <f t="shared" si="151"/>
        <v>0</v>
      </c>
      <c r="O1410" s="30">
        <f t="shared" si="152"/>
        <v>1.169121981712963</v>
      </c>
      <c r="P1410" s="26"/>
      <c r="Q1410" s="22">
        <f>((M1410+M1411)/2) * (B1411 - B1410)</f>
        <v>-0.39155953695666162</v>
      </c>
      <c r="R1410" s="25">
        <f t="shared" si="153"/>
        <v>0</v>
      </c>
      <c r="S1410" s="22">
        <f>SUM($R$3:R1410)</f>
        <v>2194.7146515317049</v>
      </c>
      <c r="T1410" s="25">
        <f t="shared" si="147"/>
        <v>0.39155953695666162</v>
      </c>
      <c r="U1410" s="22">
        <f>SUM($T$3:T1410)</f>
        <v>472.32145572330518</v>
      </c>
      <c r="V1410" s="25"/>
      <c r="W1410" s="20">
        <f>U1410*'KERS Calcs'!$F$4</f>
        <v>415.64288103650858</v>
      </c>
      <c r="X1410" s="25">
        <f>O1410*'KERS Calcs'!$F$30</f>
        <v>0.62875435359080678</v>
      </c>
      <c r="Y1410" s="73">
        <f>T1410*'KERS Calcs'!$F$30</f>
        <v>0.21058090379139402</v>
      </c>
      <c r="Z1410" s="26">
        <f>SUM($Y$3:Y1410)</f>
        <v>254.01470182372103</v>
      </c>
    </row>
    <row r="1411" spans="1:26" x14ac:dyDescent="0.2">
      <c r="A1411" s="23" t="s">
        <v>20</v>
      </c>
      <c r="B1411" s="19">
        <v>1408</v>
      </c>
      <c r="C1411" s="23">
        <v>386</v>
      </c>
      <c r="D1411" s="19">
        <v>26.9</v>
      </c>
      <c r="E1411" s="24">
        <v>7.4722222222222223</v>
      </c>
      <c r="F1411" s="20">
        <v>-4.1666666666666761E-2</v>
      </c>
      <c r="G1411" s="25">
        <f>'Bike Data'!$C$4*$F1411</f>
        <v>-11.791666666666693</v>
      </c>
      <c r="H1411" s="22">
        <f>0.5*'Bike Data'!$C$12*'Bike Data'!$C$7*'Bike Data'!$C$6*'WLTP Calcs'!E1411^2</f>
        <v>11.490658796296298</v>
      </c>
      <c r="I1411" s="26">
        <f>0.02 *'Bike Data'!C$4*9.81</f>
        <v>55.524600000000007</v>
      </c>
      <c r="J1411" s="22">
        <f t="shared" si="148"/>
        <v>55.223592129629608</v>
      </c>
      <c r="K1411" s="25">
        <f t="shared" si="149"/>
        <v>55.223592129629608</v>
      </c>
      <c r="L1411" s="20">
        <f t="shared" si="150"/>
        <v>0</v>
      </c>
      <c r="M1411" s="30">
        <f>(E1411/1000)*(I1411+H1411+('Bike Data'!C$4*'Bike Data'!C$10*F1411))</f>
        <v>0.38600290779963975</v>
      </c>
      <c r="N1411" s="25">
        <f t="shared" si="151"/>
        <v>0.38600290779963975</v>
      </c>
      <c r="O1411" s="30">
        <f t="shared" si="152"/>
        <v>0</v>
      </c>
      <c r="P1411" s="26"/>
      <c r="Q1411" s="22">
        <f>((M1411+M1412)/2) * (B1412 - B1411)</f>
        <v>0.56486265320537576</v>
      </c>
      <c r="R1411" s="25">
        <f t="shared" si="153"/>
        <v>0.56486265320537576</v>
      </c>
      <c r="S1411" s="22">
        <f>SUM($R$3:R1411)</f>
        <v>2195.2795141849101</v>
      </c>
      <c r="T1411" s="25">
        <f t="shared" ref="T1411:T1474" si="154">ABS(IF(Q1411&lt;0,Q1411,))</f>
        <v>0</v>
      </c>
      <c r="U1411" s="22">
        <f>SUM($T$3:T1411)</f>
        <v>472.32145572330518</v>
      </c>
      <c r="V1411" s="25"/>
      <c r="W1411" s="20">
        <f>U1411*'KERS Calcs'!$F$4</f>
        <v>415.64288103650858</v>
      </c>
      <c r="X1411" s="25">
        <f>O1411*'KERS Calcs'!$F$30</f>
        <v>0</v>
      </c>
      <c r="Y1411" s="73">
        <f>T1411*'KERS Calcs'!$F$30</f>
        <v>0</v>
      </c>
      <c r="Z1411" s="26">
        <f>SUM($Y$3:Y1411)</f>
        <v>254.01470182372103</v>
      </c>
    </row>
    <row r="1412" spans="1:26" x14ac:dyDescent="0.2">
      <c r="A1412" s="23" t="s">
        <v>20</v>
      </c>
      <c r="B1412" s="19">
        <v>1409</v>
      </c>
      <c r="C1412" s="23">
        <v>387</v>
      </c>
      <c r="D1412" s="19">
        <v>27.3</v>
      </c>
      <c r="E1412" s="24">
        <v>7.5833333333333339</v>
      </c>
      <c r="F1412" s="20">
        <v>8.3333333333333523E-2</v>
      </c>
      <c r="G1412" s="25">
        <f>'Bike Data'!$C$4*$F1412</f>
        <v>23.583333333333385</v>
      </c>
      <c r="H1412" s="22">
        <f>0.5*'Bike Data'!$C$12*'Bike Data'!$C$7*'Bike Data'!$C$6*'WLTP Calcs'!E1412^2</f>
        <v>11.834929166666669</v>
      </c>
      <c r="I1412" s="26">
        <f>0.02 *'Bike Data'!C$4*9.81</f>
        <v>55.524600000000007</v>
      </c>
      <c r="J1412" s="22">
        <f t="shared" ref="J1412:J1475" si="155">SUM(G1412:I1412)</f>
        <v>90.942862500000061</v>
      </c>
      <c r="K1412" s="25">
        <f t="shared" ref="K1412:K1475" si="156">IF(J1412&gt;0,J1412,)</f>
        <v>90.942862500000061</v>
      </c>
      <c r="L1412" s="20">
        <f t="shared" ref="L1412:L1475" si="157">IF(J1412&lt;0,J1412,)*-1</f>
        <v>0</v>
      </c>
      <c r="M1412" s="30">
        <f>(E1412/1000)*(I1412+H1412+('Bike Data'!C$4*'Bike Data'!C$10*F1412))</f>
        <v>0.74372239861111178</v>
      </c>
      <c r="N1412" s="25">
        <f t="shared" ref="N1412:N1475" si="158">IF(M1412&gt;0,M1412,)</f>
        <v>0.74372239861111178</v>
      </c>
      <c r="O1412" s="30">
        <f t="shared" ref="O1412:O1475" si="159">ABS(IF(M1412&lt;0,M1412,))</f>
        <v>0</v>
      </c>
      <c r="P1412" s="26"/>
      <c r="Q1412" s="22">
        <f>((M1412+M1413)/2) * (B1413 - B1412)</f>
        <v>0.64935349732188774</v>
      </c>
      <c r="R1412" s="25">
        <f t="shared" ref="R1412:R1475" si="160">IF(Q1412&gt;0,Q1412,)</f>
        <v>0.64935349732188774</v>
      </c>
      <c r="S1412" s="22">
        <f>SUM($R$3:R1412)</f>
        <v>2195.9288676822321</v>
      </c>
      <c r="T1412" s="25">
        <f t="shared" si="154"/>
        <v>0</v>
      </c>
      <c r="U1412" s="22">
        <f>SUM($T$3:T1412)</f>
        <v>472.32145572330518</v>
      </c>
      <c r="V1412" s="25"/>
      <c r="W1412" s="20">
        <f>U1412*'KERS Calcs'!$F$4</f>
        <v>415.64288103650858</v>
      </c>
      <c r="X1412" s="25">
        <f>O1412*'KERS Calcs'!$F$30</f>
        <v>0</v>
      </c>
      <c r="Y1412" s="73">
        <f>T1412*'KERS Calcs'!$F$30</f>
        <v>0</v>
      </c>
      <c r="Z1412" s="26">
        <f>SUM($Y$3:Y1412)</f>
        <v>254.01470182372103</v>
      </c>
    </row>
    <row r="1413" spans="1:26" x14ac:dyDescent="0.2">
      <c r="A1413" s="23" t="s">
        <v>20</v>
      </c>
      <c r="B1413" s="19">
        <v>1410</v>
      </c>
      <c r="C1413" s="23">
        <v>388</v>
      </c>
      <c r="D1413" s="19">
        <v>27.5</v>
      </c>
      <c r="E1413" s="24">
        <v>7.6388888888888893</v>
      </c>
      <c r="F1413" s="20">
        <v>1.3888888888888593E-2</v>
      </c>
      <c r="G1413" s="25">
        <f>'Bike Data'!$C$4*$F1413</f>
        <v>3.9305555555554719</v>
      </c>
      <c r="H1413" s="22">
        <f>0.5*'Bike Data'!$C$12*'Bike Data'!$C$7*'Bike Data'!$C$6*'WLTP Calcs'!E1413^2</f>
        <v>12.008969907407408</v>
      </c>
      <c r="I1413" s="26">
        <f>0.02 *'Bike Data'!C$4*9.81</f>
        <v>55.524600000000007</v>
      </c>
      <c r="J1413" s="22">
        <f t="shared" si="155"/>
        <v>71.464125462962883</v>
      </c>
      <c r="K1413" s="25">
        <f t="shared" si="156"/>
        <v>71.464125462962883</v>
      </c>
      <c r="L1413" s="20">
        <f t="shared" si="157"/>
        <v>0</v>
      </c>
      <c r="M1413" s="30">
        <f>(E1413/1000)*(I1413+H1413+('Bike Data'!C$4*'Bike Data'!C$10*F1413))</f>
        <v>0.55498459603266381</v>
      </c>
      <c r="N1413" s="25">
        <f t="shared" si="158"/>
        <v>0.55498459603266381</v>
      </c>
      <c r="O1413" s="30">
        <f t="shared" si="159"/>
        <v>0</v>
      </c>
      <c r="P1413" s="26"/>
      <c r="Q1413" s="22">
        <f>((M1413+M1414)/2) * (B1414 - B1413)</f>
        <v>0.45624135313464498</v>
      </c>
      <c r="R1413" s="25">
        <f t="shared" si="160"/>
        <v>0.45624135313464498</v>
      </c>
      <c r="S1413" s="22">
        <f>SUM($R$3:R1413)</f>
        <v>2196.3851090353669</v>
      </c>
      <c r="T1413" s="25">
        <f t="shared" si="154"/>
        <v>0</v>
      </c>
      <c r="U1413" s="22">
        <f>SUM($T$3:T1413)</f>
        <v>472.32145572330518</v>
      </c>
      <c r="V1413" s="25"/>
      <c r="W1413" s="20">
        <f>U1413*'KERS Calcs'!$F$4</f>
        <v>415.64288103650858</v>
      </c>
      <c r="X1413" s="25">
        <f>O1413*'KERS Calcs'!$F$30</f>
        <v>0</v>
      </c>
      <c r="Y1413" s="73">
        <f>T1413*'KERS Calcs'!$F$30</f>
        <v>0</v>
      </c>
      <c r="Z1413" s="26">
        <f>SUM($Y$3:Y1413)</f>
        <v>254.01470182372103</v>
      </c>
    </row>
    <row r="1414" spans="1:26" x14ac:dyDescent="0.2">
      <c r="A1414" s="23" t="s">
        <v>20</v>
      </c>
      <c r="B1414" s="19">
        <v>1411</v>
      </c>
      <c r="C1414" s="23">
        <v>389</v>
      </c>
      <c r="D1414" s="19">
        <v>27.4</v>
      </c>
      <c r="E1414" s="24">
        <v>7.6111111111111107</v>
      </c>
      <c r="F1414" s="20">
        <v>-5.5555555555555358E-2</v>
      </c>
      <c r="G1414" s="25">
        <f>'Bike Data'!$C$4*$F1414</f>
        <v>-15.722222222222166</v>
      </c>
      <c r="H1414" s="22">
        <f>0.5*'Bike Data'!$C$12*'Bike Data'!$C$7*'Bike Data'!$C$6*'WLTP Calcs'!E1414^2</f>
        <v>11.92179074074074</v>
      </c>
      <c r="I1414" s="26">
        <f>0.02 *'Bike Data'!C$4*9.81</f>
        <v>55.524600000000007</v>
      </c>
      <c r="J1414" s="22">
        <f t="shared" si="155"/>
        <v>51.724168518518582</v>
      </c>
      <c r="K1414" s="25">
        <f t="shared" si="156"/>
        <v>51.724168518518582</v>
      </c>
      <c r="L1414" s="20">
        <f t="shared" si="157"/>
        <v>0</v>
      </c>
      <c r="M1414" s="30">
        <f>(E1414/1000)*(I1414+H1414+('Bike Data'!C$4*'Bike Data'!C$10*F1414))</f>
        <v>0.3574981102366262</v>
      </c>
      <c r="N1414" s="25">
        <f t="shared" si="158"/>
        <v>0.3574981102366262</v>
      </c>
      <c r="O1414" s="30">
        <f t="shared" si="159"/>
        <v>0</v>
      </c>
      <c r="P1414" s="26"/>
      <c r="Q1414" s="22">
        <f>((M1414+M1415)/2) * (B1415 - B1414)</f>
        <v>0.296762198980839</v>
      </c>
      <c r="R1414" s="25">
        <f t="shared" si="160"/>
        <v>0.296762198980839</v>
      </c>
      <c r="S1414" s="22">
        <f>SUM($R$3:R1414)</f>
        <v>2196.6818712343479</v>
      </c>
      <c r="T1414" s="25">
        <f t="shared" si="154"/>
        <v>0</v>
      </c>
      <c r="U1414" s="22">
        <f>SUM($T$3:T1414)</f>
        <v>472.32145572330518</v>
      </c>
      <c r="V1414" s="25"/>
      <c r="W1414" s="20">
        <f>U1414*'KERS Calcs'!$F$4</f>
        <v>415.64288103650858</v>
      </c>
      <c r="X1414" s="25">
        <f>O1414*'KERS Calcs'!$F$30</f>
        <v>0</v>
      </c>
      <c r="Y1414" s="73">
        <f>T1414*'KERS Calcs'!$F$30</f>
        <v>0</v>
      </c>
      <c r="Z1414" s="26">
        <f>SUM($Y$3:Y1414)</f>
        <v>254.01470182372103</v>
      </c>
    </row>
    <row r="1415" spans="1:26" x14ac:dyDescent="0.2">
      <c r="A1415" s="23" t="s">
        <v>20</v>
      </c>
      <c r="B1415" s="19">
        <v>1412</v>
      </c>
      <c r="C1415" s="23">
        <v>390</v>
      </c>
      <c r="D1415" s="19">
        <v>27.1</v>
      </c>
      <c r="E1415" s="24">
        <v>7.5277777777777786</v>
      </c>
      <c r="F1415" s="20">
        <v>-9.7222222222222127E-2</v>
      </c>
      <c r="G1415" s="25">
        <f>'Bike Data'!$C$4*$F1415</f>
        <v>-27.513888888888861</v>
      </c>
      <c r="H1415" s="22">
        <f>0.5*'Bike Data'!$C$12*'Bike Data'!$C$7*'Bike Data'!$C$6*'WLTP Calcs'!E1415^2</f>
        <v>11.6621587962963</v>
      </c>
      <c r="I1415" s="26">
        <f>0.02 *'Bike Data'!C$4*9.81</f>
        <v>55.524600000000007</v>
      </c>
      <c r="J1415" s="22">
        <f t="shared" si="155"/>
        <v>39.672869907407446</v>
      </c>
      <c r="K1415" s="25">
        <f t="shared" si="156"/>
        <v>39.672869907407446</v>
      </c>
      <c r="L1415" s="20">
        <f t="shared" si="157"/>
        <v>0</v>
      </c>
      <c r="M1415" s="30">
        <f>(E1415/1000)*(I1415+H1415+('Bike Data'!C$4*'Bike Data'!C$10*F1415))</f>
        <v>0.23602628772505177</v>
      </c>
      <c r="N1415" s="25">
        <f t="shared" si="158"/>
        <v>0.23602628772505177</v>
      </c>
      <c r="O1415" s="30">
        <f t="shared" si="159"/>
        <v>0</v>
      </c>
      <c r="P1415" s="26"/>
      <c r="Q1415" s="22">
        <f>((M1415+M1416)/2) * (B1416 - B1415)</f>
        <v>0.30894837450488694</v>
      </c>
      <c r="R1415" s="25">
        <f t="shared" si="160"/>
        <v>0.30894837450488694</v>
      </c>
      <c r="S1415" s="22">
        <f>SUM($R$3:R1415)</f>
        <v>2196.9908196088527</v>
      </c>
      <c r="T1415" s="25">
        <f t="shared" si="154"/>
        <v>0</v>
      </c>
      <c r="U1415" s="22">
        <f>SUM($T$3:T1415)</f>
        <v>472.32145572330518</v>
      </c>
      <c r="V1415" s="25"/>
      <c r="W1415" s="20">
        <f>U1415*'KERS Calcs'!$F$4</f>
        <v>415.64288103650858</v>
      </c>
      <c r="X1415" s="25">
        <f>O1415*'KERS Calcs'!$F$30</f>
        <v>0</v>
      </c>
      <c r="Y1415" s="73">
        <f>T1415*'KERS Calcs'!$F$30</f>
        <v>0</v>
      </c>
      <c r="Z1415" s="26">
        <f>SUM($Y$3:Y1415)</f>
        <v>254.01470182372103</v>
      </c>
    </row>
    <row r="1416" spans="1:26" x14ac:dyDescent="0.2">
      <c r="A1416" s="23" t="s">
        <v>20</v>
      </c>
      <c r="B1416" s="19">
        <v>1413</v>
      </c>
      <c r="C1416" s="23">
        <v>391</v>
      </c>
      <c r="D1416" s="19">
        <v>26.7</v>
      </c>
      <c r="E1416" s="24">
        <v>7.416666666666667</v>
      </c>
      <c r="F1416" s="20">
        <v>-4.1666666666666761E-2</v>
      </c>
      <c r="G1416" s="25">
        <f>'Bike Data'!$C$4*$F1416</f>
        <v>-11.791666666666693</v>
      </c>
      <c r="H1416" s="22">
        <f>0.5*'Bike Data'!$C$12*'Bike Data'!$C$7*'Bike Data'!$C$6*'WLTP Calcs'!E1416^2</f>
        <v>11.320429166666669</v>
      </c>
      <c r="I1416" s="26">
        <f>0.02 *'Bike Data'!C$4*9.81</f>
        <v>55.524600000000007</v>
      </c>
      <c r="J1416" s="22">
        <f t="shared" si="155"/>
        <v>55.053362499999984</v>
      </c>
      <c r="K1416" s="25">
        <f t="shared" si="156"/>
        <v>55.053362499999984</v>
      </c>
      <c r="L1416" s="20">
        <f t="shared" si="157"/>
        <v>0</v>
      </c>
      <c r="M1416" s="30">
        <f>(E1416/1000)*(I1416+H1416+('Bike Data'!C$4*'Bike Data'!C$10*F1416))</f>
        <v>0.38187046128472207</v>
      </c>
      <c r="N1416" s="25">
        <f t="shared" si="158"/>
        <v>0.38187046128472207</v>
      </c>
      <c r="O1416" s="30">
        <f t="shared" si="159"/>
        <v>0</v>
      </c>
      <c r="P1416" s="26"/>
      <c r="Q1416" s="22">
        <f>((M1416+M1417)/2) * (B1417 - B1416)</f>
        <v>0.72587205454925408</v>
      </c>
      <c r="R1416" s="25">
        <f t="shared" si="160"/>
        <v>0.72587205454925408</v>
      </c>
      <c r="S1416" s="22">
        <f>SUM($R$3:R1416)</f>
        <v>2197.7166916634019</v>
      </c>
      <c r="T1416" s="25">
        <f t="shared" si="154"/>
        <v>0</v>
      </c>
      <c r="U1416" s="22">
        <f>SUM($T$3:T1416)</f>
        <v>472.32145572330518</v>
      </c>
      <c r="V1416" s="25"/>
      <c r="W1416" s="20">
        <f>U1416*'KERS Calcs'!$F$4</f>
        <v>415.64288103650858</v>
      </c>
      <c r="X1416" s="25">
        <f>O1416*'KERS Calcs'!$F$30</f>
        <v>0</v>
      </c>
      <c r="Y1416" s="73">
        <f>T1416*'KERS Calcs'!$F$30</f>
        <v>0</v>
      </c>
      <c r="Z1416" s="26">
        <f>SUM($Y$3:Y1416)</f>
        <v>254.01470182372103</v>
      </c>
    </row>
    <row r="1417" spans="1:26" x14ac:dyDescent="0.2">
      <c r="A1417" s="23" t="s">
        <v>20</v>
      </c>
      <c r="B1417" s="19">
        <v>1414</v>
      </c>
      <c r="C1417" s="23">
        <v>392</v>
      </c>
      <c r="D1417" s="19">
        <v>26.8</v>
      </c>
      <c r="E1417" s="24">
        <v>7.4444444444444446</v>
      </c>
      <c r="F1417" s="20">
        <v>0.20833333333333331</v>
      </c>
      <c r="G1417" s="25">
        <f>'Bike Data'!$C$4*$F1417</f>
        <v>58.958333333333329</v>
      </c>
      <c r="H1417" s="22">
        <f>0.5*'Bike Data'!$C$12*'Bike Data'!$C$7*'Bike Data'!$C$6*'WLTP Calcs'!E1417^2</f>
        <v>11.405385185185185</v>
      </c>
      <c r="I1417" s="26">
        <f>0.02 *'Bike Data'!C$4*9.81</f>
        <v>55.524600000000007</v>
      </c>
      <c r="J1417" s="22">
        <f t="shared" si="155"/>
        <v>125.88831851851852</v>
      </c>
      <c r="K1417" s="25">
        <f t="shared" si="156"/>
        <v>125.88831851851852</v>
      </c>
      <c r="L1417" s="20">
        <f t="shared" si="157"/>
        <v>0</v>
      </c>
      <c r="M1417" s="30">
        <f>(E1417/1000)*(I1417+H1417+('Bike Data'!C$4*'Bike Data'!C$10*F1417))</f>
        <v>1.069873647813786</v>
      </c>
      <c r="N1417" s="25">
        <f t="shared" si="158"/>
        <v>1.069873647813786</v>
      </c>
      <c r="O1417" s="30">
        <f t="shared" si="159"/>
        <v>0</v>
      </c>
      <c r="P1417" s="26"/>
      <c r="Q1417" s="22">
        <f>((M1417+M1418)/2) * (B1418 - B1417)</f>
        <v>1.6639863137795785</v>
      </c>
      <c r="R1417" s="25">
        <f t="shared" si="160"/>
        <v>1.6639863137795785</v>
      </c>
      <c r="S1417" s="22">
        <f>SUM($R$3:R1417)</f>
        <v>2199.3806779771817</v>
      </c>
      <c r="T1417" s="25">
        <f t="shared" si="154"/>
        <v>0</v>
      </c>
      <c r="U1417" s="22">
        <f>SUM($T$3:T1417)</f>
        <v>472.32145572330518</v>
      </c>
      <c r="V1417" s="25"/>
      <c r="W1417" s="20">
        <f>U1417*'KERS Calcs'!$F$4</f>
        <v>415.64288103650858</v>
      </c>
      <c r="X1417" s="25">
        <f>O1417*'KERS Calcs'!$F$30</f>
        <v>0</v>
      </c>
      <c r="Y1417" s="73">
        <f>T1417*'KERS Calcs'!$F$30</f>
        <v>0</v>
      </c>
      <c r="Z1417" s="26">
        <f>SUM($Y$3:Y1417)</f>
        <v>254.01470182372103</v>
      </c>
    </row>
    <row r="1418" spans="1:26" x14ac:dyDescent="0.2">
      <c r="A1418" s="23" t="s">
        <v>20</v>
      </c>
      <c r="B1418" s="19">
        <v>1415</v>
      </c>
      <c r="C1418" s="23">
        <v>393</v>
      </c>
      <c r="D1418" s="19">
        <v>28.2</v>
      </c>
      <c r="E1418" s="24">
        <v>7.8333333333333339</v>
      </c>
      <c r="F1418" s="20">
        <v>0.59722222222222232</v>
      </c>
      <c r="G1418" s="25">
        <f>'Bike Data'!$C$4*$F1418</f>
        <v>169.01388888888891</v>
      </c>
      <c r="H1418" s="22">
        <f>0.5*'Bike Data'!$C$12*'Bike Data'!$C$7*'Bike Data'!$C$6*'WLTP Calcs'!E1418^2</f>
        <v>12.628116666666669</v>
      </c>
      <c r="I1418" s="26">
        <f>0.02 *'Bike Data'!C$4*9.81</f>
        <v>55.524600000000007</v>
      </c>
      <c r="J1418" s="22">
        <f t="shared" si="155"/>
        <v>237.16660555555558</v>
      </c>
      <c r="K1418" s="25">
        <f t="shared" si="156"/>
        <v>237.16660555555558</v>
      </c>
      <c r="L1418" s="20">
        <f t="shared" si="157"/>
        <v>0</v>
      </c>
      <c r="M1418" s="30">
        <f>(E1418/1000)*(I1418+H1418+('Bike Data'!C$4*'Bike Data'!C$10*F1418))</f>
        <v>2.258098979745371</v>
      </c>
      <c r="N1418" s="25">
        <f t="shared" si="158"/>
        <v>2.258098979745371</v>
      </c>
      <c r="O1418" s="30">
        <f t="shared" si="159"/>
        <v>0</v>
      </c>
      <c r="P1418" s="26"/>
      <c r="Q1418" s="22">
        <f>((M1418+M1419)/2) * (B1419 - B1418)</f>
        <v>2.8945568909657919</v>
      </c>
      <c r="R1418" s="25">
        <f t="shared" si="160"/>
        <v>2.8945568909657919</v>
      </c>
      <c r="S1418" s="22">
        <f>SUM($R$3:R1418)</f>
        <v>2202.2752348681474</v>
      </c>
      <c r="T1418" s="25">
        <f t="shared" si="154"/>
        <v>0</v>
      </c>
      <c r="U1418" s="22">
        <f>SUM($T$3:T1418)</f>
        <v>472.32145572330518</v>
      </c>
      <c r="V1418" s="25"/>
      <c r="W1418" s="20">
        <f>U1418*'KERS Calcs'!$F$4</f>
        <v>415.64288103650858</v>
      </c>
      <c r="X1418" s="25">
        <f>O1418*'KERS Calcs'!$F$30</f>
        <v>0</v>
      </c>
      <c r="Y1418" s="73">
        <f>T1418*'KERS Calcs'!$F$30</f>
        <v>0</v>
      </c>
      <c r="Z1418" s="26">
        <f>SUM($Y$3:Y1418)</f>
        <v>254.01470182372103</v>
      </c>
    </row>
    <row r="1419" spans="1:26" x14ac:dyDescent="0.2">
      <c r="A1419" s="23" t="s">
        <v>20</v>
      </c>
      <c r="B1419" s="19">
        <v>1416</v>
      </c>
      <c r="C1419" s="23">
        <v>394</v>
      </c>
      <c r="D1419" s="19">
        <v>31.1</v>
      </c>
      <c r="E1419" s="24">
        <v>8.6388888888888893</v>
      </c>
      <c r="F1419" s="20">
        <v>0.9166666666666663</v>
      </c>
      <c r="G1419" s="25">
        <f>'Bike Data'!$C$4*$F1419</f>
        <v>259.41666666666657</v>
      </c>
      <c r="H1419" s="22">
        <f>0.5*'Bike Data'!$C$12*'Bike Data'!$C$7*'Bike Data'!$C$6*'WLTP Calcs'!E1419^2</f>
        <v>15.358936574074077</v>
      </c>
      <c r="I1419" s="26">
        <f>0.02 *'Bike Data'!C$4*9.81</f>
        <v>55.524600000000007</v>
      </c>
      <c r="J1419" s="22">
        <f t="shared" si="155"/>
        <v>330.30020324074064</v>
      </c>
      <c r="K1419" s="25">
        <f t="shared" si="156"/>
        <v>330.30020324074064</v>
      </c>
      <c r="L1419" s="20">
        <f t="shared" si="157"/>
        <v>0</v>
      </c>
      <c r="M1419" s="30">
        <f>(E1419/1000)*(I1419+H1419+('Bike Data'!C$4*'Bike Data'!C$10*F1419))</f>
        <v>3.5310148021862129</v>
      </c>
      <c r="N1419" s="25">
        <f t="shared" si="158"/>
        <v>3.5310148021862129</v>
      </c>
      <c r="O1419" s="30">
        <f t="shared" si="159"/>
        <v>0</v>
      </c>
      <c r="P1419" s="26"/>
      <c r="Q1419" s="22">
        <f>((M1419+M1420)/2) * (B1420 - B1419)</f>
        <v>3.9329648669495869</v>
      </c>
      <c r="R1419" s="25">
        <f t="shared" si="160"/>
        <v>3.9329648669495869</v>
      </c>
      <c r="S1419" s="22">
        <f>SUM($R$3:R1419)</f>
        <v>2206.208199735097</v>
      </c>
      <c r="T1419" s="25">
        <f t="shared" si="154"/>
        <v>0</v>
      </c>
      <c r="U1419" s="22">
        <f>SUM($T$3:T1419)</f>
        <v>472.32145572330518</v>
      </c>
      <c r="V1419" s="25"/>
      <c r="W1419" s="20">
        <f>U1419*'KERS Calcs'!$F$4</f>
        <v>415.64288103650858</v>
      </c>
      <c r="X1419" s="25">
        <f>O1419*'KERS Calcs'!$F$30</f>
        <v>0</v>
      </c>
      <c r="Y1419" s="73">
        <f>T1419*'KERS Calcs'!$F$30</f>
        <v>0</v>
      </c>
      <c r="Z1419" s="26">
        <f>SUM($Y$3:Y1419)</f>
        <v>254.01470182372103</v>
      </c>
    </row>
    <row r="1420" spans="1:26" x14ac:dyDescent="0.2">
      <c r="A1420" s="23" t="s">
        <v>20</v>
      </c>
      <c r="B1420" s="19">
        <v>1417</v>
      </c>
      <c r="C1420" s="23">
        <v>395</v>
      </c>
      <c r="D1420" s="19">
        <v>34.799999999999997</v>
      </c>
      <c r="E1420" s="24">
        <v>9.6666666666666661</v>
      </c>
      <c r="F1420" s="20">
        <v>1.0138888888888884</v>
      </c>
      <c r="G1420" s="25">
        <f>'Bike Data'!$C$4*$F1420</f>
        <v>286.93055555555543</v>
      </c>
      <c r="H1420" s="22">
        <f>0.5*'Bike Data'!$C$12*'Bike Data'!$C$7*'Bike Data'!$C$6*'WLTP Calcs'!E1420^2</f>
        <v>19.230866666666664</v>
      </c>
      <c r="I1420" s="26">
        <f>0.02 *'Bike Data'!C$4*9.81</f>
        <v>55.524600000000007</v>
      </c>
      <c r="J1420" s="22">
        <f t="shared" si="155"/>
        <v>361.68602222222211</v>
      </c>
      <c r="K1420" s="25">
        <f t="shared" si="156"/>
        <v>361.68602222222211</v>
      </c>
      <c r="L1420" s="20">
        <f t="shared" si="157"/>
        <v>0</v>
      </c>
      <c r="M1420" s="30">
        <f>(E1420/1000)*(I1420+H1420+('Bike Data'!C$4*'Bike Data'!C$10*F1420))</f>
        <v>4.3349149317129605</v>
      </c>
      <c r="N1420" s="25">
        <f t="shared" si="158"/>
        <v>4.3349149317129605</v>
      </c>
      <c r="O1420" s="30">
        <f t="shared" si="159"/>
        <v>0</v>
      </c>
      <c r="P1420" s="26"/>
      <c r="Q1420" s="22">
        <f>((M1420+M1421)/2) * (B1421 - B1420)</f>
        <v>4.2538391584490736</v>
      </c>
      <c r="R1420" s="25">
        <f t="shared" si="160"/>
        <v>4.2538391584490736</v>
      </c>
      <c r="S1420" s="22">
        <f>SUM($R$3:R1420)</f>
        <v>2210.4620388935459</v>
      </c>
      <c r="T1420" s="25">
        <f t="shared" si="154"/>
        <v>0</v>
      </c>
      <c r="U1420" s="22">
        <f>SUM($T$3:T1420)</f>
        <v>472.32145572330518</v>
      </c>
      <c r="V1420" s="25"/>
      <c r="W1420" s="20">
        <f>U1420*'KERS Calcs'!$F$4</f>
        <v>415.64288103650858</v>
      </c>
      <c r="X1420" s="25">
        <f>O1420*'KERS Calcs'!$F$30</f>
        <v>0</v>
      </c>
      <c r="Y1420" s="73">
        <f>T1420*'KERS Calcs'!$F$30</f>
        <v>0</v>
      </c>
      <c r="Z1420" s="26">
        <f>SUM($Y$3:Y1420)</f>
        <v>254.01470182372103</v>
      </c>
    </row>
    <row r="1421" spans="1:26" x14ac:dyDescent="0.2">
      <c r="A1421" s="23" t="s">
        <v>20</v>
      </c>
      <c r="B1421" s="19">
        <v>1418</v>
      </c>
      <c r="C1421" s="23">
        <v>396</v>
      </c>
      <c r="D1421" s="19">
        <v>38.4</v>
      </c>
      <c r="E1421" s="24">
        <v>10.666666666666666</v>
      </c>
      <c r="F1421" s="20">
        <v>0.84722222222222243</v>
      </c>
      <c r="G1421" s="25">
        <f>'Bike Data'!$C$4*$F1421</f>
        <v>239.76388888888894</v>
      </c>
      <c r="H1421" s="22">
        <f>0.5*'Bike Data'!$C$12*'Bike Data'!$C$7*'Bike Data'!$C$6*'WLTP Calcs'!E1421^2</f>
        <v>23.415466666666667</v>
      </c>
      <c r="I1421" s="26">
        <f>0.02 *'Bike Data'!C$4*9.81</f>
        <v>55.524600000000007</v>
      </c>
      <c r="J1421" s="22">
        <f t="shared" si="155"/>
        <v>318.70395555555564</v>
      </c>
      <c r="K1421" s="25">
        <f t="shared" si="156"/>
        <v>318.70395555555564</v>
      </c>
      <c r="L1421" s="20">
        <f t="shared" si="157"/>
        <v>0</v>
      </c>
      <c r="M1421" s="30">
        <f>(E1421/1000)*(I1421+H1421+('Bike Data'!C$4*'Bike Data'!C$10*F1421))</f>
        <v>4.1727633851851857</v>
      </c>
      <c r="N1421" s="25">
        <f t="shared" si="158"/>
        <v>4.1727633851851857</v>
      </c>
      <c r="O1421" s="30">
        <f t="shared" si="159"/>
        <v>0</v>
      </c>
      <c r="P1421" s="26"/>
      <c r="Q1421" s="22">
        <f>((M1421+M1422)/2) * (B1422 - B1421)</f>
        <v>3.5122798193062001</v>
      </c>
      <c r="R1421" s="25">
        <f t="shared" si="160"/>
        <v>3.5122798193062001</v>
      </c>
      <c r="S1421" s="22">
        <f>SUM($R$3:R1421)</f>
        <v>2213.974318712852</v>
      </c>
      <c r="T1421" s="25">
        <f t="shared" si="154"/>
        <v>0</v>
      </c>
      <c r="U1421" s="22">
        <f>SUM($T$3:T1421)</f>
        <v>472.32145572330518</v>
      </c>
      <c r="V1421" s="25"/>
      <c r="W1421" s="20">
        <f>U1421*'KERS Calcs'!$F$4</f>
        <v>415.64288103650858</v>
      </c>
      <c r="X1421" s="25">
        <f>O1421*'KERS Calcs'!$F$30</f>
        <v>0</v>
      </c>
      <c r="Y1421" s="73">
        <f>T1421*'KERS Calcs'!$F$30</f>
        <v>0</v>
      </c>
      <c r="Z1421" s="26">
        <f>SUM($Y$3:Y1421)</f>
        <v>254.01470182372103</v>
      </c>
    </row>
    <row r="1422" spans="1:26" x14ac:dyDescent="0.2">
      <c r="A1422" s="23" t="s">
        <v>20</v>
      </c>
      <c r="B1422" s="19">
        <v>1419</v>
      </c>
      <c r="C1422" s="23">
        <v>397</v>
      </c>
      <c r="D1422" s="19">
        <v>40.9</v>
      </c>
      <c r="E1422" s="24">
        <v>11.361111111111111</v>
      </c>
      <c r="F1422" s="20">
        <v>0.45833333333333393</v>
      </c>
      <c r="G1422" s="25">
        <f>'Bike Data'!$C$4*$F1422</f>
        <v>129.70833333333351</v>
      </c>
      <c r="H1422" s="22">
        <f>0.5*'Bike Data'!$C$12*'Bike Data'!$C$7*'Bike Data'!$C$6*'WLTP Calcs'!E1422^2</f>
        <v>26.56360324074074</v>
      </c>
      <c r="I1422" s="26">
        <f>0.02 *'Bike Data'!C$4*9.81</f>
        <v>55.524600000000007</v>
      </c>
      <c r="J1422" s="22">
        <f t="shared" si="155"/>
        <v>211.79653657407425</v>
      </c>
      <c r="K1422" s="25">
        <f t="shared" si="156"/>
        <v>211.79653657407425</v>
      </c>
      <c r="L1422" s="20">
        <f t="shared" si="157"/>
        <v>0</v>
      </c>
      <c r="M1422" s="30">
        <f>(E1422/1000)*(I1422+H1422+('Bike Data'!C$4*'Bike Data'!C$10*F1422))</f>
        <v>2.8517962534272141</v>
      </c>
      <c r="N1422" s="25">
        <f t="shared" si="158"/>
        <v>2.8517962534272141</v>
      </c>
      <c r="O1422" s="30">
        <f t="shared" si="159"/>
        <v>0</v>
      </c>
      <c r="P1422" s="26"/>
      <c r="Q1422" s="22">
        <f>((M1422+M1423)/2) * (B1423 - B1422)</f>
        <v>1.9074029831372181</v>
      </c>
      <c r="R1422" s="25">
        <f t="shared" si="160"/>
        <v>1.9074029831372181</v>
      </c>
      <c r="S1422" s="22">
        <f>SUM($R$3:R1422)</f>
        <v>2215.8817216959892</v>
      </c>
      <c r="T1422" s="25">
        <f t="shared" si="154"/>
        <v>0</v>
      </c>
      <c r="U1422" s="22">
        <f>SUM($T$3:T1422)</f>
        <v>472.32145572330518</v>
      </c>
      <c r="V1422" s="25"/>
      <c r="W1422" s="20">
        <f>U1422*'KERS Calcs'!$F$4</f>
        <v>415.64288103650858</v>
      </c>
      <c r="X1422" s="25">
        <f>O1422*'KERS Calcs'!$F$30</f>
        <v>0</v>
      </c>
      <c r="Y1422" s="73">
        <f>T1422*'KERS Calcs'!$F$30</f>
        <v>0</v>
      </c>
      <c r="Z1422" s="26">
        <f>SUM($Y$3:Y1422)</f>
        <v>254.01470182372103</v>
      </c>
    </row>
    <row r="1423" spans="1:26" x14ac:dyDescent="0.2">
      <c r="A1423" s="23" t="s">
        <v>20</v>
      </c>
      <c r="B1423" s="19">
        <v>1420</v>
      </c>
      <c r="C1423" s="23">
        <v>398</v>
      </c>
      <c r="D1423" s="19">
        <v>41.7</v>
      </c>
      <c r="E1423" s="24">
        <v>11.583333333333334</v>
      </c>
      <c r="F1423" s="20">
        <v>0</v>
      </c>
      <c r="G1423" s="25">
        <f>'Bike Data'!$C$4*$F1423</f>
        <v>0</v>
      </c>
      <c r="H1423" s="22">
        <f>0.5*'Bike Data'!$C$12*'Bike Data'!$C$7*'Bike Data'!$C$6*'WLTP Calcs'!E1423^2</f>
        <v>27.612929166666667</v>
      </c>
      <c r="I1423" s="26">
        <f>0.02 *'Bike Data'!C$4*9.81</f>
        <v>55.524600000000007</v>
      </c>
      <c r="J1423" s="22">
        <f t="shared" si="155"/>
        <v>83.137529166666667</v>
      </c>
      <c r="K1423" s="25">
        <f t="shared" si="156"/>
        <v>83.137529166666667</v>
      </c>
      <c r="L1423" s="20">
        <f t="shared" si="157"/>
        <v>0</v>
      </c>
      <c r="M1423" s="30">
        <f>(E1423/1000)*(I1423+H1423+('Bike Data'!C$4*'Bike Data'!C$10*F1423))</f>
        <v>0.96300971284722237</v>
      </c>
      <c r="N1423" s="25">
        <f t="shared" si="158"/>
        <v>0.96300971284722237</v>
      </c>
      <c r="O1423" s="30">
        <f t="shared" si="159"/>
        <v>0</v>
      </c>
      <c r="P1423" s="26"/>
      <c r="Q1423" s="22">
        <f>((M1423+M1424)/2) * (B1424 - B1423)</f>
        <v>-4.0858603504373869E-2</v>
      </c>
      <c r="R1423" s="25">
        <f t="shared" si="160"/>
        <v>0</v>
      </c>
      <c r="S1423" s="22">
        <f>SUM($R$3:R1423)</f>
        <v>2215.8817216959892</v>
      </c>
      <c r="T1423" s="25">
        <f t="shared" si="154"/>
        <v>4.0858603504373869E-2</v>
      </c>
      <c r="U1423" s="22">
        <f>SUM($T$3:T1423)</f>
        <v>472.36231432680955</v>
      </c>
      <c r="V1423" s="25">
        <f>SUM(T1423:T1426)</f>
        <v>3.8609282922807373</v>
      </c>
      <c r="W1423" s="20">
        <f>U1423*'KERS Calcs'!$F$4</f>
        <v>415.67883660759242</v>
      </c>
      <c r="X1423" s="25">
        <f>O1423*'KERS Calcs'!$F$30</f>
        <v>0</v>
      </c>
      <c r="Y1423" s="73">
        <f>T1423*'KERS Calcs'!$F$30</f>
        <v>2.1973776249913118E-2</v>
      </c>
      <c r="Z1423" s="26">
        <f>SUM($Y$3:Y1423)</f>
        <v>254.03667559997095</v>
      </c>
    </row>
    <row r="1424" spans="1:26" x14ac:dyDescent="0.2">
      <c r="A1424" s="23" t="s">
        <v>20</v>
      </c>
      <c r="B1424" s="19">
        <v>1421</v>
      </c>
      <c r="C1424" s="23">
        <v>399</v>
      </c>
      <c r="D1424" s="19">
        <v>40.9</v>
      </c>
      <c r="E1424" s="24">
        <v>11.361111111111111</v>
      </c>
      <c r="F1424" s="20">
        <v>-0.47222222222222299</v>
      </c>
      <c r="G1424" s="25">
        <f>'Bike Data'!$C$4*$F1424</f>
        <v>-133.63888888888911</v>
      </c>
      <c r="H1424" s="22">
        <f>0.5*'Bike Data'!$C$12*'Bike Data'!$C$7*'Bike Data'!$C$6*'WLTP Calcs'!E1424^2</f>
        <v>26.56360324074074</v>
      </c>
      <c r="I1424" s="26">
        <f>0.02 *'Bike Data'!C$4*9.81</f>
        <v>55.524600000000007</v>
      </c>
      <c r="J1424" s="22">
        <f t="shared" si="155"/>
        <v>-51.55068564814836</v>
      </c>
      <c r="K1424" s="25">
        <f t="shared" si="156"/>
        <v>0</v>
      </c>
      <c r="L1424" s="20">
        <f t="shared" si="157"/>
        <v>51.55068564814836</v>
      </c>
      <c r="M1424" s="30">
        <f>(E1424/1000)*(I1424+H1424+('Bike Data'!C$4*'Bike Data'!C$10*F1424))</f>
        <v>-1.0447269198559701</v>
      </c>
      <c r="N1424" s="25">
        <f t="shared" si="158"/>
        <v>0</v>
      </c>
      <c r="O1424" s="30">
        <f t="shared" si="159"/>
        <v>1.0447269198559701</v>
      </c>
      <c r="P1424" s="26">
        <f>SUM(O1424:O1426)</f>
        <v>4.52524315576132</v>
      </c>
      <c r="Q1424" s="22">
        <f>((M1424+M1425)/2) * (B1425 - B1424)</f>
        <v>-1.6279750690007733</v>
      </c>
      <c r="R1424" s="25">
        <f t="shared" si="160"/>
        <v>0</v>
      </c>
      <c r="S1424" s="22">
        <f>SUM($R$3:R1424)</f>
        <v>2215.8817216959892</v>
      </c>
      <c r="T1424" s="25">
        <f t="shared" si="154"/>
        <v>1.6279750690007733</v>
      </c>
      <c r="U1424" s="22">
        <f>SUM($T$3:T1424)</f>
        <v>473.99028939581035</v>
      </c>
      <c r="V1424" s="25"/>
      <c r="W1424" s="20">
        <f>U1424*'KERS Calcs'!$F$4</f>
        <v>417.11145466831312</v>
      </c>
      <c r="X1424" s="25">
        <f>O1424*'KERS Calcs'!$F$30</f>
        <v>0.5618546306096468</v>
      </c>
      <c r="Y1424" s="73">
        <f>T1424*'KERS Calcs'!$F$30</f>
        <v>0.87552576051284825</v>
      </c>
      <c r="Z1424" s="26">
        <f>SUM($Y$3:Y1424)</f>
        <v>254.91220136048381</v>
      </c>
    </row>
    <row r="1425" spans="1:26" x14ac:dyDescent="0.2">
      <c r="A1425" s="23" t="s">
        <v>20</v>
      </c>
      <c r="B1425" s="19">
        <v>1422</v>
      </c>
      <c r="C1425" s="23">
        <v>400</v>
      </c>
      <c r="D1425" s="19">
        <v>38.299999999999997</v>
      </c>
      <c r="E1425" s="24">
        <v>10.638888888888889</v>
      </c>
      <c r="F1425" s="20">
        <v>-0.7777777777777779</v>
      </c>
      <c r="G1425" s="25">
        <f>'Bike Data'!$C$4*$F1425</f>
        <v>-220.11111111111114</v>
      </c>
      <c r="H1425" s="22">
        <f>0.5*'Bike Data'!$C$12*'Bike Data'!$C$7*'Bike Data'!$C$6*'WLTP Calcs'!E1425^2</f>
        <v>23.293669907407413</v>
      </c>
      <c r="I1425" s="26">
        <f>0.02 *'Bike Data'!C$4*9.81</f>
        <v>55.524600000000007</v>
      </c>
      <c r="J1425" s="22">
        <f t="shared" si="155"/>
        <v>-141.29284120370374</v>
      </c>
      <c r="K1425" s="25">
        <f t="shared" si="156"/>
        <v>0</v>
      </c>
      <c r="L1425" s="20">
        <f t="shared" si="157"/>
        <v>141.29284120370374</v>
      </c>
      <c r="M1425" s="30">
        <f>(E1425/1000)*(I1425+H1425+('Bike Data'!C$4*'Bike Data'!C$10*F1425))</f>
        <v>-2.2112232181455767</v>
      </c>
      <c r="N1425" s="25">
        <f t="shared" si="158"/>
        <v>0</v>
      </c>
      <c r="O1425" s="30">
        <f t="shared" si="159"/>
        <v>2.2112232181455767</v>
      </c>
      <c r="P1425" s="26"/>
      <c r="Q1425" s="22">
        <f>((M1425+M1426)/2) * (B1426 - B1425)</f>
        <v>-1.740258117952675</v>
      </c>
      <c r="R1425" s="25">
        <f t="shared" si="160"/>
        <v>0</v>
      </c>
      <c r="S1425" s="22">
        <f>SUM($R$3:R1425)</f>
        <v>2215.8817216959892</v>
      </c>
      <c r="T1425" s="25">
        <f t="shared" si="154"/>
        <v>1.740258117952675</v>
      </c>
      <c r="U1425" s="22">
        <f>SUM($T$3:T1425)</f>
        <v>475.73054751376304</v>
      </c>
      <c r="V1425" s="25"/>
      <c r="W1425" s="20">
        <f>U1425*'KERS Calcs'!$F$4</f>
        <v>418.64288181211145</v>
      </c>
      <c r="X1425" s="25">
        <f>O1425*'KERS Calcs'!$F$30</f>
        <v>1.1891968904160499</v>
      </c>
      <c r="Y1425" s="73">
        <f>T1425*'KERS Calcs'!$F$30</f>
        <v>0.93591163723678017</v>
      </c>
      <c r="Z1425" s="26">
        <f>SUM($Y$3:Y1425)</f>
        <v>255.84811299772059</v>
      </c>
    </row>
    <row r="1426" spans="1:26" x14ac:dyDescent="0.2">
      <c r="A1426" s="23" t="s">
        <v>20</v>
      </c>
      <c r="B1426" s="19">
        <v>1423</v>
      </c>
      <c r="C1426" s="23">
        <v>401</v>
      </c>
      <c r="D1426" s="19">
        <v>35.299999999999997</v>
      </c>
      <c r="E1426" s="24">
        <v>9.8055555555555554</v>
      </c>
      <c r="F1426" s="20">
        <v>-0.55555555555555558</v>
      </c>
      <c r="G1426" s="25">
        <f>'Bike Data'!$C$4*$F1426</f>
        <v>-157.22222222222223</v>
      </c>
      <c r="H1426" s="22">
        <f>0.5*'Bike Data'!$C$12*'Bike Data'!$C$7*'Bike Data'!$C$6*'WLTP Calcs'!E1426^2</f>
        <v>19.787447685185185</v>
      </c>
      <c r="I1426" s="26">
        <f>0.02 *'Bike Data'!C$4*9.81</f>
        <v>55.524600000000007</v>
      </c>
      <c r="J1426" s="22">
        <f t="shared" si="155"/>
        <v>-81.910174537037037</v>
      </c>
      <c r="K1426" s="25">
        <f t="shared" si="156"/>
        <v>0</v>
      </c>
      <c r="L1426" s="20">
        <f t="shared" si="157"/>
        <v>81.910174537037037</v>
      </c>
      <c r="M1426" s="30">
        <f>(E1426/1000)*(I1426+H1426+('Bike Data'!C$4*'Bike Data'!C$10*F1426))</f>
        <v>-1.2692930177597732</v>
      </c>
      <c r="N1426" s="25">
        <f t="shared" si="158"/>
        <v>0</v>
      </c>
      <c r="O1426" s="30">
        <f t="shared" si="159"/>
        <v>1.2692930177597732</v>
      </c>
      <c r="P1426" s="26"/>
      <c r="Q1426" s="22">
        <f>((M1426+M1427)/2) * (B1427 - B1426)</f>
        <v>-0.45183650182291535</v>
      </c>
      <c r="R1426" s="25">
        <f t="shared" si="160"/>
        <v>0</v>
      </c>
      <c r="S1426" s="22">
        <f>SUM($R$3:R1426)</f>
        <v>2215.8817216959892</v>
      </c>
      <c r="T1426" s="25">
        <f t="shared" si="154"/>
        <v>0.45183650182291535</v>
      </c>
      <c r="U1426" s="22">
        <f>SUM($T$3:T1426)</f>
        <v>476.18238401558597</v>
      </c>
      <c r="V1426" s="25"/>
      <c r="W1426" s="20">
        <f>U1426*'KERS Calcs'!$F$4</f>
        <v>419.04049793371564</v>
      </c>
      <c r="X1426" s="25">
        <f>O1426*'KERS Calcs'!$F$30</f>
        <v>0.6826263840575103</v>
      </c>
      <c r="Y1426" s="73">
        <f>T1426*'KERS Calcs'!$F$30</f>
        <v>0.24299788394719271</v>
      </c>
      <c r="Z1426" s="26">
        <f>SUM($Y$3:Y1426)</f>
        <v>256.09111088166776</v>
      </c>
    </row>
    <row r="1427" spans="1:26" x14ac:dyDescent="0.2">
      <c r="A1427" s="23" t="s">
        <v>20</v>
      </c>
      <c r="B1427" s="19">
        <v>1424</v>
      </c>
      <c r="C1427" s="23">
        <v>402</v>
      </c>
      <c r="D1427" s="19">
        <v>34.299999999999997</v>
      </c>
      <c r="E1427" s="24">
        <v>9.5277777777777768</v>
      </c>
      <c r="F1427" s="20">
        <v>-9.7222222222221627E-2</v>
      </c>
      <c r="G1427" s="25">
        <f>'Bike Data'!$C$4*$F1427</f>
        <v>-27.513888888888719</v>
      </c>
      <c r="H1427" s="22">
        <f>0.5*'Bike Data'!$C$12*'Bike Data'!$C$7*'Bike Data'!$C$6*'WLTP Calcs'!E1427^2</f>
        <v>18.682225462962961</v>
      </c>
      <c r="I1427" s="26">
        <f>0.02 *'Bike Data'!C$4*9.81</f>
        <v>55.524600000000007</v>
      </c>
      <c r="J1427" s="22">
        <f t="shared" si="155"/>
        <v>46.692936574074253</v>
      </c>
      <c r="K1427" s="25">
        <f t="shared" si="156"/>
        <v>46.692936574074253</v>
      </c>
      <c r="L1427" s="20">
        <f t="shared" si="157"/>
        <v>0</v>
      </c>
      <c r="M1427" s="30">
        <f>(E1427/1000)*(I1427+H1427+('Bike Data'!C$4*'Bike Data'!C$10*F1427))</f>
        <v>0.36562001411394246</v>
      </c>
      <c r="N1427" s="25">
        <f t="shared" si="158"/>
        <v>0.36562001411394246</v>
      </c>
      <c r="O1427" s="30">
        <f t="shared" si="159"/>
        <v>0</v>
      </c>
      <c r="P1427" s="26"/>
      <c r="Q1427" s="22">
        <f>((M1427+M1428)/2) * (B1428 - B1427)</f>
        <v>1.0329812061567656</v>
      </c>
      <c r="R1427" s="25">
        <f t="shared" si="160"/>
        <v>1.0329812061567656</v>
      </c>
      <c r="S1427" s="22">
        <f>SUM($R$3:R1427)</f>
        <v>2216.914702902146</v>
      </c>
      <c r="T1427" s="25">
        <f t="shared" si="154"/>
        <v>0</v>
      </c>
      <c r="U1427" s="22">
        <f>SUM($T$3:T1427)</f>
        <v>476.18238401558597</v>
      </c>
      <c r="V1427" s="25"/>
      <c r="W1427" s="20">
        <f>U1427*'KERS Calcs'!$F$4</f>
        <v>419.04049793371564</v>
      </c>
      <c r="X1427" s="25">
        <f>O1427*'KERS Calcs'!$F$30</f>
        <v>0</v>
      </c>
      <c r="Y1427" s="73">
        <f>T1427*'KERS Calcs'!$F$30</f>
        <v>0</v>
      </c>
      <c r="Z1427" s="26">
        <f>SUM($Y$3:Y1427)</f>
        <v>256.09111088166776</v>
      </c>
    </row>
    <row r="1428" spans="1:26" x14ac:dyDescent="0.2">
      <c r="A1428" s="23" t="s">
        <v>20</v>
      </c>
      <c r="B1428" s="19">
        <v>1425</v>
      </c>
      <c r="C1428" s="23">
        <v>403</v>
      </c>
      <c r="D1428" s="19">
        <v>34.6</v>
      </c>
      <c r="E1428" s="24">
        <v>9.6111111111111125</v>
      </c>
      <c r="F1428" s="20">
        <v>0.27777777777777779</v>
      </c>
      <c r="G1428" s="25">
        <f>'Bike Data'!$C$4*$F1428</f>
        <v>78.611111111111114</v>
      </c>
      <c r="H1428" s="22">
        <f>0.5*'Bike Data'!$C$12*'Bike Data'!$C$7*'Bike Data'!$C$6*'WLTP Calcs'!E1428^2</f>
        <v>19.010457407407415</v>
      </c>
      <c r="I1428" s="26">
        <f>0.02 *'Bike Data'!C$4*9.81</f>
        <v>55.524600000000007</v>
      </c>
      <c r="J1428" s="22">
        <f t="shared" si="155"/>
        <v>153.14616851851855</v>
      </c>
      <c r="K1428" s="25">
        <f t="shared" si="156"/>
        <v>153.14616851851855</v>
      </c>
      <c r="L1428" s="20">
        <f t="shared" si="157"/>
        <v>0</v>
      </c>
      <c r="M1428" s="30">
        <f>(E1428/1000)*(I1428+H1428+('Bike Data'!C$4*'Bike Data'!C$10*F1428))</f>
        <v>1.7003423981995887</v>
      </c>
      <c r="N1428" s="25">
        <f t="shared" si="158"/>
        <v>1.7003423981995887</v>
      </c>
      <c r="O1428" s="30">
        <f t="shared" si="159"/>
        <v>0</v>
      </c>
      <c r="P1428" s="26"/>
      <c r="Q1428" s="22">
        <f>((M1428+M1429)/2) * (B1429 - B1428)</f>
        <v>2.5001978909690066</v>
      </c>
      <c r="R1428" s="25">
        <f t="shared" si="160"/>
        <v>2.5001978909690066</v>
      </c>
      <c r="S1428" s="22">
        <f>SUM($R$3:R1428)</f>
        <v>2219.4149007931151</v>
      </c>
      <c r="T1428" s="25">
        <f t="shared" si="154"/>
        <v>0</v>
      </c>
      <c r="U1428" s="22">
        <f>SUM($T$3:T1428)</f>
        <v>476.18238401558597</v>
      </c>
      <c r="V1428" s="25"/>
      <c r="W1428" s="20">
        <f>U1428*'KERS Calcs'!$F$4</f>
        <v>419.04049793371564</v>
      </c>
      <c r="X1428" s="25">
        <f>O1428*'KERS Calcs'!$F$30</f>
        <v>0</v>
      </c>
      <c r="Y1428" s="73">
        <f>T1428*'KERS Calcs'!$F$30</f>
        <v>0</v>
      </c>
      <c r="Z1428" s="26">
        <f>SUM($Y$3:Y1428)</f>
        <v>256.09111088166776</v>
      </c>
    </row>
    <row r="1429" spans="1:26" x14ac:dyDescent="0.2">
      <c r="A1429" s="23" t="s">
        <v>20</v>
      </c>
      <c r="B1429" s="19">
        <v>1426</v>
      </c>
      <c r="C1429" s="23">
        <v>404</v>
      </c>
      <c r="D1429" s="19">
        <v>36.299999999999997</v>
      </c>
      <c r="E1429" s="24">
        <v>10.083333333333332</v>
      </c>
      <c r="F1429" s="20">
        <v>0.68055555555555536</v>
      </c>
      <c r="G1429" s="25">
        <f>'Bike Data'!$C$4*$F1429</f>
        <v>192.59722222222217</v>
      </c>
      <c r="H1429" s="22">
        <f>0.5*'Bike Data'!$C$12*'Bike Data'!$C$7*'Bike Data'!$C$6*'WLTP Calcs'!E1429^2</f>
        <v>20.924429166666663</v>
      </c>
      <c r="I1429" s="26">
        <f>0.02 *'Bike Data'!C$4*9.81</f>
        <v>55.524600000000007</v>
      </c>
      <c r="J1429" s="22">
        <f t="shared" si="155"/>
        <v>269.04625138888883</v>
      </c>
      <c r="K1429" s="25">
        <f t="shared" si="156"/>
        <v>269.04625138888883</v>
      </c>
      <c r="L1429" s="20">
        <f t="shared" si="157"/>
        <v>0</v>
      </c>
      <c r="M1429" s="30">
        <f>(E1429/1000)*(I1429+H1429+('Bike Data'!C$4*'Bike Data'!C$10*F1429))</f>
        <v>3.3000533837384243</v>
      </c>
      <c r="N1429" s="25">
        <f t="shared" si="158"/>
        <v>3.3000533837384243</v>
      </c>
      <c r="O1429" s="30">
        <f t="shared" si="159"/>
        <v>0</v>
      </c>
      <c r="P1429" s="26"/>
      <c r="Q1429" s="22">
        <f>((M1429+M1430)/2) * (B1430 - B1429)</f>
        <v>3.635140549781378</v>
      </c>
      <c r="R1429" s="25">
        <f t="shared" si="160"/>
        <v>3.635140549781378</v>
      </c>
      <c r="S1429" s="22">
        <f>SUM($R$3:R1429)</f>
        <v>2223.0500413428963</v>
      </c>
      <c r="T1429" s="25">
        <f t="shared" si="154"/>
        <v>0</v>
      </c>
      <c r="U1429" s="22">
        <f>SUM($T$3:T1429)</f>
        <v>476.18238401558597</v>
      </c>
      <c r="V1429" s="25"/>
      <c r="W1429" s="20">
        <f>U1429*'KERS Calcs'!$F$4</f>
        <v>419.04049793371564</v>
      </c>
      <c r="X1429" s="25">
        <f>O1429*'KERS Calcs'!$F$30</f>
        <v>0</v>
      </c>
      <c r="Y1429" s="73">
        <f>T1429*'KERS Calcs'!$F$30</f>
        <v>0</v>
      </c>
      <c r="Z1429" s="26">
        <f>SUM($Y$3:Y1429)</f>
        <v>256.09111088166776</v>
      </c>
    </row>
    <row r="1430" spans="1:26" x14ac:dyDescent="0.2">
      <c r="A1430" s="23" t="s">
        <v>20</v>
      </c>
      <c r="B1430" s="19">
        <v>1427</v>
      </c>
      <c r="C1430" s="23">
        <v>405</v>
      </c>
      <c r="D1430" s="19">
        <v>39.5</v>
      </c>
      <c r="E1430" s="24">
        <v>10.972222222222223</v>
      </c>
      <c r="F1430" s="20">
        <v>0.76388888888888884</v>
      </c>
      <c r="G1430" s="25">
        <f>'Bike Data'!$C$4*$F1430</f>
        <v>216.18055555555554</v>
      </c>
      <c r="H1430" s="22">
        <f>0.5*'Bike Data'!$C$12*'Bike Data'!$C$7*'Bike Data'!$C$6*'WLTP Calcs'!E1430^2</f>
        <v>24.776192129629635</v>
      </c>
      <c r="I1430" s="26">
        <f>0.02 *'Bike Data'!C$4*9.81</f>
        <v>55.524600000000007</v>
      </c>
      <c r="J1430" s="22">
        <f t="shared" si="155"/>
        <v>296.4813476851852</v>
      </c>
      <c r="K1430" s="25">
        <f t="shared" si="156"/>
        <v>296.4813476851852</v>
      </c>
      <c r="L1430" s="20">
        <f t="shared" si="157"/>
        <v>0</v>
      </c>
      <c r="M1430" s="30">
        <f>(E1430/1000)*(I1430+H1430+('Bike Data'!C$4*'Bike Data'!C$10*F1430))</f>
        <v>3.9702277158243318</v>
      </c>
      <c r="N1430" s="25">
        <f t="shared" si="158"/>
        <v>3.9702277158243318</v>
      </c>
      <c r="O1430" s="30">
        <f t="shared" si="159"/>
        <v>0</v>
      </c>
      <c r="P1430" s="26"/>
      <c r="Q1430" s="22">
        <f>((M1430+M1431)/2) * (B1431 - B1430)</f>
        <v>3.3600952200135032</v>
      </c>
      <c r="R1430" s="25">
        <f t="shared" si="160"/>
        <v>3.3600952200135032</v>
      </c>
      <c r="S1430" s="22">
        <f>SUM($R$3:R1430)</f>
        <v>2226.4101365629099</v>
      </c>
      <c r="T1430" s="25">
        <f t="shared" si="154"/>
        <v>0</v>
      </c>
      <c r="U1430" s="22">
        <f>SUM($T$3:T1430)</f>
        <v>476.18238401558597</v>
      </c>
      <c r="V1430" s="25"/>
      <c r="W1430" s="20">
        <f>U1430*'KERS Calcs'!$F$4</f>
        <v>419.04049793371564</v>
      </c>
      <c r="X1430" s="25">
        <f>O1430*'KERS Calcs'!$F$30</f>
        <v>0</v>
      </c>
      <c r="Y1430" s="73">
        <f>T1430*'KERS Calcs'!$F$30</f>
        <v>0</v>
      </c>
      <c r="Z1430" s="26">
        <f>SUM($Y$3:Y1430)</f>
        <v>256.09111088166776</v>
      </c>
    </row>
    <row r="1431" spans="1:26" x14ac:dyDescent="0.2">
      <c r="A1431" s="23" t="s">
        <v>20</v>
      </c>
      <c r="B1431" s="19">
        <v>1428</v>
      </c>
      <c r="C1431" s="23">
        <v>406</v>
      </c>
      <c r="D1431" s="19">
        <v>41.8</v>
      </c>
      <c r="E1431" s="24">
        <v>11.611111111111111</v>
      </c>
      <c r="F1431" s="20">
        <v>0.41666666666666663</v>
      </c>
      <c r="G1431" s="25">
        <f>'Bike Data'!$C$4*$F1431</f>
        <v>117.91666666666666</v>
      </c>
      <c r="H1431" s="22">
        <f>0.5*'Bike Data'!$C$12*'Bike Data'!$C$7*'Bike Data'!$C$6*'WLTP Calcs'!E1431^2</f>
        <v>27.745524074074076</v>
      </c>
      <c r="I1431" s="26">
        <f>0.02 *'Bike Data'!C$4*9.81</f>
        <v>55.524600000000007</v>
      </c>
      <c r="J1431" s="22">
        <f t="shared" si="155"/>
        <v>201.18679074074072</v>
      </c>
      <c r="K1431" s="25">
        <f t="shared" si="156"/>
        <v>201.18679074074072</v>
      </c>
      <c r="L1431" s="20">
        <f t="shared" si="157"/>
        <v>0</v>
      </c>
      <c r="M1431" s="30">
        <f>(E1431/1000)*(I1431+H1431+('Bike Data'!C$4*'Bike Data'!C$10*F1431))</f>
        <v>2.7499627242026747</v>
      </c>
      <c r="N1431" s="25">
        <f t="shared" si="158"/>
        <v>2.7499627242026747</v>
      </c>
      <c r="O1431" s="30">
        <f t="shared" si="159"/>
        <v>0</v>
      </c>
      <c r="P1431" s="26"/>
      <c r="Q1431" s="22">
        <f>((M1431+M1432)/2) * (B1432 - B1431)</f>
        <v>1.9022537165412812</v>
      </c>
      <c r="R1431" s="25">
        <f t="shared" si="160"/>
        <v>1.9022537165412812</v>
      </c>
      <c r="S1431" s="22">
        <f>SUM($R$3:R1431)</f>
        <v>2228.3123902794509</v>
      </c>
      <c r="T1431" s="25">
        <f t="shared" si="154"/>
        <v>0</v>
      </c>
      <c r="U1431" s="22">
        <f>SUM($T$3:T1431)</f>
        <v>476.18238401558597</v>
      </c>
      <c r="V1431" s="25"/>
      <c r="W1431" s="20">
        <f>U1431*'KERS Calcs'!$F$4</f>
        <v>419.04049793371564</v>
      </c>
      <c r="X1431" s="25">
        <f>O1431*'KERS Calcs'!$F$30</f>
        <v>0</v>
      </c>
      <c r="Y1431" s="73">
        <f>T1431*'KERS Calcs'!$F$30</f>
        <v>0</v>
      </c>
      <c r="Z1431" s="26">
        <f>SUM($Y$3:Y1431)</f>
        <v>256.09111088166776</v>
      </c>
    </row>
    <row r="1432" spans="1:26" x14ac:dyDescent="0.2">
      <c r="A1432" s="23" t="s">
        <v>20</v>
      </c>
      <c r="B1432" s="19">
        <v>1429</v>
      </c>
      <c r="C1432" s="23">
        <v>407</v>
      </c>
      <c r="D1432" s="19">
        <v>42.5</v>
      </c>
      <c r="E1432" s="24">
        <v>11.805555555555555</v>
      </c>
      <c r="F1432" s="20">
        <v>1.3888888888889086E-2</v>
      </c>
      <c r="G1432" s="25">
        <f>'Bike Data'!$C$4*$F1432</f>
        <v>3.9305555555556113</v>
      </c>
      <c r="H1432" s="22">
        <f>0.5*'Bike Data'!$C$12*'Bike Data'!$C$7*'Bike Data'!$C$6*'WLTP Calcs'!E1432^2</f>
        <v>28.682581018518519</v>
      </c>
      <c r="I1432" s="26">
        <f>0.02 *'Bike Data'!C$4*9.81</f>
        <v>55.524600000000007</v>
      </c>
      <c r="J1432" s="22">
        <f t="shared" si="155"/>
        <v>88.13773657407414</v>
      </c>
      <c r="K1432" s="25">
        <f t="shared" si="156"/>
        <v>88.13773657407414</v>
      </c>
      <c r="L1432" s="20">
        <f t="shared" si="157"/>
        <v>0</v>
      </c>
      <c r="M1432" s="30">
        <f>(E1432/1000)*(I1432+H1432+('Bike Data'!C$4*'Bike Data'!C$10*F1432))</f>
        <v>1.0545447088798876</v>
      </c>
      <c r="N1432" s="25">
        <f t="shared" si="158"/>
        <v>1.0545447088798876</v>
      </c>
      <c r="O1432" s="30">
        <f t="shared" si="159"/>
        <v>0</v>
      </c>
      <c r="P1432" s="26"/>
      <c r="Q1432" s="22">
        <f>((M1432+M1433)/2) * (B1433 - B1432)</f>
        <v>0.29768374806777342</v>
      </c>
      <c r="R1432" s="25">
        <f t="shared" si="160"/>
        <v>0.29768374806777342</v>
      </c>
      <c r="S1432" s="22">
        <f>SUM($R$3:R1432)</f>
        <v>2228.6100740275187</v>
      </c>
      <c r="T1432" s="25">
        <f t="shared" si="154"/>
        <v>0</v>
      </c>
      <c r="U1432" s="22">
        <f>SUM($T$3:T1432)</f>
        <v>476.18238401558597</v>
      </c>
      <c r="V1432" s="25"/>
      <c r="W1432" s="20">
        <f>U1432*'KERS Calcs'!$F$4</f>
        <v>419.04049793371564</v>
      </c>
      <c r="X1432" s="25">
        <f>O1432*'KERS Calcs'!$F$30</f>
        <v>0</v>
      </c>
      <c r="Y1432" s="73">
        <f>T1432*'KERS Calcs'!$F$30</f>
        <v>0</v>
      </c>
      <c r="Z1432" s="26">
        <f>SUM($Y$3:Y1432)</f>
        <v>256.09111088166776</v>
      </c>
    </row>
    <row r="1433" spans="1:26" x14ac:dyDescent="0.2">
      <c r="A1433" s="23" t="s">
        <v>20</v>
      </c>
      <c r="B1433" s="19">
        <v>1430</v>
      </c>
      <c r="C1433" s="23">
        <v>408</v>
      </c>
      <c r="D1433" s="19">
        <v>41.9</v>
      </c>
      <c r="E1433" s="24">
        <v>11.638888888888889</v>
      </c>
      <c r="F1433" s="20">
        <v>-0.33333333333333315</v>
      </c>
      <c r="G1433" s="25">
        <f>'Bike Data'!$C$4*$F1433</f>
        <v>-94.333333333333286</v>
      </c>
      <c r="H1433" s="22">
        <f>0.5*'Bike Data'!$C$12*'Bike Data'!$C$7*'Bike Data'!$C$6*'WLTP Calcs'!E1433^2</f>
        <v>27.878436574074076</v>
      </c>
      <c r="I1433" s="26">
        <f>0.02 *'Bike Data'!C$4*9.81</f>
        <v>55.524600000000007</v>
      </c>
      <c r="J1433" s="22">
        <f t="shared" si="155"/>
        <v>-10.930296759259207</v>
      </c>
      <c r="K1433" s="25">
        <f t="shared" si="156"/>
        <v>0</v>
      </c>
      <c r="L1433" s="20">
        <f t="shared" si="157"/>
        <v>10.930296759259207</v>
      </c>
      <c r="M1433" s="30">
        <f>(E1433/1000)*(I1433+H1433+('Bike Data'!C$4*'Bike Data'!C$10*F1433))</f>
        <v>-0.45917721274434076</v>
      </c>
      <c r="N1433" s="25">
        <f t="shared" si="158"/>
        <v>0</v>
      </c>
      <c r="O1433" s="30">
        <f t="shared" si="159"/>
        <v>0.45917721274434076</v>
      </c>
      <c r="P1433" s="26">
        <f>SUM(O1433:O1438)</f>
        <v>15.619105287249226</v>
      </c>
      <c r="Q1433" s="22">
        <f>((M1433+M1434)/2) * (B1434 - B1433)</f>
        <v>-1.289151046897504</v>
      </c>
      <c r="R1433" s="25">
        <f t="shared" si="160"/>
        <v>0</v>
      </c>
      <c r="S1433" s="22">
        <f>SUM($R$3:R1433)</f>
        <v>2228.6100740275187</v>
      </c>
      <c r="T1433" s="25">
        <f t="shared" si="154"/>
        <v>1.289151046897504</v>
      </c>
      <c r="U1433" s="22">
        <f>SUM($T$3:T1433)</f>
        <v>477.4715350624835</v>
      </c>
      <c r="V1433" s="25">
        <f>SUM(T1433:T1438)</f>
        <v>15.349069734500384</v>
      </c>
      <c r="W1433" s="20">
        <f>U1433*'KERS Calcs'!$F$4</f>
        <v>420.17495085498547</v>
      </c>
      <c r="X1433" s="25">
        <f>O1433*'KERS Calcs'!$F$30</f>
        <v>0.24694572174555085</v>
      </c>
      <c r="Y1433" s="73">
        <f>T1433*'KERS Calcs'!$F$30</f>
        <v>0.69330604150077169</v>
      </c>
      <c r="Z1433" s="26">
        <f>SUM($Y$3:Y1433)</f>
        <v>256.78441692316852</v>
      </c>
    </row>
    <row r="1434" spans="1:26" x14ac:dyDescent="0.2">
      <c r="A1434" s="23" t="s">
        <v>20</v>
      </c>
      <c r="B1434" s="19">
        <v>1431</v>
      </c>
      <c r="C1434" s="23">
        <v>409</v>
      </c>
      <c r="D1434" s="19">
        <v>40.1</v>
      </c>
      <c r="E1434" s="24">
        <v>11.138888888888889</v>
      </c>
      <c r="F1434" s="20">
        <v>-0.73611111111111072</v>
      </c>
      <c r="G1434" s="25">
        <f>'Bike Data'!$C$4*$F1434</f>
        <v>-208.31944444444434</v>
      </c>
      <c r="H1434" s="22">
        <f>0.5*'Bike Data'!$C$12*'Bike Data'!$C$7*'Bike Data'!$C$6*'WLTP Calcs'!E1434^2</f>
        <v>25.534603240740744</v>
      </c>
      <c r="I1434" s="26">
        <f>0.02 *'Bike Data'!C$4*9.81</f>
        <v>55.524600000000007</v>
      </c>
      <c r="J1434" s="22">
        <f t="shared" si="155"/>
        <v>-127.26024120370359</v>
      </c>
      <c r="K1434" s="25">
        <f t="shared" si="156"/>
        <v>0</v>
      </c>
      <c r="L1434" s="20">
        <f t="shared" si="157"/>
        <v>127.26024120370359</v>
      </c>
      <c r="M1434" s="30">
        <f>(E1434/1000)*(I1434+H1434+('Bike Data'!C$4*'Bike Data'!C$10*F1434))</f>
        <v>-2.1191248810506673</v>
      </c>
      <c r="N1434" s="25">
        <f t="shared" si="158"/>
        <v>0</v>
      </c>
      <c r="O1434" s="30">
        <f t="shared" si="159"/>
        <v>2.1191248810506673</v>
      </c>
      <c r="P1434" s="26"/>
      <c r="Q1434" s="22">
        <f>((M1434+M1435)/2) * (B1435 - B1434)</f>
        <v>-2.9590621692290373</v>
      </c>
      <c r="R1434" s="25">
        <f t="shared" si="160"/>
        <v>0</v>
      </c>
      <c r="S1434" s="22">
        <f>SUM($R$3:R1434)</f>
        <v>2228.6100740275187</v>
      </c>
      <c r="T1434" s="25">
        <f t="shared" si="154"/>
        <v>2.9590621692290373</v>
      </c>
      <c r="U1434" s="22">
        <f>SUM($T$3:T1434)</f>
        <v>480.43059723171251</v>
      </c>
      <c r="V1434" s="25"/>
      <c r="W1434" s="20">
        <f>U1434*'KERS Calcs'!$F$4</f>
        <v>422.77892556390702</v>
      </c>
      <c r="X1434" s="25">
        <f>O1434*'KERS Calcs'!$F$30</f>
        <v>1.1396663612559925</v>
      </c>
      <c r="Y1434" s="73">
        <f>T1434*'KERS Calcs'!$F$30</f>
        <v>1.5913850312887199</v>
      </c>
      <c r="Z1434" s="26">
        <f>SUM($Y$3:Y1434)</f>
        <v>258.37580195445724</v>
      </c>
    </row>
    <row r="1435" spans="1:26" x14ac:dyDescent="0.2">
      <c r="A1435" s="23" t="s">
        <v>20</v>
      </c>
      <c r="B1435" s="19">
        <v>1432</v>
      </c>
      <c r="C1435" s="23">
        <v>410</v>
      </c>
      <c r="D1435" s="19">
        <v>36.6</v>
      </c>
      <c r="E1435" s="24">
        <v>10.166666666666668</v>
      </c>
      <c r="F1435" s="20">
        <v>-1.2222222222222223</v>
      </c>
      <c r="G1435" s="25">
        <f>'Bike Data'!$C$4*$F1435</f>
        <v>-345.88888888888891</v>
      </c>
      <c r="H1435" s="22">
        <f>0.5*'Bike Data'!$C$12*'Bike Data'!$C$7*'Bike Data'!$C$6*'WLTP Calcs'!E1435^2</f>
        <v>21.27171666666667</v>
      </c>
      <c r="I1435" s="26">
        <f>0.02 *'Bike Data'!C$4*9.81</f>
        <v>55.524600000000007</v>
      </c>
      <c r="J1435" s="22">
        <f t="shared" si="155"/>
        <v>-269.0925722222222</v>
      </c>
      <c r="K1435" s="25">
        <f t="shared" si="156"/>
        <v>0</v>
      </c>
      <c r="L1435" s="20">
        <f t="shared" si="157"/>
        <v>269.0925722222222</v>
      </c>
      <c r="M1435" s="30">
        <f>(E1435/1000)*(I1435+H1435+('Bike Data'!C$4*'Bike Data'!C$10*F1435))</f>
        <v>-3.7989994574074077</v>
      </c>
      <c r="N1435" s="25">
        <f t="shared" si="158"/>
        <v>0</v>
      </c>
      <c r="O1435" s="30">
        <f t="shared" si="159"/>
        <v>3.7989994574074077</v>
      </c>
      <c r="P1435" s="26"/>
      <c r="Q1435" s="22">
        <f>((M1435+M1436)/2) * (B1436 - B1435)</f>
        <v>-3.9493364791409471</v>
      </c>
      <c r="R1435" s="25">
        <f t="shared" si="160"/>
        <v>0</v>
      </c>
      <c r="S1435" s="22">
        <f>SUM($R$3:R1435)</f>
        <v>2228.6100740275187</v>
      </c>
      <c r="T1435" s="25">
        <f t="shared" si="154"/>
        <v>3.9493364791409471</v>
      </c>
      <c r="U1435" s="22">
        <f>SUM($T$3:T1435)</f>
        <v>484.37993371085344</v>
      </c>
      <c r="V1435" s="25"/>
      <c r="W1435" s="20">
        <f>U1435*'KERS Calcs'!$F$4</f>
        <v>426.25434166555101</v>
      </c>
      <c r="X1435" s="25">
        <f>O1435*'KERS Calcs'!$F$30</f>
        <v>2.0431037013214475</v>
      </c>
      <c r="Y1435" s="73">
        <f>T1435*'KERS Calcs'!$F$30</f>
        <v>2.1239550225688193</v>
      </c>
      <c r="Z1435" s="26">
        <f>SUM($Y$3:Y1435)</f>
        <v>260.49975697702604</v>
      </c>
    </row>
    <row r="1436" spans="1:26" x14ac:dyDescent="0.2">
      <c r="A1436" s="23" t="s">
        <v>20</v>
      </c>
      <c r="B1436" s="19">
        <v>1433</v>
      </c>
      <c r="C1436" s="23">
        <v>411</v>
      </c>
      <c r="D1436" s="19">
        <v>31.3</v>
      </c>
      <c r="E1436" s="24">
        <v>8.6944444444444446</v>
      </c>
      <c r="F1436" s="20">
        <v>-1.4722222222222223</v>
      </c>
      <c r="G1436" s="25">
        <f>'Bike Data'!$C$4*$F1436</f>
        <v>-416.63888888888891</v>
      </c>
      <c r="H1436" s="22">
        <f>0.5*'Bike Data'!$C$12*'Bike Data'!$C$7*'Bike Data'!$C$6*'WLTP Calcs'!E1436^2</f>
        <v>15.557114351851855</v>
      </c>
      <c r="I1436" s="26">
        <f>0.02 *'Bike Data'!C$4*9.81</f>
        <v>55.524600000000007</v>
      </c>
      <c r="J1436" s="22">
        <f t="shared" si="155"/>
        <v>-345.55717453703704</v>
      </c>
      <c r="K1436" s="25">
        <f t="shared" si="156"/>
        <v>0</v>
      </c>
      <c r="L1436" s="20">
        <f t="shared" si="157"/>
        <v>345.55717453703704</v>
      </c>
      <c r="M1436" s="30">
        <f>(E1436/1000)*(I1436+H1436+('Bike Data'!C$4*'Bike Data'!C$10*F1436))</f>
        <v>-4.099673500874486</v>
      </c>
      <c r="N1436" s="25">
        <f t="shared" si="158"/>
        <v>0</v>
      </c>
      <c r="O1436" s="30">
        <f t="shared" si="159"/>
        <v>4.099673500874486</v>
      </c>
      <c r="P1436" s="26"/>
      <c r="Q1436" s="22">
        <f>((M1436+M1437)/2) * (B1437 - B1436)</f>
        <v>-3.7884762011188267</v>
      </c>
      <c r="R1436" s="25">
        <f t="shared" si="160"/>
        <v>0</v>
      </c>
      <c r="S1436" s="22">
        <f>SUM($R$3:R1436)</f>
        <v>2228.6100740275187</v>
      </c>
      <c r="T1436" s="25">
        <f t="shared" si="154"/>
        <v>3.7884762011188267</v>
      </c>
      <c r="U1436" s="22">
        <f>SUM($T$3:T1436)</f>
        <v>488.16840991197228</v>
      </c>
      <c r="V1436" s="25"/>
      <c r="W1436" s="20">
        <f>U1436*'KERS Calcs'!$F$4</f>
        <v>429.58820072253559</v>
      </c>
      <c r="X1436" s="25">
        <f>O1436*'KERS Calcs'!$F$30</f>
        <v>2.2048063438161907</v>
      </c>
      <c r="Y1436" s="73">
        <f>T1436*'KERS Calcs'!$F$30</f>
        <v>2.0374442891224716</v>
      </c>
      <c r="Z1436" s="26">
        <f>SUM($Y$3:Y1436)</f>
        <v>262.53720126614849</v>
      </c>
    </row>
    <row r="1437" spans="1:26" x14ac:dyDescent="0.2">
      <c r="A1437" s="23" t="s">
        <v>20</v>
      </c>
      <c r="B1437" s="19">
        <v>1434</v>
      </c>
      <c r="C1437" s="23">
        <v>412</v>
      </c>
      <c r="D1437" s="19">
        <v>26</v>
      </c>
      <c r="E1437" s="24">
        <v>7.2222222222222223</v>
      </c>
      <c r="F1437" s="20">
        <v>-1.4861111111111109</v>
      </c>
      <c r="G1437" s="25">
        <f>'Bike Data'!$C$4*$F1437</f>
        <v>-420.5694444444444</v>
      </c>
      <c r="H1437" s="22">
        <f>0.5*'Bike Data'!$C$12*'Bike Data'!$C$7*'Bike Data'!$C$6*'WLTP Calcs'!E1437^2</f>
        <v>10.73462962962963</v>
      </c>
      <c r="I1437" s="26">
        <f>0.02 *'Bike Data'!C$4*9.81</f>
        <v>55.524600000000007</v>
      </c>
      <c r="J1437" s="22">
        <f t="shared" si="155"/>
        <v>-354.31021481481474</v>
      </c>
      <c r="K1437" s="25">
        <f t="shared" si="156"/>
        <v>0</v>
      </c>
      <c r="L1437" s="20">
        <f t="shared" si="157"/>
        <v>354.31021481481474</v>
      </c>
      <c r="M1437" s="30">
        <f>(E1437/1000)*(I1437+H1437+('Bike Data'!C$4*'Bike Data'!C$10*F1437))</f>
        <v>-3.4772789013631673</v>
      </c>
      <c r="N1437" s="25">
        <f t="shared" si="158"/>
        <v>0</v>
      </c>
      <c r="O1437" s="30">
        <f t="shared" si="159"/>
        <v>3.4772789013631673</v>
      </c>
      <c r="P1437" s="26"/>
      <c r="Q1437" s="22">
        <f>((M1437+M1438)/2) * (B1438 - B1437)</f>
        <v>-2.5710651175861616</v>
      </c>
      <c r="R1437" s="25">
        <f t="shared" si="160"/>
        <v>0</v>
      </c>
      <c r="S1437" s="22">
        <f>SUM($R$3:R1437)</f>
        <v>2228.6100740275187</v>
      </c>
      <c r="T1437" s="25">
        <f t="shared" si="154"/>
        <v>2.5710651175861616</v>
      </c>
      <c r="U1437" s="22">
        <f>SUM($T$3:T1437)</f>
        <v>490.73947502955843</v>
      </c>
      <c r="V1437" s="25"/>
      <c r="W1437" s="20">
        <f>U1437*'KERS Calcs'!$F$4</f>
        <v>431.85073802601141</v>
      </c>
      <c r="X1437" s="25">
        <f>O1437*'KERS Calcs'!$F$30</f>
        <v>1.8700822344287524</v>
      </c>
      <c r="Y1437" s="73">
        <f>T1437*'KERS Calcs'!$F$30</f>
        <v>1.382720033780573</v>
      </c>
      <c r="Z1437" s="26">
        <f>SUM($Y$3:Y1437)</f>
        <v>263.91992129992906</v>
      </c>
    </row>
    <row r="1438" spans="1:26" x14ac:dyDescent="0.2">
      <c r="A1438" s="23" t="s">
        <v>20</v>
      </c>
      <c r="B1438" s="19">
        <v>1435</v>
      </c>
      <c r="C1438" s="23">
        <v>413</v>
      </c>
      <c r="D1438" s="19">
        <v>20.6</v>
      </c>
      <c r="E1438" s="24">
        <v>5.7222222222222232</v>
      </c>
      <c r="F1438" s="20">
        <v>-0.95833333333333315</v>
      </c>
      <c r="G1438" s="25">
        <f>'Bike Data'!$C$4*$F1438</f>
        <v>-271.20833333333326</v>
      </c>
      <c r="H1438" s="22">
        <f>0.5*'Bike Data'!$C$12*'Bike Data'!$C$7*'Bike Data'!$C$6*'WLTP Calcs'!E1438^2</f>
        <v>6.7386796296296323</v>
      </c>
      <c r="I1438" s="26">
        <f>0.02 *'Bike Data'!C$4*9.81</f>
        <v>55.524600000000007</v>
      </c>
      <c r="J1438" s="22">
        <f t="shared" si="155"/>
        <v>-208.94505370370359</v>
      </c>
      <c r="K1438" s="25">
        <f t="shared" si="156"/>
        <v>0</v>
      </c>
      <c r="L1438" s="20">
        <f t="shared" si="157"/>
        <v>208.94505370370359</v>
      </c>
      <c r="M1438" s="30">
        <f>(E1438/1000)*(I1438+H1438+('Bike Data'!C$4*'Bike Data'!C$10*F1438))</f>
        <v>-1.6648513338091562</v>
      </c>
      <c r="N1438" s="25">
        <f t="shared" si="158"/>
        <v>0</v>
      </c>
      <c r="O1438" s="30">
        <f t="shared" si="159"/>
        <v>1.6648513338091562</v>
      </c>
      <c r="P1438" s="26"/>
      <c r="Q1438" s="22">
        <f>((M1438+M1439)/2) * (B1439 - B1438)</f>
        <v>-0.79197872052790652</v>
      </c>
      <c r="R1438" s="25">
        <f t="shared" si="160"/>
        <v>0</v>
      </c>
      <c r="S1438" s="22">
        <f>SUM($R$3:R1438)</f>
        <v>2228.6100740275187</v>
      </c>
      <c r="T1438" s="25">
        <f t="shared" si="154"/>
        <v>0.79197872052790652</v>
      </c>
      <c r="U1438" s="22">
        <f>SUM($T$3:T1438)</f>
        <v>491.53145375008631</v>
      </c>
      <c r="V1438" s="25"/>
      <c r="W1438" s="20">
        <f>U1438*'KERS Calcs'!$F$4</f>
        <v>432.54767930007597</v>
      </c>
      <c r="X1438" s="25">
        <f>O1438*'KERS Calcs'!$F$30</f>
        <v>0.89535783313239359</v>
      </c>
      <c r="Y1438" s="73">
        <f>T1438*'KERS Calcs'!$F$30</f>
        <v>0.42592652971386413</v>
      </c>
      <c r="Z1438" s="26">
        <f>SUM($Y$3:Y1438)</f>
        <v>264.34584782964293</v>
      </c>
    </row>
    <row r="1439" spans="1:26" x14ac:dyDescent="0.2">
      <c r="A1439" s="23" t="s">
        <v>20</v>
      </c>
      <c r="B1439" s="19">
        <v>1436</v>
      </c>
      <c r="C1439" s="23">
        <v>414</v>
      </c>
      <c r="D1439" s="19">
        <v>19.100000000000001</v>
      </c>
      <c r="E1439" s="24">
        <v>5.3055555555555562</v>
      </c>
      <c r="F1439" s="20">
        <v>-0.12500000000000031</v>
      </c>
      <c r="G1439" s="25">
        <f>'Bike Data'!$C$4*$F1439</f>
        <v>-35.375000000000085</v>
      </c>
      <c r="H1439" s="22">
        <f>0.5*'Bike Data'!$C$12*'Bike Data'!$C$7*'Bike Data'!$C$6*'WLTP Calcs'!E1439^2</f>
        <v>5.7930476851851873</v>
      </c>
      <c r="I1439" s="26">
        <f>0.02 *'Bike Data'!C$4*9.81</f>
        <v>55.524600000000007</v>
      </c>
      <c r="J1439" s="22">
        <f t="shared" si="155"/>
        <v>25.942647685185108</v>
      </c>
      <c r="K1439" s="25">
        <f t="shared" si="156"/>
        <v>25.942647685185108</v>
      </c>
      <c r="L1439" s="20">
        <f t="shared" si="157"/>
        <v>0</v>
      </c>
      <c r="M1439" s="30">
        <f>(E1439/1000)*(I1439+H1439+('Bike Data'!C$4*'Bike Data'!C$10*F1439))</f>
        <v>8.0893892753343077E-2</v>
      </c>
      <c r="N1439" s="25">
        <f t="shared" si="158"/>
        <v>8.0893892753343077E-2</v>
      </c>
      <c r="O1439" s="30">
        <f t="shared" si="159"/>
        <v>0</v>
      </c>
      <c r="P1439" s="26"/>
      <c r="Q1439" s="22">
        <f>((M1439+M1440)/2) * (B1440 - B1439)</f>
        <v>0.48935113645511796</v>
      </c>
      <c r="R1439" s="25">
        <f t="shared" si="160"/>
        <v>0.48935113645511796</v>
      </c>
      <c r="S1439" s="22">
        <f>SUM($R$3:R1439)</f>
        <v>2229.099425163974</v>
      </c>
      <c r="T1439" s="25">
        <f t="shared" si="154"/>
        <v>0</v>
      </c>
      <c r="U1439" s="22">
        <f>SUM($T$3:T1439)</f>
        <v>491.53145375008631</v>
      </c>
      <c r="V1439" s="25"/>
      <c r="W1439" s="20">
        <f>U1439*'KERS Calcs'!$F$4</f>
        <v>432.54767930007597</v>
      </c>
      <c r="X1439" s="25">
        <f>O1439*'KERS Calcs'!$F$30</f>
        <v>0</v>
      </c>
      <c r="Y1439" s="73">
        <f>T1439*'KERS Calcs'!$F$30</f>
        <v>0</v>
      </c>
      <c r="Z1439" s="26">
        <f>SUM($Y$3:Y1439)</f>
        <v>264.34584782964293</v>
      </c>
    </row>
    <row r="1440" spans="1:26" x14ac:dyDescent="0.2">
      <c r="A1440" s="23" t="s">
        <v>20</v>
      </c>
      <c r="B1440" s="19">
        <v>1437</v>
      </c>
      <c r="C1440" s="23">
        <v>415</v>
      </c>
      <c r="D1440" s="19">
        <v>19.7</v>
      </c>
      <c r="E1440" s="24">
        <v>5.4722222222222223</v>
      </c>
      <c r="F1440" s="20">
        <v>0.27777777777777779</v>
      </c>
      <c r="G1440" s="25">
        <f>'Bike Data'!$C$4*$F1440</f>
        <v>78.611111111111114</v>
      </c>
      <c r="H1440" s="22">
        <f>0.5*'Bike Data'!$C$12*'Bike Data'!$C$7*'Bike Data'!$C$6*'WLTP Calcs'!E1440^2</f>
        <v>6.162725462962964</v>
      </c>
      <c r="I1440" s="26">
        <f>0.02 *'Bike Data'!C$4*9.81</f>
        <v>55.524600000000007</v>
      </c>
      <c r="J1440" s="22">
        <f t="shared" si="155"/>
        <v>140.29843657407409</v>
      </c>
      <c r="K1440" s="25">
        <f t="shared" si="156"/>
        <v>140.29843657407409</v>
      </c>
      <c r="L1440" s="20">
        <f t="shared" si="157"/>
        <v>0</v>
      </c>
      <c r="M1440" s="30">
        <f>(E1440/1000)*(I1440+H1440+('Bike Data'!C$4*'Bike Data'!C$10*F1440))</f>
        <v>0.8978083801568929</v>
      </c>
      <c r="N1440" s="25">
        <f t="shared" si="158"/>
        <v>0.8978083801568929</v>
      </c>
      <c r="O1440" s="30">
        <f t="shared" si="159"/>
        <v>0</v>
      </c>
      <c r="P1440" s="26"/>
      <c r="Q1440" s="22">
        <f>((M1440+M1441)/2) * (B1441 - B1440)</f>
        <v>0.97737252635995375</v>
      </c>
      <c r="R1440" s="25">
        <f t="shared" si="160"/>
        <v>0.97737252635995375</v>
      </c>
      <c r="S1440" s="22">
        <f>SUM($R$3:R1440)</f>
        <v>2230.0767976903339</v>
      </c>
      <c r="T1440" s="25">
        <f t="shared" si="154"/>
        <v>0</v>
      </c>
      <c r="U1440" s="22">
        <f>SUM($T$3:T1440)</f>
        <v>491.53145375008631</v>
      </c>
      <c r="V1440" s="25"/>
      <c r="W1440" s="20">
        <f>U1440*'KERS Calcs'!$F$4</f>
        <v>432.54767930007597</v>
      </c>
      <c r="X1440" s="25">
        <f>O1440*'KERS Calcs'!$F$30</f>
        <v>0</v>
      </c>
      <c r="Y1440" s="73">
        <f>T1440*'KERS Calcs'!$F$30</f>
        <v>0</v>
      </c>
      <c r="Z1440" s="26">
        <f>SUM($Y$3:Y1440)</f>
        <v>264.34584782964293</v>
      </c>
    </row>
    <row r="1441" spans="1:26" x14ac:dyDescent="0.2">
      <c r="A1441" s="23" t="s">
        <v>20</v>
      </c>
      <c r="B1441" s="19">
        <v>1438</v>
      </c>
      <c r="C1441" s="23">
        <v>416</v>
      </c>
      <c r="D1441" s="19">
        <v>21.1</v>
      </c>
      <c r="E1441" s="24">
        <v>5.8611111111111116</v>
      </c>
      <c r="F1441" s="20">
        <v>0.31944444444444453</v>
      </c>
      <c r="G1441" s="25">
        <f>'Bike Data'!$C$4*$F1441</f>
        <v>90.4027777777778</v>
      </c>
      <c r="H1441" s="22">
        <f>0.5*'Bike Data'!$C$12*'Bike Data'!$C$7*'Bike Data'!$C$6*'WLTP Calcs'!E1441^2</f>
        <v>7.0697699074074087</v>
      </c>
      <c r="I1441" s="26">
        <f>0.02 *'Bike Data'!C$4*9.81</f>
        <v>55.524600000000007</v>
      </c>
      <c r="J1441" s="22">
        <f t="shared" si="155"/>
        <v>152.99714768518521</v>
      </c>
      <c r="K1441" s="25">
        <f t="shared" si="156"/>
        <v>152.99714768518521</v>
      </c>
      <c r="L1441" s="20">
        <f t="shared" si="157"/>
        <v>0</v>
      </c>
      <c r="M1441" s="30">
        <f>(E1441/1000)*(I1441+H1441+('Bike Data'!C$4*'Bike Data'!C$10*F1441))</f>
        <v>1.0569366725630147</v>
      </c>
      <c r="N1441" s="25">
        <f t="shared" si="158"/>
        <v>1.0569366725630147</v>
      </c>
      <c r="O1441" s="30">
        <f t="shared" si="159"/>
        <v>0</v>
      </c>
      <c r="P1441" s="26"/>
      <c r="Q1441" s="22">
        <f>((M1441+M1442)/2) * (B1442 - B1441)</f>
        <v>0.87802368106031392</v>
      </c>
      <c r="R1441" s="25">
        <f t="shared" si="160"/>
        <v>0.87802368106031392</v>
      </c>
      <c r="S1441" s="22">
        <f>SUM($R$3:R1441)</f>
        <v>2230.9548213713942</v>
      </c>
      <c r="T1441" s="25">
        <f t="shared" si="154"/>
        <v>0</v>
      </c>
      <c r="U1441" s="22">
        <f>SUM($T$3:T1441)</f>
        <v>491.53145375008631</v>
      </c>
      <c r="V1441" s="25"/>
      <c r="W1441" s="20">
        <f>U1441*'KERS Calcs'!$F$4</f>
        <v>432.54767930007597</v>
      </c>
      <c r="X1441" s="25">
        <f>O1441*'KERS Calcs'!$F$30</f>
        <v>0</v>
      </c>
      <c r="Y1441" s="73">
        <f>T1441*'KERS Calcs'!$F$30</f>
        <v>0</v>
      </c>
      <c r="Z1441" s="26">
        <f>SUM($Y$3:Y1441)</f>
        <v>264.34584782964293</v>
      </c>
    </row>
    <row r="1442" spans="1:26" x14ac:dyDescent="0.2">
      <c r="A1442" s="23" t="s">
        <v>20</v>
      </c>
      <c r="B1442" s="19">
        <v>1439</v>
      </c>
      <c r="C1442" s="23">
        <v>417</v>
      </c>
      <c r="D1442" s="19">
        <v>22</v>
      </c>
      <c r="E1442" s="24">
        <v>6.1111111111111116</v>
      </c>
      <c r="F1442" s="20">
        <v>0.1388888888888889</v>
      </c>
      <c r="G1442" s="25">
        <f>'Bike Data'!$C$4*$F1442</f>
        <v>39.305555555555557</v>
      </c>
      <c r="H1442" s="22">
        <f>0.5*'Bike Data'!$C$12*'Bike Data'!$C$7*'Bike Data'!$C$6*'WLTP Calcs'!E1442^2</f>
        <v>7.6857407407407425</v>
      </c>
      <c r="I1442" s="26">
        <f>0.02 *'Bike Data'!C$4*9.81</f>
        <v>55.524600000000007</v>
      </c>
      <c r="J1442" s="22">
        <f t="shared" si="155"/>
        <v>102.5158962962963</v>
      </c>
      <c r="K1442" s="25">
        <f t="shared" si="156"/>
        <v>102.5158962962963</v>
      </c>
      <c r="L1442" s="20">
        <f t="shared" si="157"/>
        <v>0</v>
      </c>
      <c r="M1442" s="30">
        <f>(E1442/1000)*(I1442+H1442+('Bike Data'!C$4*'Bike Data'!C$10*F1442))</f>
        <v>0.69911068955761313</v>
      </c>
      <c r="N1442" s="25">
        <f t="shared" si="158"/>
        <v>0.69911068955761313</v>
      </c>
      <c r="O1442" s="30">
        <f t="shared" si="159"/>
        <v>0</v>
      </c>
      <c r="P1442" s="26"/>
      <c r="Q1442" s="22">
        <f>((M1442+M1443)/2) * (B1443 - B1442)</f>
        <v>0.44951676253858008</v>
      </c>
      <c r="R1442" s="25">
        <f t="shared" si="160"/>
        <v>0.44951676253858008</v>
      </c>
      <c r="S1442" s="22">
        <f>SUM($R$3:R1442)</f>
        <v>2231.4043381339329</v>
      </c>
      <c r="T1442" s="25">
        <f t="shared" si="154"/>
        <v>0</v>
      </c>
      <c r="U1442" s="22">
        <f>SUM($T$3:T1442)</f>
        <v>491.53145375008631</v>
      </c>
      <c r="V1442" s="25"/>
      <c r="W1442" s="20">
        <f>U1442*'KERS Calcs'!$F$4</f>
        <v>432.54767930007597</v>
      </c>
      <c r="X1442" s="25">
        <f>O1442*'KERS Calcs'!$F$30</f>
        <v>0</v>
      </c>
      <c r="Y1442" s="73">
        <f>T1442*'KERS Calcs'!$F$30</f>
        <v>0</v>
      </c>
      <c r="Z1442" s="26">
        <f>SUM($Y$3:Y1442)</f>
        <v>264.34584782964293</v>
      </c>
    </row>
    <row r="1443" spans="1:26" x14ac:dyDescent="0.2">
      <c r="A1443" s="23" t="s">
        <v>20</v>
      </c>
      <c r="B1443" s="19">
        <v>1440</v>
      </c>
      <c r="C1443" s="23">
        <v>418</v>
      </c>
      <c r="D1443" s="19">
        <v>22.1</v>
      </c>
      <c r="E1443" s="24">
        <v>6.1388888888888893</v>
      </c>
      <c r="F1443" s="20">
        <v>-8.3333333333333523E-2</v>
      </c>
      <c r="G1443" s="25">
        <f>'Bike Data'!$C$4*$F1443</f>
        <v>-23.583333333333385</v>
      </c>
      <c r="H1443" s="22">
        <f>0.5*'Bike Data'!$C$12*'Bike Data'!$C$7*'Bike Data'!$C$6*'WLTP Calcs'!E1443^2</f>
        <v>7.7557699074074087</v>
      </c>
      <c r="I1443" s="26">
        <f>0.02 *'Bike Data'!C$4*9.81</f>
        <v>55.524600000000007</v>
      </c>
      <c r="J1443" s="22">
        <f t="shared" si="155"/>
        <v>39.697036574074033</v>
      </c>
      <c r="K1443" s="25">
        <f t="shared" si="156"/>
        <v>39.697036574074033</v>
      </c>
      <c r="L1443" s="20">
        <f t="shared" si="157"/>
        <v>0</v>
      </c>
      <c r="M1443" s="30">
        <f>(E1443/1000)*(I1443+H1443+('Bike Data'!C$4*'Bike Data'!C$10*F1443))</f>
        <v>0.19992283551954701</v>
      </c>
      <c r="N1443" s="25">
        <f t="shared" si="158"/>
        <v>0.19992283551954701</v>
      </c>
      <c r="O1443" s="30">
        <f t="shared" si="159"/>
        <v>0</v>
      </c>
      <c r="P1443" s="26"/>
      <c r="Q1443" s="22">
        <f>((M1443+M1444)/2) * (B1444 - B1443)</f>
        <v>-9.3759527642747018E-2</v>
      </c>
      <c r="R1443" s="25">
        <f t="shared" si="160"/>
        <v>0</v>
      </c>
      <c r="S1443" s="22">
        <f>SUM($R$3:R1443)</f>
        <v>2231.4043381339329</v>
      </c>
      <c r="T1443" s="25">
        <f t="shared" si="154"/>
        <v>9.3759527642747018E-2</v>
      </c>
      <c r="U1443" s="22">
        <f>SUM($T$3:T1443)</f>
        <v>491.62521327772907</v>
      </c>
      <c r="V1443" s="25">
        <f>SUM(T1443:T1445)</f>
        <v>0.86946312918595625</v>
      </c>
      <c r="W1443" s="20">
        <f>U1443*'KERS Calcs'!$F$4</f>
        <v>432.63018768440156</v>
      </c>
      <c r="X1443" s="25">
        <f>O1443*'KERS Calcs'!$F$30</f>
        <v>0</v>
      </c>
      <c r="Y1443" s="73">
        <f>T1443*'KERS Calcs'!$F$30</f>
        <v>5.0423918220766382E-2</v>
      </c>
      <c r="Z1443" s="26">
        <f>SUM($Y$3:Y1443)</f>
        <v>264.39627174786369</v>
      </c>
    </row>
    <row r="1444" spans="1:26" x14ac:dyDescent="0.2">
      <c r="A1444" s="23" t="s">
        <v>20</v>
      </c>
      <c r="B1444" s="19">
        <v>1441</v>
      </c>
      <c r="C1444" s="23">
        <v>419</v>
      </c>
      <c r="D1444" s="19">
        <v>21.4</v>
      </c>
      <c r="E1444" s="24">
        <v>5.9444444444444446</v>
      </c>
      <c r="F1444" s="20">
        <v>-0.34722222222222221</v>
      </c>
      <c r="G1444" s="25">
        <f>'Bike Data'!$C$4*$F1444</f>
        <v>-98.263888888888886</v>
      </c>
      <c r="H1444" s="22">
        <f>0.5*'Bike Data'!$C$12*'Bike Data'!$C$7*'Bike Data'!$C$6*'WLTP Calcs'!E1444^2</f>
        <v>7.2722351851851865</v>
      </c>
      <c r="I1444" s="26">
        <f>0.02 *'Bike Data'!C$4*9.81</f>
        <v>55.524600000000007</v>
      </c>
      <c r="J1444" s="22">
        <f t="shared" si="155"/>
        <v>-35.467053703703698</v>
      </c>
      <c r="K1444" s="25">
        <f t="shared" si="156"/>
        <v>0</v>
      </c>
      <c r="L1444" s="20">
        <f t="shared" si="157"/>
        <v>35.467053703703698</v>
      </c>
      <c r="M1444" s="30">
        <f>(E1444/1000)*(I1444+H1444+('Bike Data'!C$4*'Bike Data'!C$10*F1444))</f>
        <v>-0.38744189080504104</v>
      </c>
      <c r="N1444" s="25">
        <f t="shared" si="158"/>
        <v>0</v>
      </c>
      <c r="O1444" s="30">
        <f t="shared" si="159"/>
        <v>0.38744189080504104</v>
      </c>
      <c r="P1444" s="26">
        <f>SUM(O1444:O1446)</f>
        <v>1.0229541191100819</v>
      </c>
      <c r="Q1444" s="22">
        <f>((M1444+M1445)/2) * (B1445 - B1444)</f>
        <v>-0.45794748739068891</v>
      </c>
      <c r="R1444" s="25">
        <f t="shared" si="160"/>
        <v>0</v>
      </c>
      <c r="S1444" s="22">
        <f>SUM($R$3:R1444)</f>
        <v>2231.4043381339329</v>
      </c>
      <c r="T1444" s="25">
        <f t="shared" si="154"/>
        <v>0.45794748739068891</v>
      </c>
      <c r="U1444" s="22">
        <f>SUM($T$3:T1444)</f>
        <v>492.08316076511977</v>
      </c>
      <c r="V1444" s="25"/>
      <c r="W1444" s="20">
        <f>U1444*'KERS Calcs'!$F$4</f>
        <v>433.03318147330538</v>
      </c>
      <c r="X1444" s="25">
        <f>O1444*'KERS Calcs'!$F$30</f>
        <v>0.20836643174752351</v>
      </c>
      <c r="Y1444" s="73">
        <f>T1444*'KERS Calcs'!$F$30</f>
        <v>0.24628437486992652</v>
      </c>
      <c r="Z1444" s="26">
        <f>SUM($Y$3:Y1444)</f>
        <v>264.64255612273359</v>
      </c>
    </row>
    <row r="1445" spans="1:26" x14ac:dyDescent="0.2">
      <c r="A1445" s="23" t="s">
        <v>20</v>
      </c>
      <c r="B1445" s="19">
        <v>1442</v>
      </c>
      <c r="C1445" s="23">
        <v>420</v>
      </c>
      <c r="D1445" s="19">
        <v>19.600000000000001</v>
      </c>
      <c r="E1445" s="24">
        <v>5.4444444444444446</v>
      </c>
      <c r="F1445" s="20">
        <v>-0.43055555555555525</v>
      </c>
      <c r="G1445" s="25">
        <f>'Bike Data'!$C$4*$F1445</f>
        <v>-121.84722222222213</v>
      </c>
      <c r="H1445" s="22">
        <f>0.5*'Bike Data'!$C$12*'Bike Data'!$C$7*'Bike Data'!$C$6*'WLTP Calcs'!E1445^2</f>
        <v>6.1003185185185194</v>
      </c>
      <c r="I1445" s="26">
        <f>0.02 *'Bike Data'!C$4*9.81</f>
        <v>55.524600000000007</v>
      </c>
      <c r="J1445" s="22">
        <f t="shared" si="155"/>
        <v>-60.222303703703602</v>
      </c>
      <c r="K1445" s="25">
        <f t="shared" si="156"/>
        <v>0</v>
      </c>
      <c r="L1445" s="20">
        <f t="shared" si="157"/>
        <v>60.222303703703602</v>
      </c>
      <c r="M1445" s="30">
        <f>(E1445/1000)*(I1445+H1445+('Bike Data'!C$4*'Bike Data'!C$10*F1445))</f>
        <v>-0.52845308397633672</v>
      </c>
      <c r="N1445" s="25">
        <f t="shared" si="158"/>
        <v>0</v>
      </c>
      <c r="O1445" s="30">
        <f t="shared" si="159"/>
        <v>0.52845308397633672</v>
      </c>
      <c r="P1445" s="26"/>
      <c r="Q1445" s="22">
        <f>((M1445+M1446)/2) * (B1446 - B1445)</f>
        <v>-0.31775611415252036</v>
      </c>
      <c r="R1445" s="25">
        <f t="shared" si="160"/>
        <v>0</v>
      </c>
      <c r="S1445" s="22">
        <f>SUM($R$3:R1445)</f>
        <v>2231.4043381339329</v>
      </c>
      <c r="T1445" s="25">
        <f t="shared" si="154"/>
        <v>0.31775611415252036</v>
      </c>
      <c r="U1445" s="22">
        <f>SUM($T$3:T1445)</f>
        <v>492.4009168792723</v>
      </c>
      <c r="V1445" s="25"/>
      <c r="W1445" s="20">
        <f>U1445*'KERS Calcs'!$F$4</f>
        <v>433.31280685375964</v>
      </c>
      <c r="X1445" s="25">
        <f>O1445*'KERS Calcs'!$F$30</f>
        <v>0.28420231799232948</v>
      </c>
      <c r="Y1445" s="73">
        <f>T1445*'KERS Calcs'!$F$30</f>
        <v>0.1708893881721113</v>
      </c>
      <c r="Z1445" s="26">
        <f>SUM($Y$3:Y1445)</f>
        <v>264.81344551090569</v>
      </c>
    </row>
    <row r="1446" spans="1:26" x14ac:dyDescent="0.2">
      <c r="A1446" s="23" t="s">
        <v>20</v>
      </c>
      <c r="B1446" s="19">
        <v>1443</v>
      </c>
      <c r="C1446" s="23">
        <v>421</v>
      </c>
      <c r="D1446" s="19">
        <v>18.3</v>
      </c>
      <c r="E1446" s="24">
        <v>5.0833333333333339</v>
      </c>
      <c r="F1446" s="20">
        <v>-0.2222222222222224</v>
      </c>
      <c r="G1446" s="25">
        <f>'Bike Data'!$C$4*$F1446</f>
        <v>-62.888888888888943</v>
      </c>
      <c r="H1446" s="22">
        <f>0.5*'Bike Data'!$C$12*'Bike Data'!$C$7*'Bike Data'!$C$6*'WLTP Calcs'!E1446^2</f>
        <v>5.3179291666666675</v>
      </c>
      <c r="I1446" s="26">
        <f>0.02 *'Bike Data'!C$4*9.81</f>
        <v>55.524600000000007</v>
      </c>
      <c r="J1446" s="22">
        <f t="shared" si="155"/>
        <v>-2.0463597222222702</v>
      </c>
      <c r="K1446" s="25">
        <f t="shared" si="156"/>
        <v>0</v>
      </c>
      <c r="L1446" s="20">
        <f t="shared" si="157"/>
        <v>2.0463597222222702</v>
      </c>
      <c r="M1446" s="30">
        <f>(E1446/1000)*(I1446+H1446+('Bike Data'!C$4*'Bike Data'!C$10*F1446))</f>
        <v>-0.10705914432870403</v>
      </c>
      <c r="N1446" s="25">
        <f t="shared" si="158"/>
        <v>0</v>
      </c>
      <c r="O1446" s="30">
        <f t="shared" si="159"/>
        <v>0.10705914432870403</v>
      </c>
      <c r="P1446" s="26"/>
      <c r="Q1446" s="22">
        <f>((M1446+M1447)/2) * (B1447 - B1446)</f>
        <v>9.8144427835648015E-2</v>
      </c>
      <c r="R1446" s="25">
        <f t="shared" si="160"/>
        <v>9.8144427835648015E-2</v>
      </c>
      <c r="S1446" s="22">
        <f>SUM($R$3:R1446)</f>
        <v>2231.5024825617684</v>
      </c>
      <c r="T1446" s="25">
        <f t="shared" si="154"/>
        <v>0</v>
      </c>
      <c r="U1446" s="22">
        <f>SUM($T$3:T1446)</f>
        <v>492.4009168792723</v>
      </c>
      <c r="V1446" s="25"/>
      <c r="W1446" s="20">
        <f>U1446*'KERS Calcs'!$F$4</f>
        <v>433.31280685375964</v>
      </c>
      <c r="X1446" s="25">
        <f>O1446*'KERS Calcs'!$F$30</f>
        <v>5.7576458351893144E-2</v>
      </c>
      <c r="Y1446" s="73">
        <f>T1446*'KERS Calcs'!$F$30</f>
        <v>0</v>
      </c>
      <c r="Z1446" s="26">
        <f>SUM($Y$3:Y1446)</f>
        <v>264.81344551090569</v>
      </c>
    </row>
    <row r="1447" spans="1:26" x14ac:dyDescent="0.2">
      <c r="A1447" s="23" t="s">
        <v>20</v>
      </c>
      <c r="B1447" s="19">
        <v>1444</v>
      </c>
      <c r="C1447" s="23">
        <v>422</v>
      </c>
      <c r="D1447" s="19">
        <v>18</v>
      </c>
      <c r="E1447" s="24">
        <v>5</v>
      </c>
      <c r="F1447" s="20">
        <v>0</v>
      </c>
      <c r="G1447" s="25">
        <f>'Bike Data'!$C$4*$F1447</f>
        <v>0</v>
      </c>
      <c r="H1447" s="22">
        <f>0.5*'Bike Data'!$C$12*'Bike Data'!$C$7*'Bike Data'!$C$6*'WLTP Calcs'!E1447^2</f>
        <v>5.1450000000000005</v>
      </c>
      <c r="I1447" s="26">
        <f>0.02 *'Bike Data'!C$4*9.81</f>
        <v>55.524600000000007</v>
      </c>
      <c r="J1447" s="22">
        <f t="shared" si="155"/>
        <v>60.66960000000001</v>
      </c>
      <c r="K1447" s="25">
        <f t="shared" si="156"/>
        <v>60.66960000000001</v>
      </c>
      <c r="L1447" s="20">
        <f t="shared" si="157"/>
        <v>0</v>
      </c>
      <c r="M1447" s="30">
        <f>(E1447/1000)*(I1447+H1447+('Bike Data'!C$4*'Bike Data'!C$10*F1447))</f>
        <v>0.30334800000000006</v>
      </c>
      <c r="N1447" s="25">
        <f t="shared" si="158"/>
        <v>0.30334800000000006</v>
      </c>
      <c r="O1447" s="30">
        <f t="shared" si="159"/>
        <v>0</v>
      </c>
      <c r="P1447" s="26"/>
      <c r="Q1447" s="22">
        <f>((M1447+M1448)/2) * (B1448 - B1447)</f>
        <v>0.37136886594328711</v>
      </c>
      <c r="R1447" s="25">
        <f t="shared" si="160"/>
        <v>0.37136886594328711</v>
      </c>
      <c r="S1447" s="22">
        <f>SUM($R$3:R1447)</f>
        <v>2231.8738514277115</v>
      </c>
      <c r="T1447" s="25">
        <f t="shared" si="154"/>
        <v>0</v>
      </c>
      <c r="U1447" s="22">
        <f>SUM($T$3:T1447)</f>
        <v>492.4009168792723</v>
      </c>
      <c r="V1447" s="25"/>
      <c r="W1447" s="20">
        <f>U1447*'KERS Calcs'!$F$4</f>
        <v>433.31280685375964</v>
      </c>
      <c r="X1447" s="25">
        <f>O1447*'KERS Calcs'!$F$30</f>
        <v>0</v>
      </c>
      <c r="Y1447" s="73">
        <f>T1447*'KERS Calcs'!$F$30</f>
        <v>0</v>
      </c>
      <c r="Z1447" s="26">
        <f>SUM($Y$3:Y1447)</f>
        <v>264.81344551090569</v>
      </c>
    </row>
    <row r="1448" spans="1:26" x14ac:dyDescent="0.2">
      <c r="A1448" s="23" t="s">
        <v>20</v>
      </c>
      <c r="B1448" s="19">
        <v>1445</v>
      </c>
      <c r="C1448" s="23">
        <v>423</v>
      </c>
      <c r="D1448" s="19">
        <v>18.3</v>
      </c>
      <c r="E1448" s="24">
        <v>5.0833333333333339</v>
      </c>
      <c r="F1448" s="20">
        <v>6.9444444444444448E-2</v>
      </c>
      <c r="G1448" s="25">
        <f>'Bike Data'!$C$4*$F1448</f>
        <v>19.652777777777779</v>
      </c>
      <c r="H1448" s="22">
        <f>0.5*'Bike Data'!$C$12*'Bike Data'!$C$7*'Bike Data'!$C$6*'WLTP Calcs'!E1448^2</f>
        <v>5.3179291666666675</v>
      </c>
      <c r="I1448" s="26">
        <f>0.02 *'Bike Data'!C$4*9.81</f>
        <v>55.524600000000007</v>
      </c>
      <c r="J1448" s="22">
        <f t="shared" si="155"/>
        <v>80.495306944444451</v>
      </c>
      <c r="K1448" s="25">
        <f t="shared" si="156"/>
        <v>80.495306944444451</v>
      </c>
      <c r="L1448" s="20">
        <f t="shared" si="157"/>
        <v>0</v>
      </c>
      <c r="M1448" s="30">
        <f>(E1448/1000)*(I1448+H1448+('Bike Data'!C$4*'Bike Data'!C$10*F1448))</f>
        <v>0.43938973188657415</v>
      </c>
      <c r="N1448" s="25">
        <f t="shared" si="158"/>
        <v>0.43938973188657415</v>
      </c>
      <c r="O1448" s="30">
        <f t="shared" si="159"/>
        <v>0</v>
      </c>
      <c r="P1448" s="26"/>
      <c r="Q1448" s="22">
        <f>((M1448+M1449)/2) * (B1449 - B1448)</f>
        <v>0.32371514259580736</v>
      </c>
      <c r="R1448" s="25">
        <f t="shared" si="160"/>
        <v>0.32371514259580736</v>
      </c>
      <c r="S1448" s="22">
        <f>SUM($R$3:R1448)</f>
        <v>2232.1975665703076</v>
      </c>
      <c r="T1448" s="25">
        <f t="shared" si="154"/>
        <v>0</v>
      </c>
      <c r="U1448" s="22">
        <f>SUM($T$3:T1448)</f>
        <v>492.4009168792723</v>
      </c>
      <c r="V1448" s="25"/>
      <c r="W1448" s="20">
        <f>U1448*'KERS Calcs'!$F$4</f>
        <v>433.31280685375964</v>
      </c>
      <c r="X1448" s="25">
        <f>O1448*'KERS Calcs'!$F$30</f>
        <v>0</v>
      </c>
      <c r="Y1448" s="73">
        <f>T1448*'KERS Calcs'!$F$30</f>
        <v>0</v>
      </c>
      <c r="Z1448" s="26">
        <f>SUM($Y$3:Y1448)</f>
        <v>264.81344551090569</v>
      </c>
    </row>
    <row r="1449" spans="1:26" x14ac:dyDescent="0.2">
      <c r="A1449" s="23" t="s">
        <v>20</v>
      </c>
      <c r="B1449" s="19">
        <v>1446</v>
      </c>
      <c r="C1449" s="23">
        <v>424</v>
      </c>
      <c r="D1449" s="19">
        <v>18.5</v>
      </c>
      <c r="E1449" s="24">
        <v>5.1388888888888893</v>
      </c>
      <c r="F1449" s="20">
        <v>-5.5555555555555851E-2</v>
      </c>
      <c r="G1449" s="25">
        <f>'Bike Data'!$C$4*$F1449</f>
        <v>-15.722222222222305</v>
      </c>
      <c r="H1449" s="22">
        <f>0.5*'Bike Data'!$C$12*'Bike Data'!$C$7*'Bike Data'!$C$6*'WLTP Calcs'!E1449^2</f>
        <v>5.4348032407407425</v>
      </c>
      <c r="I1449" s="26">
        <f>0.02 *'Bike Data'!C$4*9.81</f>
        <v>55.524600000000007</v>
      </c>
      <c r="J1449" s="22">
        <f t="shared" si="155"/>
        <v>45.237181018518442</v>
      </c>
      <c r="K1449" s="25">
        <f t="shared" si="156"/>
        <v>45.237181018518442</v>
      </c>
      <c r="L1449" s="20">
        <f t="shared" si="157"/>
        <v>0</v>
      </c>
      <c r="M1449" s="30">
        <f>(E1449/1000)*(I1449+H1449+('Bike Data'!C$4*'Bike Data'!C$10*F1449))</f>
        <v>0.20804055330504062</v>
      </c>
      <c r="N1449" s="25">
        <f t="shared" si="158"/>
        <v>0.20804055330504062</v>
      </c>
      <c r="O1449" s="30">
        <f t="shared" si="159"/>
        <v>0</v>
      </c>
      <c r="P1449" s="26"/>
      <c r="Q1449" s="22">
        <f>((M1449+M1450)/2) * (B1450 - B1449)</f>
        <v>-0.19071061665059183</v>
      </c>
      <c r="R1449" s="25">
        <f t="shared" si="160"/>
        <v>0</v>
      </c>
      <c r="S1449" s="22">
        <f>SUM($R$3:R1449)</f>
        <v>2232.1975665703076</v>
      </c>
      <c r="T1449" s="25">
        <f t="shared" si="154"/>
        <v>0.19071061665059183</v>
      </c>
      <c r="U1449" s="22">
        <f>SUM($T$3:T1449)</f>
        <v>492.59162749592292</v>
      </c>
      <c r="V1449" s="25">
        <f>SUM(T1449:T1454)</f>
        <v>3.8102262130658433</v>
      </c>
      <c r="W1449" s="20">
        <f>U1449*'KERS Calcs'!$F$4</f>
        <v>433.48063219641216</v>
      </c>
      <c r="X1449" s="25">
        <f>O1449*'KERS Calcs'!$F$30</f>
        <v>0</v>
      </c>
      <c r="Y1449" s="73">
        <f>T1449*'KERS Calcs'!$F$30</f>
        <v>0.10256425965009933</v>
      </c>
      <c r="Z1449" s="26">
        <f>SUM($Y$3:Y1449)</f>
        <v>264.91600977055577</v>
      </c>
    </row>
    <row r="1450" spans="1:26" x14ac:dyDescent="0.2">
      <c r="A1450" s="23" t="s">
        <v>20</v>
      </c>
      <c r="B1450" s="19">
        <v>1447</v>
      </c>
      <c r="C1450" s="23">
        <v>425</v>
      </c>
      <c r="D1450" s="19">
        <v>17.899999999999999</v>
      </c>
      <c r="E1450" s="24">
        <v>4.9722222222222223</v>
      </c>
      <c r="F1450" s="20">
        <v>-0.4861111111111111</v>
      </c>
      <c r="G1450" s="25">
        <f>'Bike Data'!$C$4*$F1450</f>
        <v>-137.56944444444443</v>
      </c>
      <c r="H1450" s="22">
        <f>0.5*'Bike Data'!$C$12*'Bike Data'!$C$7*'Bike Data'!$C$6*'WLTP Calcs'!E1450^2</f>
        <v>5.0879921296296295</v>
      </c>
      <c r="I1450" s="26">
        <f>0.02 *'Bike Data'!C$4*9.81</f>
        <v>55.524600000000007</v>
      </c>
      <c r="J1450" s="22">
        <f t="shared" si="155"/>
        <v>-76.956852314814782</v>
      </c>
      <c r="K1450" s="25">
        <f t="shared" si="156"/>
        <v>0</v>
      </c>
      <c r="L1450" s="20">
        <f t="shared" si="157"/>
        <v>76.956852314814782</v>
      </c>
      <c r="M1450" s="30">
        <f>(E1450/1000)*(I1450+H1450+('Bike Data'!C$4*'Bike Data'!C$10*F1450))</f>
        <v>-0.58946178660622428</v>
      </c>
      <c r="N1450" s="25">
        <f t="shared" si="158"/>
        <v>0</v>
      </c>
      <c r="O1450" s="30">
        <f t="shared" si="159"/>
        <v>0.58946178660622428</v>
      </c>
      <c r="P1450" s="26">
        <f>SUM(O1450:O1454)</f>
        <v>3.9142464897183644</v>
      </c>
      <c r="Q1450" s="22">
        <f>((M1450+M1451)/2) * (B1451 - B1450)</f>
        <v>-1.024770904877186</v>
      </c>
      <c r="R1450" s="25">
        <f t="shared" si="160"/>
        <v>0</v>
      </c>
      <c r="S1450" s="22">
        <f>SUM($R$3:R1450)</f>
        <v>2232.1975665703076</v>
      </c>
      <c r="T1450" s="25">
        <f t="shared" si="154"/>
        <v>1.024770904877186</v>
      </c>
      <c r="U1450" s="22">
        <f>SUM($T$3:T1450)</f>
        <v>493.61639840080011</v>
      </c>
      <c r="V1450" s="25"/>
      <c r="W1450" s="20">
        <f>U1450*'KERS Calcs'!$F$4</f>
        <v>434.38243059270411</v>
      </c>
      <c r="X1450" s="25">
        <f>O1450*'KERS Calcs'!$F$30</f>
        <v>0.31701282706279066</v>
      </c>
      <c r="Y1450" s="73">
        <f>T1450*'KERS Calcs'!$F$30</f>
        <v>0.5511222763348177</v>
      </c>
      <c r="Z1450" s="26">
        <f>SUM($Y$3:Y1450)</f>
        <v>265.46713204689058</v>
      </c>
    </row>
    <row r="1451" spans="1:26" x14ac:dyDescent="0.2">
      <c r="A1451" s="23" t="s">
        <v>20</v>
      </c>
      <c r="B1451" s="19">
        <v>1448</v>
      </c>
      <c r="C1451" s="23">
        <v>426</v>
      </c>
      <c r="D1451" s="19">
        <v>15</v>
      </c>
      <c r="E1451" s="24">
        <v>4.166666666666667</v>
      </c>
      <c r="F1451" s="20">
        <v>-1.1111111111111109</v>
      </c>
      <c r="G1451" s="25">
        <f>'Bike Data'!$C$4*$F1451</f>
        <v>-314.4444444444444</v>
      </c>
      <c r="H1451" s="22">
        <f>0.5*'Bike Data'!$C$12*'Bike Data'!$C$7*'Bike Data'!$C$6*'WLTP Calcs'!E1451^2</f>
        <v>3.5729166666666674</v>
      </c>
      <c r="I1451" s="26">
        <f>0.02 *'Bike Data'!C$4*9.81</f>
        <v>55.524600000000007</v>
      </c>
      <c r="J1451" s="22">
        <f t="shared" si="155"/>
        <v>-255.34692777777769</v>
      </c>
      <c r="K1451" s="25">
        <f t="shared" si="156"/>
        <v>0</v>
      </c>
      <c r="L1451" s="20">
        <f t="shared" si="157"/>
        <v>255.34692777777769</v>
      </c>
      <c r="M1451" s="30">
        <f>(E1451/1000)*(I1451+H1451+('Bike Data'!C$4*'Bike Data'!C$10*F1451))</f>
        <v>-1.4600800231481479</v>
      </c>
      <c r="N1451" s="25">
        <f t="shared" si="158"/>
        <v>0</v>
      </c>
      <c r="O1451" s="30">
        <f t="shared" si="159"/>
        <v>1.4600800231481479</v>
      </c>
      <c r="P1451" s="26"/>
      <c r="Q1451" s="22">
        <f>((M1451+M1452)/2) * (B1452 - B1451)</f>
        <v>-1.3835648291087961</v>
      </c>
      <c r="R1451" s="25">
        <f t="shared" si="160"/>
        <v>0</v>
      </c>
      <c r="S1451" s="22">
        <f>SUM($R$3:R1451)</f>
        <v>2232.1975665703076</v>
      </c>
      <c r="T1451" s="25">
        <f t="shared" si="154"/>
        <v>1.3835648291087961</v>
      </c>
      <c r="U1451" s="22">
        <f>SUM($T$3:T1451)</f>
        <v>494.99996322990893</v>
      </c>
      <c r="V1451" s="25"/>
      <c r="W1451" s="20">
        <f>U1451*'KERS Calcs'!$F$4</f>
        <v>435.59996764231988</v>
      </c>
      <c r="X1451" s="25">
        <f>O1451*'KERS Calcs'!$F$30</f>
        <v>0.78523172560684473</v>
      </c>
      <c r="Y1451" s="73">
        <f>T1451*'KERS Calcs'!$F$30</f>
        <v>0.74408181813730978</v>
      </c>
      <c r="Z1451" s="26">
        <f>SUM($Y$3:Y1451)</f>
        <v>266.2112138650279</v>
      </c>
    </row>
    <row r="1452" spans="1:26" x14ac:dyDescent="0.2">
      <c r="A1452" s="23" t="s">
        <v>20</v>
      </c>
      <c r="B1452" s="19">
        <v>1449</v>
      </c>
      <c r="C1452" s="23">
        <v>427</v>
      </c>
      <c r="D1452" s="19">
        <v>9.9</v>
      </c>
      <c r="E1452" s="24">
        <v>2.75</v>
      </c>
      <c r="F1452" s="20">
        <v>-1.4444444444444444</v>
      </c>
      <c r="G1452" s="25">
        <f>'Bike Data'!$C$4*$F1452</f>
        <v>-408.77777777777777</v>
      </c>
      <c r="H1452" s="22">
        <f>0.5*'Bike Data'!$C$12*'Bike Data'!$C$7*'Bike Data'!$C$6*'WLTP Calcs'!E1452^2</f>
        <v>1.5563625000000001</v>
      </c>
      <c r="I1452" s="26">
        <f>0.02 *'Bike Data'!C$4*9.81</f>
        <v>55.524600000000007</v>
      </c>
      <c r="J1452" s="22">
        <f t="shared" si="155"/>
        <v>-351.69681527777777</v>
      </c>
      <c r="K1452" s="25">
        <f t="shared" si="156"/>
        <v>0</v>
      </c>
      <c r="L1452" s="20">
        <f t="shared" si="157"/>
        <v>351.69681527777777</v>
      </c>
      <c r="M1452" s="30">
        <f>(E1452/1000)*(I1452+H1452+('Bike Data'!C$4*'Bike Data'!C$10*F1452))</f>
        <v>-1.3070496350694445</v>
      </c>
      <c r="N1452" s="25">
        <f t="shared" si="158"/>
        <v>0</v>
      </c>
      <c r="O1452" s="30">
        <f t="shared" si="159"/>
        <v>1.3070496350694445</v>
      </c>
      <c r="P1452" s="26"/>
      <c r="Q1452" s="22">
        <f>((M1452+M1453)/2) * (B1453 - B1452)</f>
        <v>-0.90236489854681068</v>
      </c>
      <c r="R1452" s="25">
        <f t="shared" si="160"/>
        <v>0</v>
      </c>
      <c r="S1452" s="22">
        <f>SUM($R$3:R1452)</f>
        <v>2232.1975665703076</v>
      </c>
      <c r="T1452" s="25">
        <f t="shared" si="154"/>
        <v>0.90236489854681068</v>
      </c>
      <c r="U1452" s="22">
        <f>SUM($T$3:T1452)</f>
        <v>495.90232812845574</v>
      </c>
      <c r="V1452" s="25"/>
      <c r="W1452" s="20">
        <f>U1452*'KERS Calcs'!$F$4</f>
        <v>436.39404875304103</v>
      </c>
      <c r="X1452" s="25">
        <f>O1452*'KERS Calcs'!$F$30</f>
        <v>0.70293191066777494</v>
      </c>
      <c r="Y1452" s="73">
        <f>T1452*'KERS Calcs'!$F$30</f>
        <v>0.48529226835470685</v>
      </c>
      <c r="Z1452" s="26">
        <f>SUM($Y$3:Y1452)</f>
        <v>266.69650613338263</v>
      </c>
    </row>
    <row r="1453" spans="1:26" x14ac:dyDescent="0.2">
      <c r="A1453" s="23" t="s">
        <v>20</v>
      </c>
      <c r="B1453" s="19">
        <v>1450</v>
      </c>
      <c r="C1453" s="23">
        <v>428</v>
      </c>
      <c r="D1453" s="19">
        <v>4.5999999999999996</v>
      </c>
      <c r="E1453" s="24">
        <v>1.2777777777777777</v>
      </c>
      <c r="F1453" s="20">
        <v>-1.2083333333333335</v>
      </c>
      <c r="G1453" s="25">
        <f>'Bike Data'!$C$4*$F1453</f>
        <v>-341.95833333333337</v>
      </c>
      <c r="H1453" s="22">
        <f>0.5*'Bike Data'!$C$12*'Bike Data'!$C$7*'Bike Data'!$C$6*'WLTP Calcs'!E1453^2</f>
        <v>0.3360129629629629</v>
      </c>
      <c r="I1453" s="26">
        <f>0.02 *'Bike Data'!C$4*9.81</f>
        <v>55.524600000000007</v>
      </c>
      <c r="J1453" s="22">
        <f t="shared" si="155"/>
        <v>-286.09772037037038</v>
      </c>
      <c r="K1453" s="25">
        <f t="shared" si="156"/>
        <v>0</v>
      </c>
      <c r="L1453" s="20">
        <f t="shared" si="157"/>
        <v>286.09772037037038</v>
      </c>
      <c r="M1453" s="30">
        <f>(E1453/1000)*(I1453+H1453+('Bike Data'!C$4*'Bike Data'!C$10*F1453))</f>
        <v>-0.49768016202417692</v>
      </c>
      <c r="N1453" s="25">
        <f t="shared" si="158"/>
        <v>0</v>
      </c>
      <c r="O1453" s="30">
        <f t="shared" si="159"/>
        <v>0.49768016202417692</v>
      </c>
      <c r="P1453" s="26"/>
      <c r="Q1453" s="22">
        <f>((M1453+M1454)/2) * (B1454 - B1453)</f>
        <v>-0.27882752244727366</v>
      </c>
      <c r="R1453" s="25">
        <f t="shared" si="160"/>
        <v>0</v>
      </c>
      <c r="S1453" s="22">
        <f>SUM($R$3:R1453)</f>
        <v>2232.1975665703076</v>
      </c>
      <c r="T1453" s="25">
        <f t="shared" si="154"/>
        <v>0.27882752244727366</v>
      </c>
      <c r="U1453" s="22">
        <f>SUM($T$3:T1453)</f>
        <v>496.18115565090301</v>
      </c>
      <c r="V1453" s="25"/>
      <c r="W1453" s="20">
        <f>U1453*'KERS Calcs'!$F$4</f>
        <v>436.63941697279466</v>
      </c>
      <c r="X1453" s="25">
        <f>O1453*'KERS Calcs'!$F$30</f>
        <v>0.26765262604163881</v>
      </c>
      <c r="Y1453" s="73">
        <f>T1453*'KERS Calcs'!$F$30</f>
        <v>0.14995357317873434</v>
      </c>
      <c r="Z1453" s="26">
        <f>SUM($Y$3:Y1453)</f>
        <v>266.84645970656135</v>
      </c>
    </row>
    <row r="1454" spans="1:26" x14ac:dyDescent="0.2">
      <c r="A1454" s="23" t="s">
        <v>20</v>
      </c>
      <c r="B1454" s="19">
        <v>1451</v>
      </c>
      <c r="C1454" s="23">
        <v>429</v>
      </c>
      <c r="D1454" s="19">
        <v>1.2</v>
      </c>
      <c r="E1454" s="24">
        <v>0.33333333333333331</v>
      </c>
      <c r="F1454" s="20">
        <v>-0.63888888888888884</v>
      </c>
      <c r="G1454" s="25">
        <f>'Bike Data'!$C$4*$F1454</f>
        <v>-180.80555555555554</v>
      </c>
      <c r="H1454" s="22">
        <f>0.5*'Bike Data'!$C$12*'Bike Data'!$C$7*'Bike Data'!$C$6*'WLTP Calcs'!E1454^2</f>
        <v>2.2866666666666667E-2</v>
      </c>
      <c r="I1454" s="26">
        <f>0.02 *'Bike Data'!C$4*9.81</f>
        <v>55.524600000000007</v>
      </c>
      <c r="J1454" s="22">
        <f t="shared" si="155"/>
        <v>-125.25808888888888</v>
      </c>
      <c r="K1454" s="25">
        <f t="shared" si="156"/>
        <v>0</v>
      </c>
      <c r="L1454" s="20">
        <f t="shared" si="157"/>
        <v>125.25808888888888</v>
      </c>
      <c r="M1454" s="30">
        <f>(E1454/1000)*(I1454+H1454+('Bike Data'!C$4*'Bike Data'!C$10*F1454))</f>
        <v>-5.9974882870370359E-2</v>
      </c>
      <c r="N1454" s="25">
        <f t="shared" si="158"/>
        <v>0</v>
      </c>
      <c r="O1454" s="30">
        <f t="shared" si="159"/>
        <v>5.9974882870370359E-2</v>
      </c>
      <c r="P1454" s="26"/>
      <c r="Q1454" s="22">
        <f>((M1454+M1455)/2) * (B1455 - B1454)</f>
        <v>-2.998744143518518E-2</v>
      </c>
      <c r="R1454" s="25">
        <f t="shared" si="160"/>
        <v>0</v>
      </c>
      <c r="S1454" s="22">
        <f>SUM($R$3:R1454)</f>
        <v>2232.1975665703076</v>
      </c>
      <c r="T1454" s="25">
        <f t="shared" si="154"/>
        <v>2.998744143518518E-2</v>
      </c>
      <c r="U1454" s="22">
        <f>SUM($T$3:T1454)</f>
        <v>496.2111430923382</v>
      </c>
      <c r="V1454" s="25"/>
      <c r="W1454" s="20">
        <f>U1454*'KERS Calcs'!$F$4</f>
        <v>436.66580592125763</v>
      </c>
      <c r="X1454" s="25">
        <f>O1454*'KERS Calcs'!$F$30</f>
        <v>3.2254520315829892E-2</v>
      </c>
      <c r="Y1454" s="73">
        <f>T1454*'KERS Calcs'!$F$30</f>
        <v>1.6127260157914946E-2</v>
      </c>
      <c r="Z1454" s="26">
        <f>SUM($Y$3:Y1454)</f>
        <v>266.86258696671928</v>
      </c>
    </row>
    <row r="1455" spans="1:26" x14ac:dyDescent="0.2">
      <c r="A1455" s="23" t="s">
        <v>20</v>
      </c>
      <c r="B1455" s="19">
        <v>1452</v>
      </c>
      <c r="C1455" s="23">
        <v>430</v>
      </c>
      <c r="D1455" s="19">
        <v>0</v>
      </c>
      <c r="E1455" s="24">
        <v>0</v>
      </c>
      <c r="F1455" s="20">
        <v>-0.16666666666666666</v>
      </c>
      <c r="G1455" s="25">
        <f>'Bike Data'!$C$4*$F1455</f>
        <v>-47.166666666666664</v>
      </c>
      <c r="H1455" s="22">
        <f>0.5*'Bike Data'!$C$12*'Bike Data'!$C$7*'Bike Data'!$C$6*'WLTP Calcs'!E1455^2</f>
        <v>0</v>
      </c>
      <c r="I1455" s="26">
        <f>0.02 *'Bike Data'!C$4*9.81</f>
        <v>55.524600000000007</v>
      </c>
      <c r="J1455" s="22">
        <f t="shared" si="155"/>
        <v>8.3579333333333423</v>
      </c>
      <c r="K1455" s="25">
        <f t="shared" si="156"/>
        <v>8.3579333333333423</v>
      </c>
      <c r="L1455" s="20">
        <f t="shared" si="157"/>
        <v>0</v>
      </c>
      <c r="M1455" s="30">
        <f>(E1455/1000)*(I1455+H1455+('Bike Data'!C$4*'Bike Data'!C$10*F1455))</f>
        <v>0</v>
      </c>
      <c r="N1455" s="25">
        <f t="shared" si="158"/>
        <v>0</v>
      </c>
      <c r="O1455" s="30">
        <f t="shared" si="159"/>
        <v>0</v>
      </c>
      <c r="P1455" s="26"/>
      <c r="Q1455" s="22">
        <f>((M1455+M1456)/2) * (B1456 - B1455)</f>
        <v>0</v>
      </c>
      <c r="R1455" s="25">
        <f t="shared" si="160"/>
        <v>0</v>
      </c>
      <c r="S1455" s="22">
        <f>SUM($R$3:R1455)</f>
        <v>2232.1975665703076</v>
      </c>
      <c r="T1455" s="25">
        <f t="shared" si="154"/>
        <v>0</v>
      </c>
      <c r="U1455" s="22">
        <f>SUM($T$3:T1455)</f>
        <v>496.2111430923382</v>
      </c>
      <c r="V1455" s="25"/>
      <c r="W1455" s="20">
        <f>U1455*'KERS Calcs'!$F$4</f>
        <v>436.66580592125763</v>
      </c>
      <c r="X1455" s="25">
        <f>O1455*'KERS Calcs'!$F$30</f>
        <v>0</v>
      </c>
      <c r="Y1455" s="73">
        <f>T1455*'KERS Calcs'!$F$30</f>
        <v>0</v>
      </c>
      <c r="Z1455" s="26">
        <f>SUM($Y$3:Y1455)</f>
        <v>266.86258696671928</v>
      </c>
    </row>
    <row r="1456" spans="1:26" x14ac:dyDescent="0.2">
      <c r="A1456" s="23" t="s">
        <v>20</v>
      </c>
      <c r="B1456" s="19">
        <v>1453</v>
      </c>
      <c r="C1456" s="23">
        <v>431</v>
      </c>
      <c r="D1456" s="19">
        <v>0</v>
      </c>
      <c r="E1456" s="24">
        <v>0</v>
      </c>
      <c r="F1456" s="20">
        <v>0</v>
      </c>
      <c r="G1456" s="25">
        <f>'Bike Data'!$C$4*$F1456</f>
        <v>0</v>
      </c>
      <c r="H1456" s="22">
        <f>0.5*'Bike Data'!$C$12*'Bike Data'!$C$7*'Bike Data'!$C$6*'WLTP Calcs'!E1456^2</f>
        <v>0</v>
      </c>
      <c r="I1456" s="26">
        <f>0.02 *'Bike Data'!C$4*9.81</f>
        <v>55.524600000000007</v>
      </c>
      <c r="J1456" s="22">
        <f t="shared" si="155"/>
        <v>55.524600000000007</v>
      </c>
      <c r="K1456" s="25">
        <f t="shared" si="156"/>
        <v>55.524600000000007</v>
      </c>
      <c r="L1456" s="20">
        <f t="shared" si="157"/>
        <v>0</v>
      </c>
      <c r="M1456" s="30">
        <f>(E1456/1000)*(I1456+H1456+('Bike Data'!C$4*'Bike Data'!C$10*F1456))</f>
        <v>0</v>
      </c>
      <c r="N1456" s="25">
        <f t="shared" si="158"/>
        <v>0</v>
      </c>
      <c r="O1456" s="30">
        <f t="shared" si="159"/>
        <v>0</v>
      </c>
      <c r="P1456" s="26"/>
      <c r="Q1456" s="22">
        <f>((M1456+M1457)/2) * (B1457 - B1456)</f>
        <v>0</v>
      </c>
      <c r="R1456" s="25">
        <f t="shared" si="160"/>
        <v>0</v>
      </c>
      <c r="S1456" s="22">
        <f>SUM($R$3:R1456)</f>
        <v>2232.1975665703076</v>
      </c>
      <c r="T1456" s="25">
        <f t="shared" si="154"/>
        <v>0</v>
      </c>
      <c r="U1456" s="22">
        <f>SUM($T$3:T1456)</f>
        <v>496.2111430923382</v>
      </c>
      <c r="V1456" s="25"/>
      <c r="W1456" s="20">
        <f>U1456*'KERS Calcs'!$F$4</f>
        <v>436.66580592125763</v>
      </c>
      <c r="X1456" s="25">
        <f>O1456*'KERS Calcs'!$F$30</f>
        <v>0</v>
      </c>
      <c r="Y1456" s="73">
        <f>T1456*'KERS Calcs'!$F$30</f>
        <v>0</v>
      </c>
      <c r="Z1456" s="26">
        <f>SUM($Y$3:Y1456)</f>
        <v>266.86258696671928</v>
      </c>
    </row>
    <row r="1457" spans="1:26" x14ac:dyDescent="0.2">
      <c r="A1457" s="23" t="s">
        <v>20</v>
      </c>
      <c r="B1457" s="19">
        <v>1454</v>
      </c>
      <c r="C1457" s="23">
        <v>432</v>
      </c>
      <c r="D1457" s="19">
        <v>0</v>
      </c>
      <c r="E1457" s="24">
        <v>0</v>
      </c>
      <c r="F1457" s="20">
        <v>0</v>
      </c>
      <c r="G1457" s="25">
        <f>'Bike Data'!$C$4*$F1457</f>
        <v>0</v>
      </c>
      <c r="H1457" s="22">
        <f>0.5*'Bike Data'!$C$12*'Bike Data'!$C$7*'Bike Data'!$C$6*'WLTP Calcs'!E1457^2</f>
        <v>0</v>
      </c>
      <c r="I1457" s="26">
        <f>0.02 *'Bike Data'!C$4*9.81</f>
        <v>55.524600000000007</v>
      </c>
      <c r="J1457" s="22">
        <f t="shared" si="155"/>
        <v>55.524600000000007</v>
      </c>
      <c r="K1457" s="25">
        <f t="shared" si="156"/>
        <v>55.524600000000007</v>
      </c>
      <c r="L1457" s="20">
        <f t="shared" si="157"/>
        <v>0</v>
      </c>
      <c r="M1457" s="30">
        <f>(E1457/1000)*(I1457+H1457+('Bike Data'!C$4*'Bike Data'!C$10*F1457))</f>
        <v>0</v>
      </c>
      <c r="N1457" s="25">
        <f t="shared" si="158"/>
        <v>0</v>
      </c>
      <c r="O1457" s="30">
        <f t="shared" si="159"/>
        <v>0</v>
      </c>
      <c r="P1457" s="26"/>
      <c r="Q1457" s="22">
        <f>((M1457+M1458)/2) * (B1458 - B1457)</f>
        <v>0</v>
      </c>
      <c r="R1457" s="25">
        <f t="shared" si="160"/>
        <v>0</v>
      </c>
      <c r="S1457" s="22">
        <f>SUM($R$3:R1457)</f>
        <v>2232.1975665703076</v>
      </c>
      <c r="T1457" s="25">
        <f t="shared" si="154"/>
        <v>0</v>
      </c>
      <c r="U1457" s="22">
        <f>SUM($T$3:T1457)</f>
        <v>496.2111430923382</v>
      </c>
      <c r="V1457" s="25"/>
      <c r="W1457" s="20">
        <f>U1457*'KERS Calcs'!$F$4</f>
        <v>436.66580592125763</v>
      </c>
      <c r="X1457" s="25">
        <f>O1457*'KERS Calcs'!$F$30</f>
        <v>0</v>
      </c>
      <c r="Y1457" s="73">
        <f>T1457*'KERS Calcs'!$F$30</f>
        <v>0</v>
      </c>
      <c r="Z1457" s="26">
        <f>SUM($Y$3:Y1457)</f>
        <v>266.86258696671928</v>
      </c>
    </row>
    <row r="1458" spans="1:26" x14ac:dyDescent="0.2">
      <c r="A1458" s="23" t="s">
        <v>20</v>
      </c>
      <c r="B1458" s="19">
        <v>1455</v>
      </c>
      <c r="C1458" s="23">
        <v>433</v>
      </c>
      <c r="D1458" s="19">
        <v>0</v>
      </c>
      <c r="E1458" s="24">
        <v>0</v>
      </c>
      <c r="F1458" s="20">
        <v>0</v>
      </c>
      <c r="G1458" s="25">
        <f>'Bike Data'!$C$4*$F1458</f>
        <v>0</v>
      </c>
      <c r="H1458" s="22">
        <f>0.5*'Bike Data'!$C$12*'Bike Data'!$C$7*'Bike Data'!$C$6*'WLTP Calcs'!E1458^2</f>
        <v>0</v>
      </c>
      <c r="I1458" s="26">
        <f>0.02 *'Bike Data'!C$4*9.81</f>
        <v>55.524600000000007</v>
      </c>
      <c r="J1458" s="22">
        <f t="shared" si="155"/>
        <v>55.524600000000007</v>
      </c>
      <c r="K1458" s="25">
        <f t="shared" si="156"/>
        <v>55.524600000000007</v>
      </c>
      <c r="L1458" s="20">
        <f t="shared" si="157"/>
        <v>0</v>
      </c>
      <c r="M1458" s="30">
        <f>(E1458/1000)*(I1458+H1458+('Bike Data'!C$4*'Bike Data'!C$10*F1458))</f>
        <v>0</v>
      </c>
      <c r="N1458" s="25">
        <f t="shared" si="158"/>
        <v>0</v>
      </c>
      <c r="O1458" s="30">
        <f t="shared" si="159"/>
        <v>0</v>
      </c>
      <c r="P1458" s="26"/>
      <c r="Q1458" s="22">
        <f>((M1458+M1459)/2) * (B1459 - B1458)</f>
        <v>0</v>
      </c>
      <c r="R1458" s="25">
        <f t="shared" si="160"/>
        <v>0</v>
      </c>
      <c r="S1458" s="22">
        <f>SUM($R$3:R1458)</f>
        <v>2232.1975665703076</v>
      </c>
      <c r="T1458" s="25">
        <f t="shared" si="154"/>
        <v>0</v>
      </c>
      <c r="U1458" s="22">
        <f>SUM($T$3:T1458)</f>
        <v>496.2111430923382</v>
      </c>
      <c r="V1458" s="25"/>
      <c r="W1458" s="20">
        <f>U1458*'KERS Calcs'!$F$4</f>
        <v>436.66580592125763</v>
      </c>
      <c r="X1458" s="25">
        <f>O1458*'KERS Calcs'!$F$30</f>
        <v>0</v>
      </c>
      <c r="Y1458" s="73">
        <f>T1458*'KERS Calcs'!$F$30</f>
        <v>0</v>
      </c>
      <c r="Z1458" s="26">
        <f>SUM($Y$3:Y1458)</f>
        <v>266.86258696671928</v>
      </c>
    </row>
    <row r="1459" spans="1:26" x14ac:dyDescent="0.2">
      <c r="A1459" s="23" t="s">
        <v>20</v>
      </c>
      <c r="B1459" s="19">
        <v>1456</v>
      </c>
      <c r="C1459" s="23">
        <v>434</v>
      </c>
      <c r="D1459" s="19">
        <v>0</v>
      </c>
      <c r="E1459" s="24">
        <v>0</v>
      </c>
      <c r="F1459" s="20">
        <v>0</v>
      </c>
      <c r="G1459" s="25">
        <f>'Bike Data'!$C$4*$F1459</f>
        <v>0</v>
      </c>
      <c r="H1459" s="22">
        <f>0.5*'Bike Data'!$C$12*'Bike Data'!$C$7*'Bike Data'!$C$6*'WLTP Calcs'!E1459^2</f>
        <v>0</v>
      </c>
      <c r="I1459" s="26">
        <f>0.02 *'Bike Data'!C$4*9.81</f>
        <v>55.524600000000007</v>
      </c>
      <c r="J1459" s="22">
        <f t="shared" si="155"/>
        <v>55.524600000000007</v>
      </c>
      <c r="K1459" s="25">
        <f t="shared" si="156"/>
        <v>55.524600000000007</v>
      </c>
      <c r="L1459" s="20">
        <f t="shared" si="157"/>
        <v>0</v>
      </c>
      <c r="M1459" s="30">
        <f>(E1459/1000)*(I1459+H1459+('Bike Data'!C$4*'Bike Data'!C$10*F1459))</f>
        <v>0</v>
      </c>
      <c r="N1459" s="25">
        <f t="shared" si="158"/>
        <v>0</v>
      </c>
      <c r="O1459" s="30">
        <f t="shared" si="159"/>
        <v>0</v>
      </c>
      <c r="P1459" s="26"/>
      <c r="Q1459" s="22">
        <f>((M1459+M1460)/2) * (B1460 - B1459)</f>
        <v>0</v>
      </c>
      <c r="R1459" s="25">
        <f t="shared" si="160"/>
        <v>0</v>
      </c>
      <c r="S1459" s="22">
        <f>SUM($R$3:R1459)</f>
        <v>2232.1975665703076</v>
      </c>
      <c r="T1459" s="25">
        <f t="shared" si="154"/>
        <v>0</v>
      </c>
      <c r="U1459" s="22">
        <f>SUM($T$3:T1459)</f>
        <v>496.2111430923382</v>
      </c>
      <c r="V1459" s="25"/>
      <c r="W1459" s="20">
        <f>U1459*'KERS Calcs'!$F$4</f>
        <v>436.66580592125763</v>
      </c>
      <c r="X1459" s="25">
        <f>O1459*'KERS Calcs'!$F$30</f>
        <v>0</v>
      </c>
      <c r="Y1459" s="73">
        <f>T1459*'KERS Calcs'!$F$30</f>
        <v>0</v>
      </c>
      <c r="Z1459" s="26">
        <f>SUM($Y$3:Y1459)</f>
        <v>266.86258696671928</v>
      </c>
    </row>
    <row r="1460" spans="1:26" x14ac:dyDescent="0.2">
      <c r="A1460" s="23" t="s">
        <v>20</v>
      </c>
      <c r="B1460" s="19">
        <v>1457</v>
      </c>
      <c r="C1460" s="23">
        <v>435</v>
      </c>
      <c r="D1460" s="19">
        <v>0</v>
      </c>
      <c r="E1460" s="24">
        <v>0</v>
      </c>
      <c r="F1460" s="20">
        <v>0</v>
      </c>
      <c r="G1460" s="25">
        <f>'Bike Data'!$C$4*$F1460</f>
        <v>0</v>
      </c>
      <c r="H1460" s="22">
        <f>0.5*'Bike Data'!$C$12*'Bike Data'!$C$7*'Bike Data'!$C$6*'WLTP Calcs'!E1460^2</f>
        <v>0</v>
      </c>
      <c r="I1460" s="26">
        <f>0.02 *'Bike Data'!C$4*9.81</f>
        <v>55.524600000000007</v>
      </c>
      <c r="J1460" s="22">
        <f t="shared" si="155"/>
        <v>55.524600000000007</v>
      </c>
      <c r="K1460" s="25">
        <f t="shared" si="156"/>
        <v>55.524600000000007</v>
      </c>
      <c r="L1460" s="20">
        <f t="shared" si="157"/>
        <v>0</v>
      </c>
      <c r="M1460" s="30">
        <f>(E1460/1000)*(I1460+H1460+('Bike Data'!C$4*'Bike Data'!C$10*F1460))</f>
        <v>0</v>
      </c>
      <c r="N1460" s="25">
        <f t="shared" si="158"/>
        <v>0</v>
      </c>
      <c r="O1460" s="30">
        <f t="shared" si="159"/>
        <v>0</v>
      </c>
      <c r="P1460" s="26"/>
      <c r="Q1460" s="22">
        <f>((M1460+M1461)/2) * (B1461 - B1460)</f>
        <v>0</v>
      </c>
      <c r="R1460" s="25">
        <f t="shared" si="160"/>
        <v>0</v>
      </c>
      <c r="S1460" s="22">
        <f>SUM($R$3:R1460)</f>
        <v>2232.1975665703076</v>
      </c>
      <c r="T1460" s="25">
        <f t="shared" si="154"/>
        <v>0</v>
      </c>
      <c r="U1460" s="22">
        <f>SUM($T$3:T1460)</f>
        <v>496.2111430923382</v>
      </c>
      <c r="V1460" s="25"/>
      <c r="W1460" s="20">
        <f>U1460*'KERS Calcs'!$F$4</f>
        <v>436.66580592125763</v>
      </c>
      <c r="X1460" s="25">
        <f>O1460*'KERS Calcs'!$F$30</f>
        <v>0</v>
      </c>
      <c r="Y1460" s="73">
        <f>T1460*'KERS Calcs'!$F$30</f>
        <v>0</v>
      </c>
      <c r="Z1460" s="26">
        <f>SUM($Y$3:Y1460)</f>
        <v>266.86258696671928</v>
      </c>
    </row>
    <row r="1461" spans="1:26" x14ac:dyDescent="0.2">
      <c r="A1461" s="23" t="s">
        <v>20</v>
      </c>
      <c r="B1461" s="19">
        <v>1458</v>
      </c>
      <c r="C1461" s="23">
        <v>436</v>
      </c>
      <c r="D1461" s="19">
        <v>0</v>
      </c>
      <c r="E1461" s="24">
        <v>0</v>
      </c>
      <c r="F1461" s="20">
        <v>0</v>
      </c>
      <c r="G1461" s="25">
        <f>'Bike Data'!$C$4*$F1461</f>
        <v>0</v>
      </c>
      <c r="H1461" s="22">
        <f>0.5*'Bike Data'!$C$12*'Bike Data'!$C$7*'Bike Data'!$C$6*'WLTP Calcs'!E1461^2</f>
        <v>0</v>
      </c>
      <c r="I1461" s="26">
        <f>0.02 *'Bike Data'!C$4*9.81</f>
        <v>55.524600000000007</v>
      </c>
      <c r="J1461" s="22">
        <f t="shared" si="155"/>
        <v>55.524600000000007</v>
      </c>
      <c r="K1461" s="25">
        <f t="shared" si="156"/>
        <v>55.524600000000007</v>
      </c>
      <c r="L1461" s="20">
        <f t="shared" si="157"/>
        <v>0</v>
      </c>
      <c r="M1461" s="30">
        <f>(E1461/1000)*(I1461+H1461+('Bike Data'!C$4*'Bike Data'!C$10*F1461))</f>
        <v>0</v>
      </c>
      <c r="N1461" s="25">
        <f t="shared" si="158"/>
        <v>0</v>
      </c>
      <c r="O1461" s="30">
        <f t="shared" si="159"/>
        <v>0</v>
      </c>
      <c r="P1461" s="26"/>
      <c r="Q1461" s="22">
        <f>((M1461+M1462)/2) * (B1462 - B1461)</f>
        <v>0</v>
      </c>
      <c r="R1461" s="25">
        <f t="shared" si="160"/>
        <v>0</v>
      </c>
      <c r="S1461" s="22">
        <f>SUM($R$3:R1461)</f>
        <v>2232.1975665703076</v>
      </c>
      <c r="T1461" s="25">
        <f t="shared" si="154"/>
        <v>0</v>
      </c>
      <c r="U1461" s="22">
        <f>SUM($T$3:T1461)</f>
        <v>496.2111430923382</v>
      </c>
      <c r="V1461" s="25"/>
      <c r="W1461" s="20">
        <f>U1461*'KERS Calcs'!$F$4</f>
        <v>436.66580592125763</v>
      </c>
      <c r="X1461" s="25">
        <f>O1461*'KERS Calcs'!$F$30</f>
        <v>0</v>
      </c>
      <c r="Y1461" s="73">
        <f>T1461*'KERS Calcs'!$F$30</f>
        <v>0</v>
      </c>
      <c r="Z1461" s="26">
        <f>SUM($Y$3:Y1461)</f>
        <v>266.86258696671928</v>
      </c>
    </row>
    <row r="1462" spans="1:26" x14ac:dyDescent="0.2">
      <c r="A1462" s="23" t="s">
        <v>20</v>
      </c>
      <c r="B1462" s="19">
        <v>1459</v>
      </c>
      <c r="C1462" s="23">
        <v>437</v>
      </c>
      <c r="D1462" s="19">
        <v>0</v>
      </c>
      <c r="E1462" s="24">
        <v>0</v>
      </c>
      <c r="F1462" s="20">
        <v>0</v>
      </c>
      <c r="G1462" s="25">
        <f>'Bike Data'!$C$4*$F1462</f>
        <v>0</v>
      </c>
      <c r="H1462" s="22">
        <f>0.5*'Bike Data'!$C$12*'Bike Data'!$C$7*'Bike Data'!$C$6*'WLTP Calcs'!E1462^2</f>
        <v>0</v>
      </c>
      <c r="I1462" s="26">
        <f>0.02 *'Bike Data'!C$4*9.81</f>
        <v>55.524600000000007</v>
      </c>
      <c r="J1462" s="22">
        <f t="shared" si="155"/>
        <v>55.524600000000007</v>
      </c>
      <c r="K1462" s="25">
        <f t="shared" si="156"/>
        <v>55.524600000000007</v>
      </c>
      <c r="L1462" s="20">
        <f t="shared" si="157"/>
        <v>0</v>
      </c>
      <c r="M1462" s="30">
        <f>(E1462/1000)*(I1462+H1462+('Bike Data'!C$4*'Bike Data'!C$10*F1462))</f>
        <v>0</v>
      </c>
      <c r="N1462" s="25">
        <f t="shared" si="158"/>
        <v>0</v>
      </c>
      <c r="O1462" s="30">
        <f t="shared" si="159"/>
        <v>0</v>
      </c>
      <c r="P1462" s="26"/>
      <c r="Q1462" s="22">
        <f>((M1462+M1463)/2) * (B1463 - B1462)</f>
        <v>0</v>
      </c>
      <c r="R1462" s="25">
        <f t="shared" si="160"/>
        <v>0</v>
      </c>
      <c r="S1462" s="22">
        <f>SUM($R$3:R1462)</f>
        <v>2232.1975665703076</v>
      </c>
      <c r="T1462" s="25">
        <f t="shared" si="154"/>
        <v>0</v>
      </c>
      <c r="U1462" s="22">
        <f>SUM($T$3:T1462)</f>
        <v>496.2111430923382</v>
      </c>
      <c r="V1462" s="25"/>
      <c r="W1462" s="20">
        <f>U1462*'KERS Calcs'!$F$4</f>
        <v>436.66580592125763</v>
      </c>
      <c r="X1462" s="25">
        <f>O1462*'KERS Calcs'!$F$30</f>
        <v>0</v>
      </c>
      <c r="Y1462" s="73">
        <f>T1462*'KERS Calcs'!$F$30</f>
        <v>0</v>
      </c>
      <c r="Z1462" s="26">
        <f>SUM($Y$3:Y1462)</f>
        <v>266.86258696671928</v>
      </c>
    </row>
    <row r="1463" spans="1:26" x14ac:dyDescent="0.2">
      <c r="A1463" s="23" t="s">
        <v>20</v>
      </c>
      <c r="B1463" s="19">
        <v>1460</v>
      </c>
      <c r="C1463" s="23">
        <v>438</v>
      </c>
      <c r="D1463" s="19">
        <v>0</v>
      </c>
      <c r="E1463" s="24">
        <v>0</v>
      </c>
      <c r="F1463" s="20">
        <v>0</v>
      </c>
      <c r="G1463" s="25">
        <f>'Bike Data'!$C$4*$F1463</f>
        <v>0</v>
      </c>
      <c r="H1463" s="22">
        <f>0.5*'Bike Data'!$C$12*'Bike Data'!$C$7*'Bike Data'!$C$6*'WLTP Calcs'!E1463^2</f>
        <v>0</v>
      </c>
      <c r="I1463" s="26">
        <f>0.02 *'Bike Data'!C$4*9.81</f>
        <v>55.524600000000007</v>
      </c>
      <c r="J1463" s="22">
        <f t="shared" si="155"/>
        <v>55.524600000000007</v>
      </c>
      <c r="K1463" s="25">
        <f t="shared" si="156"/>
        <v>55.524600000000007</v>
      </c>
      <c r="L1463" s="20">
        <f t="shared" si="157"/>
        <v>0</v>
      </c>
      <c r="M1463" s="30">
        <f>(E1463/1000)*(I1463+H1463+('Bike Data'!C$4*'Bike Data'!C$10*F1463))</f>
        <v>0</v>
      </c>
      <c r="N1463" s="25">
        <f t="shared" si="158"/>
        <v>0</v>
      </c>
      <c r="O1463" s="30">
        <f t="shared" si="159"/>
        <v>0</v>
      </c>
      <c r="P1463" s="26"/>
      <c r="Q1463" s="22">
        <f>((M1463+M1464)/2) * (B1464 - B1463)</f>
        <v>0</v>
      </c>
      <c r="R1463" s="25">
        <f t="shared" si="160"/>
        <v>0</v>
      </c>
      <c r="S1463" s="22">
        <f>SUM($R$3:R1463)</f>
        <v>2232.1975665703076</v>
      </c>
      <c r="T1463" s="25">
        <f t="shared" si="154"/>
        <v>0</v>
      </c>
      <c r="U1463" s="22">
        <f>SUM($T$3:T1463)</f>
        <v>496.2111430923382</v>
      </c>
      <c r="V1463" s="25"/>
      <c r="W1463" s="20">
        <f>U1463*'KERS Calcs'!$F$4</f>
        <v>436.66580592125763</v>
      </c>
      <c r="X1463" s="25">
        <f>O1463*'KERS Calcs'!$F$30</f>
        <v>0</v>
      </c>
      <c r="Y1463" s="73">
        <f>T1463*'KERS Calcs'!$F$30</f>
        <v>0</v>
      </c>
      <c r="Z1463" s="26">
        <f>SUM($Y$3:Y1463)</f>
        <v>266.86258696671928</v>
      </c>
    </row>
    <row r="1464" spans="1:26" x14ac:dyDescent="0.2">
      <c r="A1464" s="23" t="s">
        <v>20</v>
      </c>
      <c r="B1464" s="19">
        <v>1461</v>
      </c>
      <c r="C1464" s="23">
        <v>439</v>
      </c>
      <c r="D1464" s="19">
        <v>0</v>
      </c>
      <c r="E1464" s="24">
        <v>0</v>
      </c>
      <c r="F1464" s="20">
        <v>0</v>
      </c>
      <c r="G1464" s="25">
        <f>'Bike Data'!$C$4*$F1464</f>
        <v>0</v>
      </c>
      <c r="H1464" s="22">
        <f>0.5*'Bike Data'!$C$12*'Bike Data'!$C$7*'Bike Data'!$C$6*'WLTP Calcs'!E1464^2</f>
        <v>0</v>
      </c>
      <c r="I1464" s="26">
        <f>0.02 *'Bike Data'!C$4*9.81</f>
        <v>55.524600000000007</v>
      </c>
      <c r="J1464" s="22">
        <f t="shared" si="155"/>
        <v>55.524600000000007</v>
      </c>
      <c r="K1464" s="25">
        <f t="shared" si="156"/>
        <v>55.524600000000007</v>
      </c>
      <c r="L1464" s="20">
        <f t="shared" si="157"/>
        <v>0</v>
      </c>
      <c r="M1464" s="30">
        <f>(E1464/1000)*(I1464+H1464+('Bike Data'!C$4*'Bike Data'!C$10*F1464))</f>
        <v>0</v>
      </c>
      <c r="N1464" s="25">
        <f t="shared" si="158"/>
        <v>0</v>
      </c>
      <c r="O1464" s="30">
        <f t="shared" si="159"/>
        <v>0</v>
      </c>
      <c r="P1464" s="26"/>
      <c r="Q1464" s="22">
        <f>((M1464+M1465)/2) * (B1465 - B1464)</f>
        <v>0</v>
      </c>
      <c r="R1464" s="25">
        <f t="shared" si="160"/>
        <v>0</v>
      </c>
      <c r="S1464" s="22">
        <f>SUM($R$3:R1464)</f>
        <v>2232.1975665703076</v>
      </c>
      <c r="T1464" s="25">
        <f t="shared" si="154"/>
        <v>0</v>
      </c>
      <c r="U1464" s="22">
        <f>SUM($T$3:T1464)</f>
        <v>496.2111430923382</v>
      </c>
      <c r="V1464" s="25"/>
      <c r="W1464" s="20">
        <f>U1464*'KERS Calcs'!$F$4</f>
        <v>436.66580592125763</v>
      </c>
      <c r="X1464" s="25">
        <f>O1464*'KERS Calcs'!$F$30</f>
        <v>0</v>
      </c>
      <c r="Y1464" s="73">
        <f>T1464*'KERS Calcs'!$F$30</f>
        <v>0</v>
      </c>
      <c r="Z1464" s="26">
        <f>SUM($Y$3:Y1464)</f>
        <v>266.86258696671928</v>
      </c>
    </row>
    <row r="1465" spans="1:26" x14ac:dyDescent="0.2">
      <c r="A1465" s="23" t="s">
        <v>20</v>
      </c>
      <c r="B1465" s="19">
        <v>1462</v>
      </c>
      <c r="C1465" s="23">
        <v>440</v>
      </c>
      <c r="D1465" s="19">
        <v>0</v>
      </c>
      <c r="E1465" s="24">
        <v>0</v>
      </c>
      <c r="F1465" s="20">
        <v>0</v>
      </c>
      <c r="G1465" s="25">
        <f>'Bike Data'!$C$4*$F1465</f>
        <v>0</v>
      </c>
      <c r="H1465" s="22">
        <f>0.5*'Bike Data'!$C$12*'Bike Data'!$C$7*'Bike Data'!$C$6*'WLTP Calcs'!E1465^2</f>
        <v>0</v>
      </c>
      <c r="I1465" s="26">
        <f>0.02 *'Bike Data'!C$4*9.81</f>
        <v>55.524600000000007</v>
      </c>
      <c r="J1465" s="22">
        <f t="shared" si="155"/>
        <v>55.524600000000007</v>
      </c>
      <c r="K1465" s="25">
        <f t="shared" si="156"/>
        <v>55.524600000000007</v>
      </c>
      <c r="L1465" s="20">
        <f t="shared" si="157"/>
        <v>0</v>
      </c>
      <c r="M1465" s="30">
        <f>(E1465/1000)*(I1465+H1465+('Bike Data'!C$4*'Bike Data'!C$10*F1465))</f>
        <v>0</v>
      </c>
      <c r="N1465" s="25">
        <f t="shared" si="158"/>
        <v>0</v>
      </c>
      <c r="O1465" s="30">
        <f t="shared" si="159"/>
        <v>0</v>
      </c>
      <c r="P1465" s="26"/>
      <c r="Q1465" s="22">
        <f>((M1465+M1466)/2) * (B1466 - B1465)</f>
        <v>0</v>
      </c>
      <c r="R1465" s="25">
        <f t="shared" si="160"/>
        <v>0</v>
      </c>
      <c r="S1465" s="22">
        <f>SUM($R$3:R1465)</f>
        <v>2232.1975665703076</v>
      </c>
      <c r="T1465" s="25">
        <f t="shared" si="154"/>
        <v>0</v>
      </c>
      <c r="U1465" s="22">
        <f>SUM($T$3:T1465)</f>
        <v>496.2111430923382</v>
      </c>
      <c r="V1465" s="25"/>
      <c r="W1465" s="20">
        <f>U1465*'KERS Calcs'!$F$4</f>
        <v>436.66580592125763</v>
      </c>
      <c r="X1465" s="25">
        <f>O1465*'KERS Calcs'!$F$30</f>
        <v>0</v>
      </c>
      <c r="Y1465" s="73">
        <f>T1465*'KERS Calcs'!$F$30</f>
        <v>0</v>
      </c>
      <c r="Z1465" s="26">
        <f>SUM($Y$3:Y1465)</f>
        <v>266.86258696671928</v>
      </c>
    </row>
    <row r="1466" spans="1:26" x14ac:dyDescent="0.2">
      <c r="A1466" s="23" t="s">
        <v>20</v>
      </c>
      <c r="B1466" s="19">
        <v>1463</v>
      </c>
      <c r="C1466" s="23">
        <v>441</v>
      </c>
      <c r="D1466" s="19">
        <v>0</v>
      </c>
      <c r="E1466" s="24">
        <v>0</v>
      </c>
      <c r="F1466" s="20">
        <v>0</v>
      </c>
      <c r="G1466" s="25">
        <f>'Bike Data'!$C$4*$F1466</f>
        <v>0</v>
      </c>
      <c r="H1466" s="22">
        <f>0.5*'Bike Data'!$C$12*'Bike Data'!$C$7*'Bike Data'!$C$6*'WLTP Calcs'!E1466^2</f>
        <v>0</v>
      </c>
      <c r="I1466" s="26">
        <f>0.02 *'Bike Data'!C$4*9.81</f>
        <v>55.524600000000007</v>
      </c>
      <c r="J1466" s="22">
        <f t="shared" si="155"/>
        <v>55.524600000000007</v>
      </c>
      <c r="K1466" s="25">
        <f t="shared" si="156"/>
        <v>55.524600000000007</v>
      </c>
      <c r="L1466" s="20">
        <f t="shared" si="157"/>
        <v>0</v>
      </c>
      <c r="M1466" s="30">
        <f>(E1466/1000)*(I1466+H1466+('Bike Data'!C$4*'Bike Data'!C$10*F1466))</f>
        <v>0</v>
      </c>
      <c r="N1466" s="25">
        <f t="shared" si="158"/>
        <v>0</v>
      </c>
      <c r="O1466" s="30">
        <f t="shared" si="159"/>
        <v>0</v>
      </c>
      <c r="P1466" s="26"/>
      <c r="Q1466" s="22">
        <f>((M1466+M1467)/2) * (B1467 - B1466)</f>
        <v>0</v>
      </c>
      <c r="R1466" s="25">
        <f t="shared" si="160"/>
        <v>0</v>
      </c>
      <c r="S1466" s="22">
        <f>SUM($R$3:R1466)</f>
        <v>2232.1975665703076</v>
      </c>
      <c r="T1466" s="25">
        <f t="shared" si="154"/>
        <v>0</v>
      </c>
      <c r="U1466" s="22">
        <f>SUM($T$3:T1466)</f>
        <v>496.2111430923382</v>
      </c>
      <c r="V1466" s="25"/>
      <c r="W1466" s="20">
        <f>U1466*'KERS Calcs'!$F$4</f>
        <v>436.66580592125763</v>
      </c>
      <c r="X1466" s="25">
        <f>O1466*'KERS Calcs'!$F$30</f>
        <v>0</v>
      </c>
      <c r="Y1466" s="73">
        <f>T1466*'KERS Calcs'!$F$30</f>
        <v>0</v>
      </c>
      <c r="Z1466" s="26">
        <f>SUM($Y$3:Y1466)</f>
        <v>266.86258696671928</v>
      </c>
    </row>
    <row r="1467" spans="1:26" x14ac:dyDescent="0.2">
      <c r="A1467" s="23" t="s">
        <v>20</v>
      </c>
      <c r="B1467" s="19">
        <v>1464</v>
      </c>
      <c r="C1467" s="23">
        <v>442</v>
      </c>
      <c r="D1467" s="19">
        <v>0</v>
      </c>
      <c r="E1467" s="24">
        <v>0</v>
      </c>
      <c r="F1467" s="20">
        <v>0</v>
      </c>
      <c r="G1467" s="25">
        <f>'Bike Data'!$C$4*$F1467</f>
        <v>0</v>
      </c>
      <c r="H1467" s="22">
        <f>0.5*'Bike Data'!$C$12*'Bike Data'!$C$7*'Bike Data'!$C$6*'WLTP Calcs'!E1467^2</f>
        <v>0</v>
      </c>
      <c r="I1467" s="26">
        <f>0.02 *'Bike Data'!C$4*9.81</f>
        <v>55.524600000000007</v>
      </c>
      <c r="J1467" s="22">
        <f t="shared" si="155"/>
        <v>55.524600000000007</v>
      </c>
      <c r="K1467" s="25">
        <f t="shared" si="156"/>
        <v>55.524600000000007</v>
      </c>
      <c r="L1467" s="20">
        <f t="shared" si="157"/>
        <v>0</v>
      </c>
      <c r="M1467" s="30">
        <f>(E1467/1000)*(I1467+H1467+('Bike Data'!C$4*'Bike Data'!C$10*F1467))</f>
        <v>0</v>
      </c>
      <c r="N1467" s="25">
        <f t="shared" si="158"/>
        <v>0</v>
      </c>
      <c r="O1467" s="30">
        <f t="shared" si="159"/>
        <v>0</v>
      </c>
      <c r="P1467" s="26"/>
      <c r="Q1467" s="22">
        <f>((M1467+M1468)/2) * (B1468 - B1467)</f>
        <v>0</v>
      </c>
      <c r="R1467" s="25">
        <f t="shared" si="160"/>
        <v>0</v>
      </c>
      <c r="S1467" s="22">
        <f>SUM($R$3:R1467)</f>
        <v>2232.1975665703076</v>
      </c>
      <c r="T1467" s="25">
        <f t="shared" si="154"/>
        <v>0</v>
      </c>
      <c r="U1467" s="22">
        <f>SUM($T$3:T1467)</f>
        <v>496.2111430923382</v>
      </c>
      <c r="V1467" s="25"/>
      <c r="W1467" s="20">
        <f>U1467*'KERS Calcs'!$F$4</f>
        <v>436.66580592125763</v>
      </c>
      <c r="X1467" s="25">
        <f>O1467*'KERS Calcs'!$F$30</f>
        <v>0</v>
      </c>
      <c r="Y1467" s="73">
        <f>T1467*'KERS Calcs'!$F$30</f>
        <v>0</v>
      </c>
      <c r="Z1467" s="26">
        <f>SUM($Y$3:Y1467)</f>
        <v>266.86258696671928</v>
      </c>
    </row>
    <row r="1468" spans="1:26" x14ac:dyDescent="0.2">
      <c r="A1468" s="23" t="s">
        <v>20</v>
      </c>
      <c r="B1468" s="19">
        <v>1465</v>
      </c>
      <c r="C1468" s="23">
        <v>443</v>
      </c>
      <c r="D1468" s="19">
        <v>0</v>
      </c>
      <c r="E1468" s="24">
        <v>0</v>
      </c>
      <c r="F1468" s="20">
        <v>0</v>
      </c>
      <c r="G1468" s="25">
        <f>'Bike Data'!$C$4*$F1468</f>
        <v>0</v>
      </c>
      <c r="H1468" s="22">
        <f>0.5*'Bike Data'!$C$12*'Bike Data'!$C$7*'Bike Data'!$C$6*'WLTP Calcs'!E1468^2</f>
        <v>0</v>
      </c>
      <c r="I1468" s="26">
        <f>0.02 *'Bike Data'!C$4*9.81</f>
        <v>55.524600000000007</v>
      </c>
      <c r="J1468" s="22">
        <f t="shared" si="155"/>
        <v>55.524600000000007</v>
      </c>
      <c r="K1468" s="25">
        <f t="shared" si="156"/>
        <v>55.524600000000007</v>
      </c>
      <c r="L1468" s="20">
        <f t="shared" si="157"/>
        <v>0</v>
      </c>
      <c r="M1468" s="30">
        <f>(E1468/1000)*(I1468+H1468+('Bike Data'!C$4*'Bike Data'!C$10*F1468))</f>
        <v>0</v>
      </c>
      <c r="N1468" s="25">
        <f t="shared" si="158"/>
        <v>0</v>
      </c>
      <c r="O1468" s="30">
        <f t="shared" si="159"/>
        <v>0</v>
      </c>
      <c r="P1468" s="26"/>
      <c r="Q1468" s="22">
        <f>((M1468+M1469)/2) * (B1469 - B1468)</f>
        <v>0</v>
      </c>
      <c r="R1468" s="25">
        <f t="shared" si="160"/>
        <v>0</v>
      </c>
      <c r="S1468" s="22">
        <f>SUM($R$3:R1468)</f>
        <v>2232.1975665703076</v>
      </c>
      <c r="T1468" s="25">
        <f t="shared" si="154"/>
        <v>0</v>
      </c>
      <c r="U1468" s="22">
        <f>SUM($T$3:T1468)</f>
        <v>496.2111430923382</v>
      </c>
      <c r="V1468" s="25"/>
      <c r="W1468" s="20">
        <f>U1468*'KERS Calcs'!$F$4</f>
        <v>436.66580592125763</v>
      </c>
      <c r="X1468" s="25">
        <f>O1468*'KERS Calcs'!$F$30</f>
        <v>0</v>
      </c>
      <c r="Y1468" s="73">
        <f>T1468*'KERS Calcs'!$F$30</f>
        <v>0</v>
      </c>
      <c r="Z1468" s="26">
        <f>SUM($Y$3:Y1468)</f>
        <v>266.86258696671928</v>
      </c>
    </row>
    <row r="1469" spans="1:26" x14ac:dyDescent="0.2">
      <c r="A1469" s="23" t="s">
        <v>20</v>
      </c>
      <c r="B1469" s="19">
        <v>1466</v>
      </c>
      <c r="C1469" s="23">
        <v>444</v>
      </c>
      <c r="D1469" s="19">
        <v>0</v>
      </c>
      <c r="E1469" s="24">
        <v>0</v>
      </c>
      <c r="F1469" s="20">
        <v>0</v>
      </c>
      <c r="G1469" s="25">
        <f>'Bike Data'!$C$4*$F1469</f>
        <v>0</v>
      </c>
      <c r="H1469" s="22">
        <f>0.5*'Bike Data'!$C$12*'Bike Data'!$C$7*'Bike Data'!$C$6*'WLTP Calcs'!E1469^2</f>
        <v>0</v>
      </c>
      <c r="I1469" s="26">
        <f>0.02 *'Bike Data'!C$4*9.81</f>
        <v>55.524600000000007</v>
      </c>
      <c r="J1469" s="22">
        <f t="shared" si="155"/>
        <v>55.524600000000007</v>
      </c>
      <c r="K1469" s="25">
        <f t="shared" si="156"/>
        <v>55.524600000000007</v>
      </c>
      <c r="L1469" s="20">
        <f t="shared" si="157"/>
        <v>0</v>
      </c>
      <c r="M1469" s="30">
        <f>(E1469/1000)*(I1469+H1469+('Bike Data'!C$4*'Bike Data'!C$10*F1469))</f>
        <v>0</v>
      </c>
      <c r="N1469" s="25">
        <f t="shared" si="158"/>
        <v>0</v>
      </c>
      <c r="O1469" s="30">
        <f t="shared" si="159"/>
        <v>0</v>
      </c>
      <c r="P1469" s="26"/>
      <c r="Q1469" s="22">
        <f>((M1469+M1470)/2) * (B1470 - B1469)</f>
        <v>0</v>
      </c>
      <c r="R1469" s="25">
        <f t="shared" si="160"/>
        <v>0</v>
      </c>
      <c r="S1469" s="22">
        <f>SUM($R$3:R1469)</f>
        <v>2232.1975665703076</v>
      </c>
      <c r="T1469" s="25">
        <f t="shared" si="154"/>
        <v>0</v>
      </c>
      <c r="U1469" s="22">
        <f>SUM($T$3:T1469)</f>
        <v>496.2111430923382</v>
      </c>
      <c r="V1469" s="25"/>
      <c r="W1469" s="20">
        <f>U1469*'KERS Calcs'!$F$4</f>
        <v>436.66580592125763</v>
      </c>
      <c r="X1469" s="25">
        <f>O1469*'KERS Calcs'!$F$30</f>
        <v>0</v>
      </c>
      <c r="Y1469" s="73">
        <f>T1469*'KERS Calcs'!$F$30</f>
        <v>0</v>
      </c>
      <c r="Z1469" s="26">
        <f>SUM($Y$3:Y1469)</f>
        <v>266.86258696671928</v>
      </c>
    </row>
    <row r="1470" spans="1:26" x14ac:dyDescent="0.2">
      <c r="A1470" s="23" t="s">
        <v>20</v>
      </c>
      <c r="B1470" s="19">
        <v>1467</v>
      </c>
      <c r="C1470" s="23">
        <v>445</v>
      </c>
      <c r="D1470" s="19">
        <v>0</v>
      </c>
      <c r="E1470" s="24">
        <v>0</v>
      </c>
      <c r="F1470" s="20">
        <v>0</v>
      </c>
      <c r="G1470" s="25">
        <f>'Bike Data'!$C$4*$F1470</f>
        <v>0</v>
      </c>
      <c r="H1470" s="22">
        <f>0.5*'Bike Data'!$C$12*'Bike Data'!$C$7*'Bike Data'!$C$6*'WLTP Calcs'!E1470^2</f>
        <v>0</v>
      </c>
      <c r="I1470" s="26">
        <f>0.02 *'Bike Data'!C$4*9.81</f>
        <v>55.524600000000007</v>
      </c>
      <c r="J1470" s="22">
        <f t="shared" si="155"/>
        <v>55.524600000000007</v>
      </c>
      <c r="K1470" s="25">
        <f t="shared" si="156"/>
        <v>55.524600000000007</v>
      </c>
      <c r="L1470" s="20">
        <f t="shared" si="157"/>
        <v>0</v>
      </c>
      <c r="M1470" s="30">
        <f>(E1470/1000)*(I1470+H1470+('Bike Data'!C$4*'Bike Data'!C$10*F1470))</f>
        <v>0</v>
      </c>
      <c r="N1470" s="25">
        <f t="shared" si="158"/>
        <v>0</v>
      </c>
      <c r="O1470" s="30">
        <f t="shared" si="159"/>
        <v>0</v>
      </c>
      <c r="P1470" s="26"/>
      <c r="Q1470" s="22">
        <f>((M1470+M1471)/2) * (B1471 - B1470)</f>
        <v>0</v>
      </c>
      <c r="R1470" s="25">
        <f t="shared" si="160"/>
        <v>0</v>
      </c>
      <c r="S1470" s="22">
        <f>SUM($R$3:R1470)</f>
        <v>2232.1975665703076</v>
      </c>
      <c r="T1470" s="25">
        <f t="shared" si="154"/>
        <v>0</v>
      </c>
      <c r="U1470" s="22">
        <f>SUM($T$3:T1470)</f>
        <v>496.2111430923382</v>
      </c>
      <c r="V1470" s="25"/>
      <c r="W1470" s="20">
        <f>U1470*'KERS Calcs'!$F$4</f>
        <v>436.66580592125763</v>
      </c>
      <c r="X1470" s="25">
        <f>O1470*'KERS Calcs'!$F$30</f>
        <v>0</v>
      </c>
      <c r="Y1470" s="73">
        <f>T1470*'KERS Calcs'!$F$30</f>
        <v>0</v>
      </c>
      <c r="Z1470" s="26">
        <f>SUM($Y$3:Y1470)</f>
        <v>266.86258696671928</v>
      </c>
    </row>
    <row r="1471" spans="1:26" x14ac:dyDescent="0.2">
      <c r="A1471" s="23" t="s">
        <v>20</v>
      </c>
      <c r="B1471" s="19">
        <v>1468</v>
      </c>
      <c r="C1471" s="23">
        <v>446</v>
      </c>
      <c r="D1471" s="19">
        <v>0</v>
      </c>
      <c r="E1471" s="24">
        <v>0</v>
      </c>
      <c r="F1471" s="20">
        <v>0</v>
      </c>
      <c r="G1471" s="25">
        <f>'Bike Data'!$C$4*$F1471</f>
        <v>0</v>
      </c>
      <c r="H1471" s="22">
        <f>0.5*'Bike Data'!$C$12*'Bike Data'!$C$7*'Bike Data'!$C$6*'WLTP Calcs'!E1471^2</f>
        <v>0</v>
      </c>
      <c r="I1471" s="26">
        <f>0.02 *'Bike Data'!C$4*9.81</f>
        <v>55.524600000000007</v>
      </c>
      <c r="J1471" s="22">
        <f t="shared" si="155"/>
        <v>55.524600000000007</v>
      </c>
      <c r="K1471" s="25">
        <f t="shared" si="156"/>
        <v>55.524600000000007</v>
      </c>
      <c r="L1471" s="20">
        <f t="shared" si="157"/>
        <v>0</v>
      </c>
      <c r="M1471" s="30">
        <f>(E1471/1000)*(I1471+H1471+('Bike Data'!C$4*'Bike Data'!C$10*F1471))</f>
        <v>0</v>
      </c>
      <c r="N1471" s="25">
        <f t="shared" si="158"/>
        <v>0</v>
      </c>
      <c r="O1471" s="30">
        <f t="shared" si="159"/>
        <v>0</v>
      </c>
      <c r="P1471" s="26"/>
      <c r="Q1471" s="22">
        <f>((M1471+M1472)/2) * (B1472 - B1471)</f>
        <v>0</v>
      </c>
      <c r="R1471" s="25">
        <f t="shared" si="160"/>
        <v>0</v>
      </c>
      <c r="S1471" s="22">
        <f>SUM($R$3:R1471)</f>
        <v>2232.1975665703076</v>
      </c>
      <c r="T1471" s="25">
        <f t="shared" si="154"/>
        <v>0</v>
      </c>
      <c r="U1471" s="22">
        <f>SUM($T$3:T1471)</f>
        <v>496.2111430923382</v>
      </c>
      <c r="V1471" s="25"/>
      <c r="W1471" s="20">
        <f>U1471*'KERS Calcs'!$F$4</f>
        <v>436.66580592125763</v>
      </c>
      <c r="X1471" s="25">
        <f>O1471*'KERS Calcs'!$F$30</f>
        <v>0</v>
      </c>
      <c r="Y1471" s="73">
        <f>T1471*'KERS Calcs'!$F$30</f>
        <v>0</v>
      </c>
      <c r="Z1471" s="26">
        <f>SUM($Y$3:Y1471)</f>
        <v>266.86258696671928</v>
      </c>
    </row>
    <row r="1472" spans="1:26" x14ac:dyDescent="0.2">
      <c r="A1472" s="23" t="s">
        <v>20</v>
      </c>
      <c r="B1472" s="19">
        <v>1469</v>
      </c>
      <c r="C1472" s="23">
        <v>447</v>
      </c>
      <c r="D1472" s="19">
        <v>0</v>
      </c>
      <c r="E1472" s="24">
        <v>0</v>
      </c>
      <c r="F1472" s="20">
        <v>0</v>
      </c>
      <c r="G1472" s="25">
        <f>'Bike Data'!$C$4*$F1472</f>
        <v>0</v>
      </c>
      <c r="H1472" s="22">
        <f>0.5*'Bike Data'!$C$12*'Bike Data'!$C$7*'Bike Data'!$C$6*'WLTP Calcs'!E1472^2</f>
        <v>0</v>
      </c>
      <c r="I1472" s="26">
        <f>0.02 *'Bike Data'!C$4*9.81</f>
        <v>55.524600000000007</v>
      </c>
      <c r="J1472" s="22">
        <f t="shared" si="155"/>
        <v>55.524600000000007</v>
      </c>
      <c r="K1472" s="25">
        <f t="shared" si="156"/>
        <v>55.524600000000007</v>
      </c>
      <c r="L1472" s="20">
        <f t="shared" si="157"/>
        <v>0</v>
      </c>
      <c r="M1472" s="30">
        <f>(E1472/1000)*(I1472+H1472+('Bike Data'!C$4*'Bike Data'!C$10*F1472))</f>
        <v>0</v>
      </c>
      <c r="N1472" s="25">
        <f t="shared" si="158"/>
        <v>0</v>
      </c>
      <c r="O1472" s="30">
        <f t="shared" si="159"/>
        <v>0</v>
      </c>
      <c r="P1472" s="26"/>
      <c r="Q1472" s="22">
        <f>((M1472+M1473)/2) * (B1473 - B1472)</f>
        <v>0</v>
      </c>
      <c r="R1472" s="25">
        <f t="shared" si="160"/>
        <v>0</v>
      </c>
      <c r="S1472" s="22">
        <f>SUM($R$3:R1472)</f>
        <v>2232.1975665703076</v>
      </c>
      <c r="T1472" s="25">
        <f t="shared" si="154"/>
        <v>0</v>
      </c>
      <c r="U1472" s="22">
        <f>SUM($T$3:T1472)</f>
        <v>496.2111430923382</v>
      </c>
      <c r="V1472" s="25"/>
      <c r="W1472" s="20">
        <f>U1472*'KERS Calcs'!$F$4</f>
        <v>436.66580592125763</v>
      </c>
      <c r="X1472" s="25">
        <f>O1472*'KERS Calcs'!$F$30</f>
        <v>0</v>
      </c>
      <c r="Y1472" s="73">
        <f>T1472*'KERS Calcs'!$F$30</f>
        <v>0</v>
      </c>
      <c r="Z1472" s="26">
        <f>SUM($Y$3:Y1472)</f>
        <v>266.86258696671928</v>
      </c>
    </row>
    <row r="1473" spans="1:26" x14ac:dyDescent="0.2">
      <c r="A1473" s="23" t="s">
        <v>20</v>
      </c>
      <c r="B1473" s="19">
        <v>1470</v>
      </c>
      <c r="C1473" s="23">
        <v>448</v>
      </c>
      <c r="D1473" s="19">
        <v>0</v>
      </c>
      <c r="E1473" s="24">
        <v>0</v>
      </c>
      <c r="F1473" s="20">
        <v>0</v>
      </c>
      <c r="G1473" s="25">
        <f>'Bike Data'!$C$4*$F1473</f>
        <v>0</v>
      </c>
      <c r="H1473" s="22">
        <f>0.5*'Bike Data'!$C$12*'Bike Data'!$C$7*'Bike Data'!$C$6*'WLTP Calcs'!E1473^2</f>
        <v>0</v>
      </c>
      <c r="I1473" s="26">
        <f>0.02 *'Bike Data'!C$4*9.81</f>
        <v>55.524600000000007</v>
      </c>
      <c r="J1473" s="22">
        <f t="shared" si="155"/>
        <v>55.524600000000007</v>
      </c>
      <c r="K1473" s="25">
        <f t="shared" si="156"/>
        <v>55.524600000000007</v>
      </c>
      <c r="L1473" s="20">
        <f t="shared" si="157"/>
        <v>0</v>
      </c>
      <c r="M1473" s="30">
        <f>(E1473/1000)*(I1473+H1473+('Bike Data'!C$4*'Bike Data'!C$10*F1473))</f>
        <v>0</v>
      </c>
      <c r="N1473" s="25">
        <f t="shared" si="158"/>
        <v>0</v>
      </c>
      <c r="O1473" s="30">
        <f t="shared" si="159"/>
        <v>0</v>
      </c>
      <c r="P1473" s="26"/>
      <c r="Q1473" s="22">
        <f>((M1473+M1474)/2) * (B1474 - B1473)</f>
        <v>0</v>
      </c>
      <c r="R1473" s="25">
        <f t="shared" si="160"/>
        <v>0</v>
      </c>
      <c r="S1473" s="22">
        <f>SUM($R$3:R1473)</f>
        <v>2232.1975665703076</v>
      </c>
      <c r="T1473" s="25">
        <f t="shared" si="154"/>
        <v>0</v>
      </c>
      <c r="U1473" s="22">
        <f>SUM($T$3:T1473)</f>
        <v>496.2111430923382</v>
      </c>
      <c r="V1473" s="25"/>
      <c r="W1473" s="20">
        <f>U1473*'KERS Calcs'!$F$4</f>
        <v>436.66580592125763</v>
      </c>
      <c r="X1473" s="25">
        <f>O1473*'KERS Calcs'!$F$30</f>
        <v>0</v>
      </c>
      <c r="Y1473" s="73">
        <f>T1473*'KERS Calcs'!$F$30</f>
        <v>0</v>
      </c>
      <c r="Z1473" s="26">
        <f>SUM($Y$3:Y1473)</f>
        <v>266.86258696671928</v>
      </c>
    </row>
    <row r="1474" spans="1:26" x14ac:dyDescent="0.2">
      <c r="A1474" s="23" t="s">
        <v>20</v>
      </c>
      <c r="B1474" s="19">
        <v>1471</v>
      </c>
      <c r="C1474" s="23">
        <v>449</v>
      </c>
      <c r="D1474" s="19">
        <v>0</v>
      </c>
      <c r="E1474" s="24">
        <v>0</v>
      </c>
      <c r="F1474" s="20">
        <v>0</v>
      </c>
      <c r="G1474" s="25">
        <f>'Bike Data'!$C$4*$F1474</f>
        <v>0</v>
      </c>
      <c r="H1474" s="22">
        <f>0.5*'Bike Data'!$C$12*'Bike Data'!$C$7*'Bike Data'!$C$6*'WLTP Calcs'!E1474^2</f>
        <v>0</v>
      </c>
      <c r="I1474" s="26">
        <f>0.02 *'Bike Data'!C$4*9.81</f>
        <v>55.524600000000007</v>
      </c>
      <c r="J1474" s="22">
        <f t="shared" si="155"/>
        <v>55.524600000000007</v>
      </c>
      <c r="K1474" s="25">
        <f t="shared" si="156"/>
        <v>55.524600000000007</v>
      </c>
      <c r="L1474" s="20">
        <f t="shared" si="157"/>
        <v>0</v>
      </c>
      <c r="M1474" s="30">
        <f>(E1474/1000)*(I1474+H1474+('Bike Data'!C$4*'Bike Data'!C$10*F1474))</f>
        <v>0</v>
      </c>
      <c r="N1474" s="25">
        <f t="shared" si="158"/>
        <v>0</v>
      </c>
      <c r="O1474" s="30">
        <f t="shared" si="159"/>
        <v>0</v>
      </c>
      <c r="P1474" s="26"/>
      <c r="Q1474" s="22">
        <f>((M1474+M1475)/2) * (B1475 - B1474)</f>
        <v>0</v>
      </c>
      <c r="R1474" s="25">
        <f t="shared" si="160"/>
        <v>0</v>
      </c>
      <c r="S1474" s="22">
        <f>SUM($R$3:R1474)</f>
        <v>2232.1975665703076</v>
      </c>
      <c r="T1474" s="25">
        <f t="shared" si="154"/>
        <v>0</v>
      </c>
      <c r="U1474" s="22">
        <f>SUM($T$3:T1474)</f>
        <v>496.2111430923382</v>
      </c>
      <c r="V1474" s="25"/>
      <c r="W1474" s="20">
        <f>U1474*'KERS Calcs'!$F$4</f>
        <v>436.66580592125763</v>
      </c>
      <c r="X1474" s="25">
        <f>O1474*'KERS Calcs'!$F$30</f>
        <v>0</v>
      </c>
      <c r="Y1474" s="73">
        <f>T1474*'KERS Calcs'!$F$30</f>
        <v>0</v>
      </c>
      <c r="Z1474" s="26">
        <f>SUM($Y$3:Y1474)</f>
        <v>266.86258696671928</v>
      </c>
    </row>
    <row r="1475" spans="1:26" x14ac:dyDescent="0.2">
      <c r="A1475" s="23" t="s">
        <v>20</v>
      </c>
      <c r="B1475" s="19">
        <v>1472</v>
      </c>
      <c r="C1475" s="23">
        <v>450</v>
      </c>
      <c r="D1475" s="19">
        <v>0</v>
      </c>
      <c r="E1475" s="24">
        <v>0</v>
      </c>
      <c r="F1475" s="20">
        <v>0</v>
      </c>
      <c r="G1475" s="25">
        <f>'Bike Data'!$C$4*$F1475</f>
        <v>0</v>
      </c>
      <c r="H1475" s="22">
        <f>0.5*'Bike Data'!$C$12*'Bike Data'!$C$7*'Bike Data'!$C$6*'WLTP Calcs'!E1475^2</f>
        <v>0</v>
      </c>
      <c r="I1475" s="26">
        <f>0.02 *'Bike Data'!C$4*9.81</f>
        <v>55.524600000000007</v>
      </c>
      <c r="J1475" s="22">
        <f t="shared" si="155"/>
        <v>55.524600000000007</v>
      </c>
      <c r="K1475" s="25">
        <f t="shared" si="156"/>
        <v>55.524600000000007</v>
      </c>
      <c r="L1475" s="20">
        <f t="shared" si="157"/>
        <v>0</v>
      </c>
      <c r="M1475" s="30">
        <f>(E1475/1000)*(I1475+H1475+('Bike Data'!C$4*'Bike Data'!C$10*F1475))</f>
        <v>0</v>
      </c>
      <c r="N1475" s="25">
        <f t="shared" si="158"/>
        <v>0</v>
      </c>
      <c r="O1475" s="30">
        <f t="shared" si="159"/>
        <v>0</v>
      </c>
      <c r="P1475" s="26"/>
      <c r="Q1475" s="22">
        <f>((M1475+M1476)/2) * (B1476 - B1475)</f>
        <v>0</v>
      </c>
      <c r="R1475" s="25">
        <f t="shared" si="160"/>
        <v>0</v>
      </c>
      <c r="S1475" s="22">
        <f>SUM($R$3:R1475)</f>
        <v>2232.1975665703076</v>
      </c>
      <c r="T1475" s="25">
        <f t="shared" ref="T1475:T1538" si="161">ABS(IF(Q1475&lt;0,Q1475,))</f>
        <v>0</v>
      </c>
      <c r="U1475" s="22">
        <f>SUM($T$3:T1475)</f>
        <v>496.2111430923382</v>
      </c>
      <c r="V1475" s="25"/>
      <c r="W1475" s="20">
        <f>U1475*'KERS Calcs'!$F$4</f>
        <v>436.66580592125763</v>
      </c>
      <c r="X1475" s="25">
        <f>O1475*'KERS Calcs'!$F$30</f>
        <v>0</v>
      </c>
      <c r="Y1475" s="73">
        <f>T1475*'KERS Calcs'!$F$30</f>
        <v>0</v>
      </c>
      <c r="Z1475" s="26">
        <f>SUM($Y$3:Y1475)</f>
        <v>266.86258696671928</v>
      </c>
    </row>
    <row r="1476" spans="1:26" x14ac:dyDescent="0.2">
      <c r="A1476" s="23" t="s">
        <v>20</v>
      </c>
      <c r="B1476" s="19">
        <v>1473</v>
      </c>
      <c r="C1476" s="23">
        <v>451</v>
      </c>
      <c r="D1476" s="19">
        <v>0</v>
      </c>
      <c r="E1476" s="24">
        <v>0</v>
      </c>
      <c r="F1476" s="20">
        <v>0</v>
      </c>
      <c r="G1476" s="25">
        <f>'Bike Data'!$C$4*$F1476</f>
        <v>0</v>
      </c>
      <c r="H1476" s="22">
        <f>0.5*'Bike Data'!$C$12*'Bike Data'!$C$7*'Bike Data'!$C$6*'WLTP Calcs'!E1476^2</f>
        <v>0</v>
      </c>
      <c r="I1476" s="26">
        <f>0.02 *'Bike Data'!C$4*9.81</f>
        <v>55.524600000000007</v>
      </c>
      <c r="J1476" s="22">
        <f t="shared" ref="J1476:J1539" si="162">SUM(G1476:I1476)</f>
        <v>55.524600000000007</v>
      </c>
      <c r="K1476" s="25">
        <f t="shared" ref="K1476:K1539" si="163">IF(J1476&gt;0,J1476,)</f>
        <v>55.524600000000007</v>
      </c>
      <c r="L1476" s="20">
        <f t="shared" ref="L1476:L1539" si="164">IF(J1476&lt;0,J1476,)*-1</f>
        <v>0</v>
      </c>
      <c r="M1476" s="30">
        <f>(E1476/1000)*(I1476+H1476+('Bike Data'!C$4*'Bike Data'!C$10*F1476))</f>
        <v>0</v>
      </c>
      <c r="N1476" s="25">
        <f t="shared" ref="N1476:N1539" si="165">IF(M1476&gt;0,M1476,)</f>
        <v>0</v>
      </c>
      <c r="O1476" s="30">
        <f t="shared" ref="O1476:O1539" si="166">ABS(IF(M1476&lt;0,M1476,))</f>
        <v>0</v>
      </c>
      <c r="P1476" s="26"/>
      <c r="Q1476" s="22">
        <f>((M1476+M1477)/2) * (B1477 - B1476)</f>
        <v>0</v>
      </c>
      <c r="R1476" s="25">
        <f t="shared" ref="R1476:R1539" si="167">IF(Q1476&gt;0,Q1476,)</f>
        <v>0</v>
      </c>
      <c r="S1476" s="22">
        <f>SUM($R$3:R1476)</f>
        <v>2232.1975665703076</v>
      </c>
      <c r="T1476" s="25">
        <f t="shared" si="161"/>
        <v>0</v>
      </c>
      <c r="U1476" s="22">
        <f>SUM($T$3:T1476)</f>
        <v>496.2111430923382</v>
      </c>
      <c r="V1476" s="25"/>
      <c r="W1476" s="20">
        <f>U1476*'KERS Calcs'!$F$4</f>
        <v>436.66580592125763</v>
      </c>
      <c r="X1476" s="25">
        <f>O1476*'KERS Calcs'!$F$30</f>
        <v>0</v>
      </c>
      <c r="Y1476" s="73">
        <f>T1476*'KERS Calcs'!$F$30</f>
        <v>0</v>
      </c>
      <c r="Z1476" s="26">
        <f>SUM($Y$3:Y1476)</f>
        <v>266.86258696671928</v>
      </c>
    </row>
    <row r="1477" spans="1:26" x14ac:dyDescent="0.2">
      <c r="A1477" s="23" t="s">
        <v>20</v>
      </c>
      <c r="B1477" s="19">
        <v>1474</v>
      </c>
      <c r="C1477" s="23">
        <v>452</v>
      </c>
      <c r="D1477" s="19">
        <v>0</v>
      </c>
      <c r="E1477" s="24">
        <v>0</v>
      </c>
      <c r="F1477" s="20">
        <v>0</v>
      </c>
      <c r="G1477" s="25">
        <f>'Bike Data'!$C$4*$F1477</f>
        <v>0</v>
      </c>
      <c r="H1477" s="22">
        <f>0.5*'Bike Data'!$C$12*'Bike Data'!$C$7*'Bike Data'!$C$6*'WLTP Calcs'!E1477^2</f>
        <v>0</v>
      </c>
      <c r="I1477" s="26">
        <f>0.02 *'Bike Data'!C$4*9.81</f>
        <v>55.524600000000007</v>
      </c>
      <c r="J1477" s="22">
        <f t="shared" si="162"/>
        <v>55.524600000000007</v>
      </c>
      <c r="K1477" s="25">
        <f t="shared" si="163"/>
        <v>55.524600000000007</v>
      </c>
      <c r="L1477" s="20">
        <f t="shared" si="164"/>
        <v>0</v>
      </c>
      <c r="M1477" s="30">
        <f>(E1477/1000)*(I1477+H1477+('Bike Data'!C$4*'Bike Data'!C$10*F1477))</f>
        <v>0</v>
      </c>
      <c r="N1477" s="25">
        <f t="shared" si="165"/>
        <v>0</v>
      </c>
      <c r="O1477" s="30">
        <f t="shared" si="166"/>
        <v>0</v>
      </c>
      <c r="P1477" s="26"/>
      <c r="Q1477" s="22">
        <f>((M1477+M1478)/2) * (B1478 - B1477)</f>
        <v>0</v>
      </c>
      <c r="R1477" s="25">
        <f t="shared" si="167"/>
        <v>0</v>
      </c>
      <c r="S1477" s="22">
        <f>SUM($R$3:R1477)</f>
        <v>2232.1975665703076</v>
      </c>
      <c r="T1477" s="25">
        <f t="shared" si="161"/>
        <v>0</v>
      </c>
      <c r="U1477" s="22">
        <f>SUM($T$3:T1477)</f>
        <v>496.2111430923382</v>
      </c>
      <c r="V1477" s="25"/>
      <c r="W1477" s="20">
        <f>U1477*'KERS Calcs'!$F$4</f>
        <v>436.66580592125763</v>
      </c>
      <c r="X1477" s="25">
        <f>O1477*'KERS Calcs'!$F$30</f>
        <v>0</v>
      </c>
      <c r="Y1477" s="73">
        <f>T1477*'KERS Calcs'!$F$30</f>
        <v>0</v>
      </c>
      <c r="Z1477" s="26">
        <f>SUM($Y$3:Y1477)</f>
        <v>266.86258696671928</v>
      </c>
    </row>
    <row r="1478" spans="1:26" x14ac:dyDescent="0.2">
      <c r="A1478" s="23" t="s">
        <v>20</v>
      </c>
      <c r="B1478" s="19">
        <v>1475</v>
      </c>
      <c r="C1478" s="23">
        <v>453</v>
      </c>
      <c r="D1478" s="19">
        <v>0</v>
      </c>
      <c r="E1478" s="24">
        <v>0</v>
      </c>
      <c r="F1478" s="20">
        <v>0</v>
      </c>
      <c r="G1478" s="25">
        <f>'Bike Data'!$C$4*$F1478</f>
        <v>0</v>
      </c>
      <c r="H1478" s="22">
        <f>0.5*'Bike Data'!$C$12*'Bike Data'!$C$7*'Bike Data'!$C$6*'WLTP Calcs'!E1478^2</f>
        <v>0</v>
      </c>
      <c r="I1478" s="26">
        <f>0.02 *'Bike Data'!C$4*9.81</f>
        <v>55.524600000000007</v>
      </c>
      <c r="J1478" s="22">
        <f t="shared" si="162"/>
        <v>55.524600000000007</v>
      </c>
      <c r="K1478" s="25">
        <f t="shared" si="163"/>
        <v>55.524600000000007</v>
      </c>
      <c r="L1478" s="20">
        <f t="shared" si="164"/>
        <v>0</v>
      </c>
      <c r="M1478" s="30">
        <f>(E1478/1000)*(I1478+H1478+('Bike Data'!C$4*'Bike Data'!C$10*F1478))</f>
        <v>0</v>
      </c>
      <c r="N1478" s="25">
        <f t="shared" si="165"/>
        <v>0</v>
      </c>
      <c r="O1478" s="30">
        <f t="shared" si="166"/>
        <v>0</v>
      </c>
      <c r="P1478" s="26"/>
      <c r="Q1478" s="22">
        <f>((M1478+M1479)/2) * (B1479 - B1478)</f>
        <v>0</v>
      </c>
      <c r="R1478" s="25">
        <f t="shared" si="167"/>
        <v>0</v>
      </c>
      <c r="S1478" s="22">
        <f>SUM($R$3:R1478)</f>
        <v>2232.1975665703076</v>
      </c>
      <c r="T1478" s="25">
        <f t="shared" si="161"/>
        <v>0</v>
      </c>
      <c r="U1478" s="22">
        <f>SUM($T$3:T1478)</f>
        <v>496.2111430923382</v>
      </c>
      <c r="V1478" s="25"/>
      <c r="W1478" s="20">
        <f>U1478*'KERS Calcs'!$F$4</f>
        <v>436.66580592125763</v>
      </c>
      <c r="X1478" s="25">
        <f>O1478*'KERS Calcs'!$F$30</f>
        <v>0</v>
      </c>
      <c r="Y1478" s="73">
        <f>T1478*'KERS Calcs'!$F$30</f>
        <v>0</v>
      </c>
      <c r="Z1478" s="26">
        <f>SUM($Y$3:Y1478)</f>
        <v>266.86258696671928</v>
      </c>
    </row>
    <row r="1479" spans="1:26" x14ac:dyDescent="0.2">
      <c r="A1479" s="23" t="s">
        <v>20</v>
      </c>
      <c r="B1479" s="19">
        <v>1476</v>
      </c>
      <c r="C1479" s="23">
        <v>454</v>
      </c>
      <c r="D1479" s="19">
        <v>0</v>
      </c>
      <c r="E1479" s="24">
        <v>0</v>
      </c>
      <c r="F1479" s="20">
        <v>0</v>
      </c>
      <c r="G1479" s="25">
        <f>'Bike Data'!$C$4*$F1479</f>
        <v>0</v>
      </c>
      <c r="H1479" s="22">
        <f>0.5*'Bike Data'!$C$12*'Bike Data'!$C$7*'Bike Data'!$C$6*'WLTP Calcs'!E1479^2</f>
        <v>0</v>
      </c>
      <c r="I1479" s="26">
        <f>0.02 *'Bike Data'!C$4*9.81</f>
        <v>55.524600000000007</v>
      </c>
      <c r="J1479" s="22">
        <f t="shared" si="162"/>
        <v>55.524600000000007</v>
      </c>
      <c r="K1479" s="25">
        <f t="shared" si="163"/>
        <v>55.524600000000007</v>
      </c>
      <c r="L1479" s="20">
        <f t="shared" si="164"/>
        <v>0</v>
      </c>
      <c r="M1479" s="30">
        <f>(E1479/1000)*(I1479+H1479+('Bike Data'!C$4*'Bike Data'!C$10*F1479))</f>
        <v>0</v>
      </c>
      <c r="N1479" s="25">
        <f t="shared" si="165"/>
        <v>0</v>
      </c>
      <c r="O1479" s="30">
        <f t="shared" si="166"/>
        <v>0</v>
      </c>
      <c r="P1479" s="26"/>
      <c r="Q1479" s="22">
        <f>((M1479+M1480)/2) * (B1480 - B1479)</f>
        <v>0</v>
      </c>
      <c r="R1479" s="25">
        <f t="shared" si="167"/>
        <v>0</v>
      </c>
      <c r="S1479" s="22">
        <f>SUM($R$3:R1479)</f>
        <v>2232.1975665703076</v>
      </c>
      <c r="T1479" s="25">
        <f t="shared" si="161"/>
        <v>0</v>
      </c>
      <c r="U1479" s="22">
        <f>SUM($T$3:T1479)</f>
        <v>496.2111430923382</v>
      </c>
      <c r="V1479" s="25"/>
      <c r="W1479" s="20">
        <f>U1479*'KERS Calcs'!$F$4</f>
        <v>436.66580592125763</v>
      </c>
      <c r="X1479" s="25">
        <f>O1479*'KERS Calcs'!$F$30</f>
        <v>0</v>
      </c>
      <c r="Y1479" s="73">
        <f>T1479*'KERS Calcs'!$F$30</f>
        <v>0</v>
      </c>
      <c r="Z1479" s="26">
        <f>SUM($Y$3:Y1479)</f>
        <v>266.86258696671928</v>
      </c>
    </row>
    <row r="1480" spans="1:26" x14ac:dyDescent="0.2">
      <c r="A1480" s="23" t="s">
        <v>20</v>
      </c>
      <c r="B1480" s="19">
        <v>1477</v>
      </c>
      <c r="C1480" s="23">
        <v>455</v>
      </c>
      <c r="D1480" s="19">
        <v>0</v>
      </c>
      <c r="E1480" s="24">
        <v>0</v>
      </c>
      <c r="F1480" s="20">
        <v>0</v>
      </c>
      <c r="G1480" s="25">
        <f>'Bike Data'!$C$4*$F1480</f>
        <v>0</v>
      </c>
      <c r="H1480" s="22">
        <f>0.5*'Bike Data'!$C$12*'Bike Data'!$C$7*'Bike Data'!$C$6*'WLTP Calcs'!E1480^2</f>
        <v>0</v>
      </c>
      <c r="I1480" s="26">
        <f>0.02 *'Bike Data'!C$4*9.81</f>
        <v>55.524600000000007</v>
      </c>
      <c r="J1480" s="22">
        <f t="shared" si="162"/>
        <v>55.524600000000007</v>
      </c>
      <c r="K1480" s="25">
        <f t="shared" si="163"/>
        <v>55.524600000000007</v>
      </c>
      <c r="L1480" s="20">
        <f t="shared" si="164"/>
        <v>0</v>
      </c>
      <c r="M1480" s="30">
        <f>(E1480/1000)*(I1480+H1480+('Bike Data'!C$4*'Bike Data'!C$10*F1480))</f>
        <v>0</v>
      </c>
      <c r="N1480" s="25">
        <f t="shared" si="165"/>
        <v>0</v>
      </c>
      <c r="O1480" s="30">
        <f t="shared" si="166"/>
        <v>0</v>
      </c>
      <c r="P1480" s="26"/>
      <c r="Q1480" s="22">
        <f>((M1480+M1481)/2) * (B1481 - B1480)</f>
        <v>0</v>
      </c>
      <c r="R1480" s="25">
        <f t="shared" si="167"/>
        <v>0</v>
      </c>
      <c r="S1480" s="22">
        <f>SUM($R$3:R1480)</f>
        <v>2232.1975665703076</v>
      </c>
      <c r="T1480" s="25">
        <f t="shared" si="161"/>
        <v>0</v>
      </c>
      <c r="U1480" s="22">
        <f>SUM($T$3:T1480)</f>
        <v>496.2111430923382</v>
      </c>
      <c r="V1480" s="25"/>
      <c r="W1480" s="20">
        <f>U1480*'KERS Calcs'!$F$4</f>
        <v>436.66580592125763</v>
      </c>
      <c r="X1480" s="25">
        <f>O1480*'KERS Calcs'!$F$30</f>
        <v>0</v>
      </c>
      <c r="Y1480" s="73">
        <f>T1480*'KERS Calcs'!$F$30</f>
        <v>0</v>
      </c>
      <c r="Z1480" s="26">
        <f>SUM($Y$3:Y1480)</f>
        <v>266.86258696671928</v>
      </c>
    </row>
    <row r="1481" spans="1:26" x14ac:dyDescent="0.2">
      <c r="A1481" s="23" t="s">
        <v>21</v>
      </c>
      <c r="B1481" s="19">
        <v>1478</v>
      </c>
      <c r="C1481" s="23">
        <v>1</v>
      </c>
      <c r="D1481" s="19">
        <v>0</v>
      </c>
      <c r="E1481" s="24">
        <v>0</v>
      </c>
      <c r="F1481" s="20">
        <v>0.30555555555555558</v>
      </c>
      <c r="G1481" s="25">
        <f>'Bike Data'!$C$4*$F1481</f>
        <v>86.472222222222229</v>
      </c>
      <c r="H1481" s="22">
        <f>0.5*'Bike Data'!$C$12*'Bike Data'!$C$7*'Bike Data'!$C$6*'WLTP Calcs'!E1481^2</f>
        <v>0</v>
      </c>
      <c r="I1481" s="26">
        <f>0.02 *'Bike Data'!C$4*9.81</f>
        <v>55.524600000000007</v>
      </c>
      <c r="J1481" s="22">
        <f t="shared" si="162"/>
        <v>141.99682222222225</v>
      </c>
      <c r="K1481" s="25">
        <f t="shared" si="163"/>
        <v>141.99682222222225</v>
      </c>
      <c r="L1481" s="20">
        <f t="shared" si="164"/>
        <v>0</v>
      </c>
      <c r="M1481" s="30">
        <f>(E1481/1000)*(I1481+H1481+('Bike Data'!C$4*'Bike Data'!C$10*F1481))</f>
        <v>0</v>
      </c>
      <c r="N1481" s="25">
        <f t="shared" si="165"/>
        <v>0</v>
      </c>
      <c r="O1481" s="30">
        <f t="shared" si="166"/>
        <v>0</v>
      </c>
      <c r="P1481" s="26"/>
      <c r="Q1481" s="22">
        <f>((M1481+M1482)/2) * (B1482 - B1481)</f>
        <v>8.5810894470164628E-2</v>
      </c>
      <c r="R1481" s="25">
        <f t="shared" si="167"/>
        <v>8.5810894470164628E-2</v>
      </c>
      <c r="S1481" s="22">
        <f>SUM($R$3:R1481)</f>
        <v>2232.2833774647779</v>
      </c>
      <c r="T1481" s="25">
        <f t="shared" si="161"/>
        <v>0</v>
      </c>
      <c r="U1481" s="22">
        <f>SUM($T$3:T1481)</f>
        <v>496.2111430923382</v>
      </c>
      <c r="V1481" s="25"/>
      <c r="W1481" s="20">
        <f>U1481*'KERS Calcs'!$F$4</f>
        <v>436.66580592125763</v>
      </c>
      <c r="X1481" s="25">
        <f>O1481*'KERS Calcs'!$F$30</f>
        <v>0</v>
      </c>
      <c r="Y1481" s="73">
        <f>T1481*'KERS Calcs'!$F$30</f>
        <v>0</v>
      </c>
      <c r="Z1481" s="26">
        <f>SUM($Y$3:Y1481)</f>
        <v>266.86258696671928</v>
      </c>
    </row>
    <row r="1482" spans="1:26" x14ac:dyDescent="0.2">
      <c r="A1482" s="23" t="s">
        <v>21</v>
      </c>
      <c r="B1482" s="19">
        <v>1479</v>
      </c>
      <c r="C1482" s="23">
        <v>2</v>
      </c>
      <c r="D1482" s="19">
        <v>2.2000000000000002</v>
      </c>
      <c r="E1482" s="24">
        <v>0.61111111111111116</v>
      </c>
      <c r="F1482" s="20">
        <v>0.61111111111111116</v>
      </c>
      <c r="G1482" s="25">
        <f>'Bike Data'!$C$4*$F1482</f>
        <v>172.94444444444446</v>
      </c>
      <c r="H1482" s="22">
        <f>0.5*'Bike Data'!$C$12*'Bike Data'!$C$7*'Bike Data'!$C$6*'WLTP Calcs'!E1482^2</f>
        <v>7.6857407407407416E-2</v>
      </c>
      <c r="I1482" s="26">
        <f>0.02 *'Bike Data'!C$4*9.81</f>
        <v>55.524600000000007</v>
      </c>
      <c r="J1482" s="22">
        <f t="shared" si="162"/>
        <v>228.54590185185185</v>
      </c>
      <c r="K1482" s="25">
        <f t="shared" si="163"/>
        <v>228.54590185185185</v>
      </c>
      <c r="L1482" s="20">
        <f t="shared" si="164"/>
        <v>0</v>
      </c>
      <c r="M1482" s="30">
        <f>(E1482/1000)*(I1482+H1482+('Bike Data'!C$4*'Bike Data'!C$10*F1482))</f>
        <v>0.17162178894032926</v>
      </c>
      <c r="N1482" s="25">
        <f t="shared" si="165"/>
        <v>0.17162178894032926</v>
      </c>
      <c r="O1482" s="30">
        <f t="shared" si="166"/>
        <v>0</v>
      </c>
      <c r="P1482" s="26"/>
      <c r="Q1482" s="22">
        <f>((M1482+M1483)/2) * (B1483 - B1482)</f>
        <v>0.24818883043981485</v>
      </c>
      <c r="R1482" s="25">
        <f t="shared" si="167"/>
        <v>0.24818883043981485</v>
      </c>
      <c r="S1482" s="22">
        <f>SUM($R$3:R1482)</f>
        <v>2232.5315662952175</v>
      </c>
      <c r="T1482" s="25">
        <f t="shared" si="161"/>
        <v>0</v>
      </c>
      <c r="U1482" s="22">
        <f>SUM($T$3:T1482)</f>
        <v>496.2111430923382</v>
      </c>
      <c r="V1482" s="25"/>
      <c r="W1482" s="20">
        <f>U1482*'KERS Calcs'!$F$4</f>
        <v>436.66580592125763</v>
      </c>
      <c r="X1482" s="25">
        <f>O1482*'KERS Calcs'!$F$30</f>
        <v>0</v>
      </c>
      <c r="Y1482" s="73">
        <f>T1482*'KERS Calcs'!$F$30</f>
        <v>0</v>
      </c>
      <c r="Z1482" s="26">
        <f>SUM($Y$3:Y1482)</f>
        <v>266.86258696671928</v>
      </c>
    </row>
    <row r="1483" spans="1:26" x14ac:dyDescent="0.2">
      <c r="A1483" s="23" t="s">
        <v>21</v>
      </c>
      <c r="B1483" s="19">
        <v>1480</v>
      </c>
      <c r="C1483" s="23">
        <v>3</v>
      </c>
      <c r="D1483" s="19">
        <v>4.4000000000000004</v>
      </c>
      <c r="E1483" s="24">
        <v>1.2222222222222223</v>
      </c>
      <c r="F1483" s="20">
        <v>0.56944444444444442</v>
      </c>
      <c r="G1483" s="25">
        <f>'Bike Data'!$C$4*$F1483</f>
        <v>161.15277777777777</v>
      </c>
      <c r="H1483" s="22">
        <f>0.5*'Bike Data'!$C$12*'Bike Data'!$C$7*'Bike Data'!$C$6*'WLTP Calcs'!E1483^2</f>
        <v>0.30742962962962966</v>
      </c>
      <c r="I1483" s="26">
        <f>0.02 *'Bike Data'!C$4*9.81</f>
        <v>55.524600000000007</v>
      </c>
      <c r="J1483" s="22">
        <f t="shared" si="162"/>
        <v>216.9848074074074</v>
      </c>
      <c r="K1483" s="25">
        <f t="shared" si="163"/>
        <v>216.9848074074074</v>
      </c>
      <c r="L1483" s="20">
        <f t="shared" si="164"/>
        <v>0</v>
      </c>
      <c r="M1483" s="30">
        <f>(E1483/1000)*(I1483+H1483+('Bike Data'!C$4*'Bike Data'!C$10*F1483))</f>
        <v>0.32475587193930044</v>
      </c>
      <c r="N1483" s="25">
        <f t="shared" si="165"/>
        <v>0.32475587193930044</v>
      </c>
      <c r="O1483" s="30">
        <f t="shared" si="166"/>
        <v>0</v>
      </c>
      <c r="P1483" s="26"/>
      <c r="Q1483" s="22">
        <f>((M1483+M1484)/2) * (B1484 - B1483)</f>
        <v>0.36828156088284469</v>
      </c>
      <c r="R1483" s="25">
        <f t="shared" si="167"/>
        <v>0.36828156088284469</v>
      </c>
      <c r="S1483" s="22">
        <f>SUM($R$3:R1483)</f>
        <v>2232.8998478561002</v>
      </c>
      <c r="T1483" s="25">
        <f t="shared" si="161"/>
        <v>0</v>
      </c>
      <c r="U1483" s="22">
        <f>SUM($T$3:T1483)</f>
        <v>496.2111430923382</v>
      </c>
      <c r="V1483" s="25"/>
      <c r="W1483" s="20">
        <f>U1483*'KERS Calcs'!$F$4</f>
        <v>436.66580592125763</v>
      </c>
      <c r="X1483" s="25">
        <f>O1483*'KERS Calcs'!$F$30</f>
        <v>0</v>
      </c>
      <c r="Y1483" s="73">
        <f>T1483*'KERS Calcs'!$F$30</f>
        <v>0</v>
      </c>
      <c r="Z1483" s="26">
        <f>SUM($Y$3:Y1483)</f>
        <v>266.86258696671928</v>
      </c>
    </row>
    <row r="1484" spans="1:26" x14ac:dyDescent="0.2">
      <c r="A1484" s="23" t="s">
        <v>21</v>
      </c>
      <c r="B1484" s="19">
        <v>1481</v>
      </c>
      <c r="C1484" s="23">
        <v>4</v>
      </c>
      <c r="D1484" s="19">
        <v>6.3</v>
      </c>
      <c r="E1484" s="24">
        <v>1.75</v>
      </c>
      <c r="F1484" s="20">
        <v>0.4861111111111111</v>
      </c>
      <c r="G1484" s="25">
        <f>'Bike Data'!$C$4*$F1484</f>
        <v>137.56944444444443</v>
      </c>
      <c r="H1484" s="22">
        <f>0.5*'Bike Data'!$C$12*'Bike Data'!$C$7*'Bike Data'!$C$6*'WLTP Calcs'!E1484^2</f>
        <v>0.63026250000000006</v>
      </c>
      <c r="I1484" s="26">
        <f>0.02 *'Bike Data'!C$4*9.81</f>
        <v>55.524600000000007</v>
      </c>
      <c r="J1484" s="22">
        <f t="shared" si="162"/>
        <v>193.72430694444444</v>
      </c>
      <c r="K1484" s="25">
        <f t="shared" si="163"/>
        <v>193.72430694444444</v>
      </c>
      <c r="L1484" s="20">
        <f t="shared" si="164"/>
        <v>0</v>
      </c>
      <c r="M1484" s="30">
        <f>(E1484/1000)*(I1484+H1484+('Bike Data'!C$4*'Bike Data'!C$10*F1484))</f>
        <v>0.41180724982638889</v>
      </c>
      <c r="N1484" s="25">
        <f t="shared" si="165"/>
        <v>0.41180724982638889</v>
      </c>
      <c r="O1484" s="30">
        <f t="shared" si="166"/>
        <v>0</v>
      </c>
      <c r="P1484" s="26"/>
      <c r="Q1484" s="22">
        <f>((M1484+M1485)/2) * (B1485 - B1484)</f>
        <v>0.43079628185442387</v>
      </c>
      <c r="R1484" s="25">
        <f t="shared" si="167"/>
        <v>0.43079628185442387</v>
      </c>
      <c r="S1484" s="22">
        <f>SUM($R$3:R1484)</f>
        <v>2233.3306441379546</v>
      </c>
      <c r="T1484" s="25">
        <f t="shared" si="161"/>
        <v>0</v>
      </c>
      <c r="U1484" s="22">
        <f>SUM($T$3:T1484)</f>
        <v>496.2111430923382</v>
      </c>
      <c r="V1484" s="25"/>
      <c r="W1484" s="20">
        <f>U1484*'KERS Calcs'!$F$4</f>
        <v>436.66580592125763</v>
      </c>
      <c r="X1484" s="25">
        <f>O1484*'KERS Calcs'!$F$30</f>
        <v>0</v>
      </c>
      <c r="Y1484" s="73">
        <f>T1484*'KERS Calcs'!$F$30</f>
        <v>0</v>
      </c>
      <c r="Z1484" s="26">
        <f>SUM($Y$3:Y1484)</f>
        <v>266.86258696671928</v>
      </c>
    </row>
    <row r="1485" spans="1:26" x14ac:dyDescent="0.2">
      <c r="A1485" s="23" t="s">
        <v>21</v>
      </c>
      <c r="B1485" s="19">
        <v>1482</v>
      </c>
      <c r="C1485" s="23">
        <v>5</v>
      </c>
      <c r="D1485" s="19">
        <v>7.9</v>
      </c>
      <c r="E1485" s="24">
        <v>2.1944444444444446</v>
      </c>
      <c r="F1485" s="20">
        <v>0.40277777777777768</v>
      </c>
      <c r="G1485" s="25">
        <f>'Bike Data'!$C$4*$F1485</f>
        <v>113.98611111111109</v>
      </c>
      <c r="H1485" s="22">
        <f>0.5*'Bike Data'!$C$12*'Bike Data'!$C$7*'Bike Data'!$C$6*'WLTP Calcs'!E1485^2</f>
        <v>0.99104768518518538</v>
      </c>
      <c r="I1485" s="26">
        <f>0.02 *'Bike Data'!C$4*9.81</f>
        <v>55.524600000000007</v>
      </c>
      <c r="J1485" s="22">
        <f t="shared" si="162"/>
        <v>170.50175879629626</v>
      </c>
      <c r="K1485" s="25">
        <f t="shared" si="163"/>
        <v>170.50175879629626</v>
      </c>
      <c r="L1485" s="20">
        <f t="shared" si="164"/>
        <v>0</v>
      </c>
      <c r="M1485" s="30">
        <f>(E1485/1000)*(I1485+H1485+('Bike Data'!C$4*'Bike Data'!C$10*F1485))</f>
        <v>0.44978531388245885</v>
      </c>
      <c r="N1485" s="25">
        <f t="shared" si="165"/>
        <v>0.44978531388245885</v>
      </c>
      <c r="O1485" s="30">
        <f t="shared" si="166"/>
        <v>0</v>
      </c>
      <c r="P1485" s="26"/>
      <c r="Q1485" s="22">
        <f>((M1485+M1486)/2) * (B1486 - B1485)</f>
        <v>0.46108045880594128</v>
      </c>
      <c r="R1485" s="25">
        <f t="shared" si="167"/>
        <v>0.46108045880594128</v>
      </c>
      <c r="S1485" s="22">
        <f>SUM($R$3:R1485)</f>
        <v>2233.7917245967606</v>
      </c>
      <c r="T1485" s="25">
        <f t="shared" si="161"/>
        <v>0</v>
      </c>
      <c r="U1485" s="22">
        <f>SUM($T$3:T1485)</f>
        <v>496.2111430923382</v>
      </c>
      <c r="V1485" s="25"/>
      <c r="W1485" s="20">
        <f>U1485*'KERS Calcs'!$F$4</f>
        <v>436.66580592125763</v>
      </c>
      <c r="X1485" s="25">
        <f>O1485*'KERS Calcs'!$F$30</f>
        <v>0</v>
      </c>
      <c r="Y1485" s="73">
        <f>T1485*'KERS Calcs'!$F$30</f>
        <v>0</v>
      </c>
      <c r="Z1485" s="26">
        <f>SUM($Y$3:Y1485)</f>
        <v>266.86258696671928</v>
      </c>
    </row>
    <row r="1486" spans="1:26" x14ac:dyDescent="0.2">
      <c r="A1486" s="23" t="s">
        <v>21</v>
      </c>
      <c r="B1486" s="19">
        <v>1483</v>
      </c>
      <c r="C1486" s="23">
        <v>6</v>
      </c>
      <c r="D1486" s="19">
        <v>9.1999999999999993</v>
      </c>
      <c r="E1486" s="24">
        <v>2.5555555555555554</v>
      </c>
      <c r="F1486" s="20">
        <v>0.34722222222222221</v>
      </c>
      <c r="G1486" s="25">
        <f>'Bike Data'!$C$4*$F1486</f>
        <v>98.263888888888886</v>
      </c>
      <c r="H1486" s="22">
        <f>0.5*'Bike Data'!$C$12*'Bike Data'!$C$7*'Bike Data'!$C$6*'WLTP Calcs'!E1486^2</f>
        <v>1.3440518518518516</v>
      </c>
      <c r="I1486" s="26">
        <f>0.02 *'Bike Data'!C$4*9.81</f>
        <v>55.524600000000007</v>
      </c>
      <c r="J1486" s="22">
        <f t="shared" si="162"/>
        <v>155.13254074074075</v>
      </c>
      <c r="K1486" s="25">
        <f t="shared" si="163"/>
        <v>155.13254074074075</v>
      </c>
      <c r="L1486" s="20">
        <f t="shared" si="164"/>
        <v>0</v>
      </c>
      <c r="M1486" s="30">
        <f>(E1486/1000)*(I1486+H1486+('Bike Data'!C$4*'Bike Data'!C$10*F1486))</f>
        <v>0.47237560372942378</v>
      </c>
      <c r="N1486" s="25">
        <f t="shared" si="165"/>
        <v>0.47237560372942378</v>
      </c>
      <c r="O1486" s="30">
        <f t="shared" si="166"/>
        <v>0</v>
      </c>
      <c r="P1486" s="26"/>
      <c r="Q1486" s="22">
        <f>((M1486+M1487)/2) * (B1487 - B1486)</f>
        <v>0.4889340884130659</v>
      </c>
      <c r="R1486" s="25">
        <f t="shared" si="167"/>
        <v>0.4889340884130659</v>
      </c>
      <c r="S1486" s="22">
        <f>SUM($R$3:R1486)</f>
        <v>2234.2806586851734</v>
      </c>
      <c r="T1486" s="25">
        <f t="shared" si="161"/>
        <v>0</v>
      </c>
      <c r="U1486" s="22">
        <f>SUM($T$3:T1486)</f>
        <v>496.2111430923382</v>
      </c>
      <c r="V1486" s="25"/>
      <c r="W1486" s="20">
        <f>U1486*'KERS Calcs'!$F$4</f>
        <v>436.66580592125763</v>
      </c>
      <c r="X1486" s="25">
        <f>O1486*'KERS Calcs'!$F$30</f>
        <v>0</v>
      </c>
      <c r="Y1486" s="73">
        <f>T1486*'KERS Calcs'!$F$30</f>
        <v>0</v>
      </c>
      <c r="Z1486" s="26">
        <f>SUM($Y$3:Y1486)</f>
        <v>266.86258696671928</v>
      </c>
    </row>
    <row r="1487" spans="1:26" x14ac:dyDescent="0.2">
      <c r="A1487" s="23" t="s">
        <v>21</v>
      </c>
      <c r="B1487" s="19">
        <v>1484</v>
      </c>
      <c r="C1487" s="23">
        <v>7</v>
      </c>
      <c r="D1487" s="19">
        <v>10.4</v>
      </c>
      <c r="E1487" s="24">
        <v>2.8888888888888893</v>
      </c>
      <c r="F1487" s="20">
        <v>0.31944444444444453</v>
      </c>
      <c r="G1487" s="25">
        <f>'Bike Data'!$C$4*$F1487</f>
        <v>90.4027777777778</v>
      </c>
      <c r="H1487" s="22">
        <f>0.5*'Bike Data'!$C$12*'Bike Data'!$C$7*'Bike Data'!$C$6*'WLTP Calcs'!E1487^2</f>
        <v>1.7175407407407413</v>
      </c>
      <c r="I1487" s="26">
        <f>0.02 *'Bike Data'!C$4*9.81</f>
        <v>55.524600000000007</v>
      </c>
      <c r="J1487" s="22">
        <f t="shared" si="162"/>
        <v>147.64491851851855</v>
      </c>
      <c r="K1487" s="25">
        <f t="shared" si="163"/>
        <v>147.64491851851855</v>
      </c>
      <c r="L1487" s="20">
        <f t="shared" si="164"/>
        <v>0</v>
      </c>
      <c r="M1487" s="30">
        <f>(E1487/1000)*(I1487+H1487+('Bike Data'!C$4*'Bike Data'!C$10*F1487))</f>
        <v>0.50549257309670803</v>
      </c>
      <c r="N1487" s="25">
        <f t="shared" si="165"/>
        <v>0.50549257309670803</v>
      </c>
      <c r="O1487" s="30">
        <f t="shared" si="166"/>
        <v>0</v>
      </c>
      <c r="P1487" s="26"/>
      <c r="Q1487" s="22">
        <f>((M1487+M1488)/2) * (B1488 - B1487)</f>
        <v>0.54918858546489213</v>
      </c>
      <c r="R1487" s="25">
        <f t="shared" si="167"/>
        <v>0.54918858546489213</v>
      </c>
      <c r="S1487" s="22">
        <f>SUM($R$3:R1487)</f>
        <v>2234.8298472706383</v>
      </c>
      <c r="T1487" s="25">
        <f t="shared" si="161"/>
        <v>0</v>
      </c>
      <c r="U1487" s="22">
        <f>SUM($T$3:T1487)</f>
        <v>496.2111430923382</v>
      </c>
      <c r="V1487" s="25"/>
      <c r="W1487" s="20">
        <f>U1487*'KERS Calcs'!$F$4</f>
        <v>436.66580592125763</v>
      </c>
      <c r="X1487" s="25">
        <f>O1487*'KERS Calcs'!$F$30</f>
        <v>0</v>
      </c>
      <c r="Y1487" s="73">
        <f>T1487*'KERS Calcs'!$F$30</f>
        <v>0</v>
      </c>
      <c r="Z1487" s="26">
        <f>SUM($Y$3:Y1487)</f>
        <v>266.86258696671928</v>
      </c>
    </row>
    <row r="1488" spans="1:26" x14ac:dyDescent="0.2">
      <c r="A1488" s="23" t="s">
        <v>21</v>
      </c>
      <c r="B1488" s="19">
        <v>1485</v>
      </c>
      <c r="C1488" s="23">
        <v>8</v>
      </c>
      <c r="D1488" s="19">
        <v>11.5</v>
      </c>
      <c r="E1488" s="24">
        <v>3.1944444444444446</v>
      </c>
      <c r="F1488" s="20">
        <v>0.34722222222222221</v>
      </c>
      <c r="G1488" s="25">
        <f>'Bike Data'!$C$4*$F1488</f>
        <v>98.263888888888886</v>
      </c>
      <c r="H1488" s="22">
        <f>0.5*'Bike Data'!$C$12*'Bike Data'!$C$7*'Bike Data'!$C$6*'WLTP Calcs'!E1488^2</f>
        <v>2.100081018518519</v>
      </c>
      <c r="I1488" s="26">
        <f>0.02 *'Bike Data'!C$4*9.81</f>
        <v>55.524600000000007</v>
      </c>
      <c r="J1488" s="22">
        <f t="shared" si="162"/>
        <v>155.88856990740743</v>
      </c>
      <c r="K1488" s="25">
        <f t="shared" si="163"/>
        <v>155.88856990740743</v>
      </c>
      <c r="L1488" s="20">
        <f t="shared" si="164"/>
        <v>0</v>
      </c>
      <c r="M1488" s="30">
        <f>(E1488/1000)*(I1488+H1488+('Bike Data'!C$4*'Bike Data'!C$10*F1488))</f>
        <v>0.59288459783307612</v>
      </c>
      <c r="N1488" s="25">
        <f t="shared" si="165"/>
        <v>0.59288459783307612</v>
      </c>
      <c r="O1488" s="30">
        <f t="shared" si="166"/>
        <v>0</v>
      </c>
      <c r="P1488" s="26"/>
      <c r="Q1488" s="22">
        <f>((M1488+M1489)/2) * (B1489 - B1488)</f>
        <v>0.6941453895994083</v>
      </c>
      <c r="R1488" s="25">
        <f t="shared" si="167"/>
        <v>0.6941453895994083</v>
      </c>
      <c r="S1488" s="22">
        <f>SUM($R$3:R1488)</f>
        <v>2235.5239926602376</v>
      </c>
      <c r="T1488" s="25">
        <f t="shared" si="161"/>
        <v>0</v>
      </c>
      <c r="U1488" s="22">
        <f>SUM($T$3:T1488)</f>
        <v>496.2111430923382</v>
      </c>
      <c r="V1488" s="25"/>
      <c r="W1488" s="20">
        <f>U1488*'KERS Calcs'!$F$4</f>
        <v>436.66580592125763</v>
      </c>
      <c r="X1488" s="25">
        <f>O1488*'KERS Calcs'!$F$30</f>
        <v>0</v>
      </c>
      <c r="Y1488" s="73">
        <f>T1488*'KERS Calcs'!$F$30</f>
        <v>0</v>
      </c>
      <c r="Z1488" s="26">
        <f>SUM($Y$3:Y1488)</f>
        <v>266.86258696671928</v>
      </c>
    </row>
    <row r="1489" spans="1:26" x14ac:dyDescent="0.2">
      <c r="A1489" s="23" t="s">
        <v>21</v>
      </c>
      <c r="B1489" s="19">
        <v>1486</v>
      </c>
      <c r="C1489" s="23">
        <v>9</v>
      </c>
      <c r="D1489" s="19">
        <v>12.9</v>
      </c>
      <c r="E1489" s="24">
        <v>3.5833333333333335</v>
      </c>
      <c r="F1489" s="20">
        <v>0.44444444444444431</v>
      </c>
      <c r="G1489" s="25">
        <f>'Bike Data'!$C$4*$F1489</f>
        <v>125.77777777777774</v>
      </c>
      <c r="H1489" s="22">
        <f>0.5*'Bike Data'!$C$12*'Bike Data'!$C$7*'Bike Data'!$C$6*'WLTP Calcs'!E1489^2</f>
        <v>2.6425291666666668</v>
      </c>
      <c r="I1489" s="26">
        <f>0.02 *'Bike Data'!C$4*9.81</f>
        <v>55.524600000000007</v>
      </c>
      <c r="J1489" s="22">
        <f t="shared" si="162"/>
        <v>183.94490694444443</v>
      </c>
      <c r="K1489" s="25">
        <f t="shared" si="163"/>
        <v>183.94490694444443</v>
      </c>
      <c r="L1489" s="20">
        <f t="shared" si="164"/>
        <v>0</v>
      </c>
      <c r="M1489" s="30">
        <f>(E1489/1000)*(I1489+H1489+('Bike Data'!C$4*'Bike Data'!C$10*F1489))</f>
        <v>0.79540618136574059</v>
      </c>
      <c r="N1489" s="25">
        <f t="shared" si="165"/>
        <v>0.79540618136574059</v>
      </c>
      <c r="O1489" s="30">
        <f t="shared" si="166"/>
        <v>0</v>
      </c>
      <c r="P1489" s="26"/>
      <c r="Q1489" s="22">
        <f>((M1489+M1490)/2) * (B1490 - B1489)</f>
        <v>0.94657117884837949</v>
      </c>
      <c r="R1489" s="25">
        <f t="shared" si="167"/>
        <v>0.94657117884837949</v>
      </c>
      <c r="S1489" s="22">
        <f>SUM($R$3:R1489)</f>
        <v>2236.470563839086</v>
      </c>
      <c r="T1489" s="25">
        <f t="shared" si="161"/>
        <v>0</v>
      </c>
      <c r="U1489" s="22">
        <f>SUM($T$3:T1489)</f>
        <v>496.2111430923382</v>
      </c>
      <c r="V1489" s="25"/>
      <c r="W1489" s="20">
        <f>U1489*'KERS Calcs'!$F$4</f>
        <v>436.66580592125763</v>
      </c>
      <c r="X1489" s="25">
        <f>O1489*'KERS Calcs'!$F$30</f>
        <v>0</v>
      </c>
      <c r="Y1489" s="73">
        <f>T1489*'KERS Calcs'!$F$30</f>
        <v>0</v>
      </c>
      <c r="Z1489" s="26">
        <f>SUM($Y$3:Y1489)</f>
        <v>266.86258696671928</v>
      </c>
    </row>
    <row r="1490" spans="1:26" x14ac:dyDescent="0.2">
      <c r="A1490" s="23" t="s">
        <v>21</v>
      </c>
      <c r="B1490" s="19">
        <v>1487</v>
      </c>
      <c r="C1490" s="23">
        <v>10</v>
      </c>
      <c r="D1490" s="19">
        <v>14.7</v>
      </c>
      <c r="E1490" s="24">
        <v>4.083333333333333</v>
      </c>
      <c r="F1490" s="20">
        <v>0.56944444444444442</v>
      </c>
      <c r="G1490" s="25">
        <f>'Bike Data'!$C$4*$F1490</f>
        <v>161.15277777777777</v>
      </c>
      <c r="H1490" s="22">
        <f>0.5*'Bike Data'!$C$12*'Bike Data'!$C$7*'Bike Data'!$C$6*'WLTP Calcs'!E1490^2</f>
        <v>3.4314291666666659</v>
      </c>
      <c r="I1490" s="26">
        <f>0.02 *'Bike Data'!C$4*9.81</f>
        <v>55.524600000000007</v>
      </c>
      <c r="J1490" s="22">
        <f t="shared" si="162"/>
        <v>220.10880694444444</v>
      </c>
      <c r="K1490" s="25">
        <f t="shared" si="163"/>
        <v>220.10880694444444</v>
      </c>
      <c r="L1490" s="20">
        <f t="shared" si="164"/>
        <v>0</v>
      </c>
      <c r="M1490" s="30">
        <f>(E1490/1000)*(I1490+H1490+('Bike Data'!C$4*'Bike Data'!C$10*F1490))</f>
        <v>1.0977361763310183</v>
      </c>
      <c r="N1490" s="25">
        <f t="shared" si="165"/>
        <v>1.0977361763310183</v>
      </c>
      <c r="O1490" s="30">
        <f t="shared" si="166"/>
        <v>0</v>
      </c>
      <c r="P1490" s="26"/>
      <c r="Q1490" s="22">
        <f>((M1490+M1491)/2) * (B1491 - B1490)</f>
        <v>1.307211462811857</v>
      </c>
      <c r="R1490" s="25">
        <f t="shared" si="167"/>
        <v>1.307211462811857</v>
      </c>
      <c r="S1490" s="22">
        <f>SUM($R$3:R1490)</f>
        <v>2237.7777753018977</v>
      </c>
      <c r="T1490" s="25">
        <f t="shared" si="161"/>
        <v>0</v>
      </c>
      <c r="U1490" s="22">
        <f>SUM($T$3:T1490)</f>
        <v>496.2111430923382</v>
      </c>
      <c r="V1490" s="25"/>
      <c r="W1490" s="20">
        <f>U1490*'KERS Calcs'!$F$4</f>
        <v>436.66580592125763</v>
      </c>
      <c r="X1490" s="25">
        <f>O1490*'KERS Calcs'!$F$30</f>
        <v>0</v>
      </c>
      <c r="Y1490" s="73">
        <f>T1490*'KERS Calcs'!$F$30</f>
        <v>0</v>
      </c>
      <c r="Z1490" s="26">
        <f>SUM($Y$3:Y1490)</f>
        <v>266.86258696671928</v>
      </c>
    </row>
    <row r="1491" spans="1:26" x14ac:dyDescent="0.2">
      <c r="A1491" s="23" t="s">
        <v>21</v>
      </c>
      <c r="B1491" s="19">
        <v>1488</v>
      </c>
      <c r="C1491" s="23">
        <v>11</v>
      </c>
      <c r="D1491" s="19">
        <v>17</v>
      </c>
      <c r="E1491" s="24">
        <v>4.7222222222222223</v>
      </c>
      <c r="F1491" s="20">
        <v>0.70833333333333348</v>
      </c>
      <c r="G1491" s="25">
        <f>'Bike Data'!$C$4*$F1491</f>
        <v>200.45833333333337</v>
      </c>
      <c r="H1491" s="22">
        <f>0.5*'Bike Data'!$C$12*'Bike Data'!$C$7*'Bike Data'!$C$6*'WLTP Calcs'!E1491^2</f>
        <v>4.5892129629629634</v>
      </c>
      <c r="I1491" s="26">
        <f>0.02 *'Bike Data'!C$4*9.81</f>
        <v>55.524600000000007</v>
      </c>
      <c r="J1491" s="22">
        <f t="shared" si="162"/>
        <v>260.57214629629635</v>
      </c>
      <c r="K1491" s="25">
        <f t="shared" si="163"/>
        <v>260.57214629629635</v>
      </c>
      <c r="L1491" s="20">
        <f t="shared" si="164"/>
        <v>0</v>
      </c>
      <c r="M1491" s="30">
        <f>(E1491/1000)*(I1491+H1491+('Bike Data'!C$4*'Bike Data'!C$10*F1491))</f>
        <v>1.5166867492926956</v>
      </c>
      <c r="N1491" s="25">
        <f t="shared" si="165"/>
        <v>1.5166867492926956</v>
      </c>
      <c r="O1491" s="30">
        <f t="shared" si="166"/>
        <v>0</v>
      </c>
      <c r="P1491" s="26"/>
      <c r="Q1491" s="22">
        <f>((M1491+M1492)/2) * (B1492 - B1491)</f>
        <v>1.7868613890560701</v>
      </c>
      <c r="R1491" s="25">
        <f t="shared" si="167"/>
        <v>1.7868613890560701</v>
      </c>
      <c r="S1491" s="22">
        <f>SUM($R$3:R1491)</f>
        <v>2239.5646366909536</v>
      </c>
      <c r="T1491" s="25">
        <f t="shared" si="161"/>
        <v>0</v>
      </c>
      <c r="U1491" s="22">
        <f>SUM($T$3:T1491)</f>
        <v>496.2111430923382</v>
      </c>
      <c r="V1491" s="25"/>
      <c r="W1491" s="20">
        <f>U1491*'KERS Calcs'!$F$4</f>
        <v>436.66580592125763</v>
      </c>
      <c r="X1491" s="25">
        <f>O1491*'KERS Calcs'!$F$30</f>
        <v>0</v>
      </c>
      <c r="Y1491" s="73">
        <f>T1491*'KERS Calcs'!$F$30</f>
        <v>0</v>
      </c>
      <c r="Z1491" s="26">
        <f>SUM($Y$3:Y1491)</f>
        <v>266.86258696671928</v>
      </c>
    </row>
    <row r="1492" spans="1:26" x14ac:dyDescent="0.2">
      <c r="A1492" s="23" t="s">
        <v>21</v>
      </c>
      <c r="B1492" s="19">
        <v>1489</v>
      </c>
      <c r="C1492" s="23">
        <v>12</v>
      </c>
      <c r="D1492" s="19">
        <v>19.8</v>
      </c>
      <c r="E1492" s="24">
        <v>5.5</v>
      </c>
      <c r="F1492" s="20">
        <v>0.84722222222222243</v>
      </c>
      <c r="G1492" s="25">
        <f>'Bike Data'!$C$4*$F1492</f>
        <v>239.76388888888894</v>
      </c>
      <c r="H1492" s="22">
        <f>0.5*'Bike Data'!$C$12*'Bike Data'!$C$7*'Bike Data'!$C$6*'WLTP Calcs'!E1492^2</f>
        <v>6.2254500000000004</v>
      </c>
      <c r="I1492" s="26">
        <f>0.02 *'Bike Data'!C$4*9.81</f>
        <v>55.524600000000007</v>
      </c>
      <c r="J1492" s="22">
        <f t="shared" si="162"/>
        <v>301.51393888888896</v>
      </c>
      <c r="K1492" s="25">
        <f t="shared" si="163"/>
        <v>301.51393888888896</v>
      </c>
      <c r="L1492" s="20">
        <f t="shared" si="164"/>
        <v>0</v>
      </c>
      <c r="M1492" s="30">
        <f>(E1492/1000)*(I1492+H1492+('Bike Data'!C$4*'Bike Data'!C$10*F1492))</f>
        <v>2.0570360288194447</v>
      </c>
      <c r="N1492" s="25">
        <f t="shared" si="165"/>
        <v>2.0570360288194447</v>
      </c>
      <c r="O1492" s="30">
        <f t="shared" si="166"/>
        <v>0</v>
      </c>
      <c r="P1492" s="26"/>
      <c r="Q1492" s="22">
        <f>((M1492+M1493)/2) * (B1493 - B1492)</f>
        <v>2.3670549002604169</v>
      </c>
      <c r="R1492" s="25">
        <f t="shared" si="167"/>
        <v>2.3670549002604169</v>
      </c>
      <c r="S1492" s="22">
        <f>SUM($R$3:R1492)</f>
        <v>2241.9316915912141</v>
      </c>
      <c r="T1492" s="25">
        <f t="shared" si="161"/>
        <v>0</v>
      </c>
      <c r="U1492" s="22">
        <f>SUM($T$3:T1492)</f>
        <v>496.2111430923382</v>
      </c>
      <c r="V1492" s="25"/>
      <c r="W1492" s="20">
        <f>U1492*'KERS Calcs'!$F$4</f>
        <v>436.66580592125763</v>
      </c>
      <c r="X1492" s="25">
        <f>O1492*'KERS Calcs'!$F$30</f>
        <v>0</v>
      </c>
      <c r="Y1492" s="73">
        <f>T1492*'KERS Calcs'!$F$30</f>
        <v>0</v>
      </c>
      <c r="Z1492" s="26">
        <f>SUM($Y$3:Y1492)</f>
        <v>266.86258696671928</v>
      </c>
    </row>
    <row r="1493" spans="1:26" x14ac:dyDescent="0.2">
      <c r="A1493" s="23" t="s">
        <v>21</v>
      </c>
      <c r="B1493" s="19">
        <v>1490</v>
      </c>
      <c r="C1493" s="23">
        <v>13</v>
      </c>
      <c r="D1493" s="19">
        <v>23.1</v>
      </c>
      <c r="E1493" s="24">
        <v>6.416666666666667</v>
      </c>
      <c r="F1493" s="20">
        <v>0.95833333333333315</v>
      </c>
      <c r="G1493" s="25">
        <f>'Bike Data'!$C$4*$F1493</f>
        <v>271.20833333333326</v>
      </c>
      <c r="H1493" s="22">
        <f>0.5*'Bike Data'!$C$12*'Bike Data'!$C$7*'Bike Data'!$C$6*'WLTP Calcs'!E1493^2</f>
        <v>8.4735291666666672</v>
      </c>
      <c r="I1493" s="26">
        <f>0.02 *'Bike Data'!C$4*9.81</f>
        <v>55.524600000000007</v>
      </c>
      <c r="J1493" s="22">
        <f t="shared" si="162"/>
        <v>335.20646249999993</v>
      </c>
      <c r="K1493" s="25">
        <f t="shared" si="163"/>
        <v>335.20646249999993</v>
      </c>
      <c r="L1493" s="20">
        <f t="shared" si="164"/>
        <v>0</v>
      </c>
      <c r="M1493" s="30">
        <f>(E1493/1000)*(I1493+H1493+('Bike Data'!C$4*'Bike Data'!C$10*F1493))</f>
        <v>2.6770737717013886</v>
      </c>
      <c r="N1493" s="25">
        <f t="shared" si="165"/>
        <v>2.6770737717013886</v>
      </c>
      <c r="O1493" s="30">
        <f t="shared" si="166"/>
        <v>0</v>
      </c>
      <c r="P1493" s="26"/>
      <c r="Q1493" s="22">
        <f>((M1493+M1494)/2) * (B1494 - B1493)</f>
        <v>2.9911482088831014</v>
      </c>
      <c r="R1493" s="25">
        <f t="shared" si="167"/>
        <v>2.9911482088831014</v>
      </c>
      <c r="S1493" s="22">
        <f>SUM($R$3:R1493)</f>
        <v>2244.9228398000973</v>
      </c>
      <c r="T1493" s="25">
        <f t="shared" si="161"/>
        <v>0</v>
      </c>
      <c r="U1493" s="22">
        <f>SUM($T$3:T1493)</f>
        <v>496.2111430923382</v>
      </c>
      <c r="V1493" s="25"/>
      <c r="W1493" s="20">
        <f>U1493*'KERS Calcs'!$F$4</f>
        <v>436.66580592125763</v>
      </c>
      <c r="X1493" s="25">
        <f>O1493*'KERS Calcs'!$F$30</f>
        <v>0</v>
      </c>
      <c r="Y1493" s="73">
        <f>T1493*'KERS Calcs'!$F$30</f>
        <v>0</v>
      </c>
      <c r="Z1493" s="26">
        <f>SUM($Y$3:Y1493)</f>
        <v>266.86258696671928</v>
      </c>
    </row>
    <row r="1494" spans="1:26" x14ac:dyDescent="0.2">
      <c r="A1494" s="23" t="s">
        <v>21</v>
      </c>
      <c r="B1494" s="19">
        <v>1491</v>
      </c>
      <c r="C1494" s="23">
        <v>14</v>
      </c>
      <c r="D1494" s="19">
        <v>26.7</v>
      </c>
      <c r="E1494" s="24">
        <v>7.416666666666667</v>
      </c>
      <c r="F1494" s="20">
        <v>1.0277777777777775</v>
      </c>
      <c r="G1494" s="25">
        <f>'Bike Data'!$C$4*$F1494</f>
        <v>290.86111111111103</v>
      </c>
      <c r="H1494" s="22">
        <f>0.5*'Bike Data'!$C$12*'Bike Data'!$C$7*'Bike Data'!$C$6*'WLTP Calcs'!E1494^2</f>
        <v>11.320429166666669</v>
      </c>
      <c r="I1494" s="26">
        <f>0.02 *'Bike Data'!C$4*9.81</f>
        <v>55.524600000000007</v>
      </c>
      <c r="J1494" s="22">
        <f t="shared" si="162"/>
        <v>357.70614027777771</v>
      </c>
      <c r="K1494" s="25">
        <f t="shared" si="163"/>
        <v>357.70614027777771</v>
      </c>
      <c r="L1494" s="20">
        <f t="shared" si="164"/>
        <v>0</v>
      </c>
      <c r="M1494" s="30">
        <f>(E1494/1000)*(I1494+H1494+('Bike Data'!C$4*'Bike Data'!C$10*F1494))</f>
        <v>3.3052226460648142</v>
      </c>
      <c r="N1494" s="25">
        <f t="shared" si="165"/>
        <v>3.3052226460648142</v>
      </c>
      <c r="O1494" s="30">
        <f t="shared" si="166"/>
        <v>0</v>
      </c>
      <c r="P1494" s="26"/>
      <c r="Q1494" s="22">
        <f>((M1494+M1495)/2) * (B1495 - B1494)</f>
        <v>3.5550471011316875</v>
      </c>
      <c r="R1494" s="25">
        <f t="shared" si="167"/>
        <v>3.5550471011316875</v>
      </c>
      <c r="S1494" s="22">
        <f>SUM($R$3:R1494)</f>
        <v>2248.4778869012289</v>
      </c>
      <c r="T1494" s="25">
        <f t="shared" si="161"/>
        <v>0</v>
      </c>
      <c r="U1494" s="22">
        <f>SUM($T$3:T1494)</f>
        <v>496.2111430923382</v>
      </c>
      <c r="V1494" s="25"/>
      <c r="W1494" s="20">
        <f>U1494*'KERS Calcs'!$F$4</f>
        <v>436.66580592125763</v>
      </c>
      <c r="X1494" s="25">
        <f>O1494*'KERS Calcs'!$F$30</f>
        <v>0</v>
      </c>
      <c r="Y1494" s="73">
        <f>T1494*'KERS Calcs'!$F$30</f>
        <v>0</v>
      </c>
      <c r="Z1494" s="26">
        <f>SUM($Y$3:Y1494)</f>
        <v>266.86258696671928</v>
      </c>
    </row>
    <row r="1495" spans="1:26" x14ac:dyDescent="0.2">
      <c r="A1495" s="23" t="s">
        <v>21</v>
      </c>
      <c r="B1495" s="19">
        <v>1492</v>
      </c>
      <c r="C1495" s="23">
        <v>15</v>
      </c>
      <c r="D1495" s="19">
        <v>30.5</v>
      </c>
      <c r="E1495" s="24">
        <v>8.4722222222222232</v>
      </c>
      <c r="F1495" s="20">
        <v>1.0277777777777781</v>
      </c>
      <c r="G1495" s="25">
        <f>'Bike Data'!$C$4*$F1495</f>
        <v>290.8611111111112</v>
      </c>
      <c r="H1495" s="22">
        <f>0.5*'Bike Data'!$C$12*'Bike Data'!$C$7*'Bike Data'!$C$6*'WLTP Calcs'!E1495^2</f>
        <v>14.772025462962967</v>
      </c>
      <c r="I1495" s="26">
        <f>0.02 *'Bike Data'!C$4*9.81</f>
        <v>55.524600000000007</v>
      </c>
      <c r="J1495" s="22">
        <f t="shared" si="162"/>
        <v>361.15773657407419</v>
      </c>
      <c r="K1495" s="25">
        <f t="shared" si="163"/>
        <v>361.15773657407419</v>
      </c>
      <c r="L1495" s="20">
        <f t="shared" si="164"/>
        <v>0</v>
      </c>
      <c r="M1495" s="30">
        <f>(E1495/1000)*(I1495+H1495+('Bike Data'!C$4*'Bike Data'!C$10*F1495))</f>
        <v>3.8048715561985609</v>
      </c>
      <c r="N1495" s="25">
        <f t="shared" si="165"/>
        <v>3.8048715561985609</v>
      </c>
      <c r="O1495" s="30">
        <f t="shared" si="166"/>
        <v>0</v>
      </c>
      <c r="P1495" s="26"/>
      <c r="Q1495" s="22">
        <f>((M1495+M1496)/2) * (B1496 - B1495)</f>
        <v>3.9499358185056597</v>
      </c>
      <c r="R1495" s="25">
        <f t="shared" si="167"/>
        <v>3.9499358185056597</v>
      </c>
      <c r="S1495" s="22">
        <f>SUM($R$3:R1495)</f>
        <v>2252.4278227197346</v>
      </c>
      <c r="T1495" s="25">
        <f t="shared" si="161"/>
        <v>0</v>
      </c>
      <c r="U1495" s="22">
        <f>SUM($T$3:T1495)</f>
        <v>496.2111430923382</v>
      </c>
      <c r="V1495" s="25"/>
      <c r="W1495" s="20">
        <f>U1495*'KERS Calcs'!$F$4</f>
        <v>436.66580592125763</v>
      </c>
      <c r="X1495" s="25">
        <f>O1495*'KERS Calcs'!$F$30</f>
        <v>0</v>
      </c>
      <c r="Y1495" s="73">
        <f>T1495*'KERS Calcs'!$F$30</f>
        <v>0</v>
      </c>
      <c r="Z1495" s="26">
        <f>SUM($Y$3:Y1495)</f>
        <v>266.86258696671928</v>
      </c>
    </row>
    <row r="1496" spans="1:26" x14ac:dyDescent="0.2">
      <c r="A1496" s="23" t="s">
        <v>21</v>
      </c>
      <c r="B1496" s="19">
        <v>1493</v>
      </c>
      <c r="C1496" s="23">
        <v>16</v>
      </c>
      <c r="D1496" s="19">
        <v>34.1</v>
      </c>
      <c r="E1496" s="24">
        <v>9.4722222222222232</v>
      </c>
      <c r="F1496" s="20">
        <v>0.97222222222222221</v>
      </c>
      <c r="G1496" s="25">
        <f>'Bike Data'!$C$4*$F1496</f>
        <v>275.13888888888886</v>
      </c>
      <c r="H1496" s="22">
        <f>0.5*'Bike Data'!$C$12*'Bike Data'!$C$7*'Bike Data'!$C$6*'WLTP Calcs'!E1496^2</f>
        <v>18.464992129629632</v>
      </c>
      <c r="I1496" s="26">
        <f>0.02 *'Bike Data'!C$4*9.81</f>
        <v>55.524600000000007</v>
      </c>
      <c r="J1496" s="22">
        <f t="shared" si="162"/>
        <v>349.12848101851853</v>
      </c>
      <c r="K1496" s="25">
        <f t="shared" si="163"/>
        <v>349.12848101851853</v>
      </c>
      <c r="L1496" s="20">
        <f t="shared" si="164"/>
        <v>0</v>
      </c>
      <c r="M1496" s="30">
        <f>(E1496/1000)*(I1496+H1496+('Bike Data'!C$4*'Bike Data'!C$10*F1496))</f>
        <v>4.095000080812758</v>
      </c>
      <c r="N1496" s="25">
        <f t="shared" si="165"/>
        <v>4.095000080812758</v>
      </c>
      <c r="O1496" s="30">
        <f t="shared" si="166"/>
        <v>0</v>
      </c>
      <c r="P1496" s="26"/>
      <c r="Q1496" s="22">
        <f>((M1496+M1497)/2) * (B1497 - B1496)</f>
        <v>4.1859774673450367</v>
      </c>
      <c r="R1496" s="25">
        <f t="shared" si="167"/>
        <v>4.1859774673450367</v>
      </c>
      <c r="S1496" s="22">
        <f>SUM($R$3:R1496)</f>
        <v>2256.6138001870795</v>
      </c>
      <c r="T1496" s="25">
        <f t="shared" si="161"/>
        <v>0</v>
      </c>
      <c r="U1496" s="22">
        <f>SUM($T$3:T1496)</f>
        <v>496.2111430923382</v>
      </c>
      <c r="V1496" s="25"/>
      <c r="W1496" s="20">
        <f>U1496*'KERS Calcs'!$F$4</f>
        <v>436.66580592125763</v>
      </c>
      <c r="X1496" s="25">
        <f>O1496*'KERS Calcs'!$F$30</f>
        <v>0</v>
      </c>
      <c r="Y1496" s="73">
        <f>T1496*'KERS Calcs'!$F$30</f>
        <v>0</v>
      </c>
      <c r="Z1496" s="26">
        <f>SUM($Y$3:Y1496)</f>
        <v>266.86258696671928</v>
      </c>
    </row>
    <row r="1497" spans="1:26" x14ac:dyDescent="0.2">
      <c r="A1497" s="23" t="s">
        <v>21</v>
      </c>
      <c r="B1497" s="19">
        <v>1494</v>
      </c>
      <c r="C1497" s="23">
        <v>17</v>
      </c>
      <c r="D1497" s="19">
        <v>37.5</v>
      </c>
      <c r="E1497" s="24">
        <v>10.416666666666668</v>
      </c>
      <c r="F1497" s="20">
        <v>0.90277777777777779</v>
      </c>
      <c r="G1497" s="25">
        <f>'Bike Data'!$C$4*$F1497</f>
        <v>255.48611111111111</v>
      </c>
      <c r="H1497" s="22">
        <f>0.5*'Bike Data'!$C$12*'Bike Data'!$C$7*'Bike Data'!$C$6*'WLTP Calcs'!E1497^2</f>
        <v>22.330729166666675</v>
      </c>
      <c r="I1497" s="26">
        <f>0.02 *'Bike Data'!C$4*9.81</f>
        <v>55.524600000000007</v>
      </c>
      <c r="J1497" s="22">
        <f t="shared" si="162"/>
        <v>333.34144027777779</v>
      </c>
      <c r="K1497" s="25">
        <f t="shared" si="163"/>
        <v>333.34144027777779</v>
      </c>
      <c r="L1497" s="20">
        <f t="shared" si="164"/>
        <v>0</v>
      </c>
      <c r="M1497" s="30">
        <f>(E1497/1000)*(I1497+H1497+('Bike Data'!C$4*'Bike Data'!C$10*F1497))</f>
        <v>4.2769548538773154</v>
      </c>
      <c r="N1497" s="25">
        <f t="shared" si="165"/>
        <v>4.2769548538773154</v>
      </c>
      <c r="O1497" s="30">
        <f t="shared" si="166"/>
        <v>0</v>
      </c>
      <c r="P1497" s="26"/>
      <c r="Q1497" s="22">
        <f>((M1497+M1498)/2) * (B1498 - B1497)</f>
        <v>4.2733583350276483</v>
      </c>
      <c r="R1497" s="25">
        <f t="shared" si="167"/>
        <v>4.2733583350276483</v>
      </c>
      <c r="S1497" s="22">
        <f>SUM($R$3:R1497)</f>
        <v>2260.8871585221073</v>
      </c>
      <c r="T1497" s="25">
        <f t="shared" si="161"/>
        <v>0</v>
      </c>
      <c r="U1497" s="22">
        <f>SUM($T$3:T1497)</f>
        <v>496.2111430923382</v>
      </c>
      <c r="V1497" s="25"/>
      <c r="W1497" s="20">
        <f>U1497*'KERS Calcs'!$F$4</f>
        <v>436.66580592125763</v>
      </c>
      <c r="X1497" s="25">
        <f>O1497*'KERS Calcs'!$F$30</f>
        <v>0</v>
      </c>
      <c r="Y1497" s="73">
        <f>T1497*'KERS Calcs'!$F$30</f>
        <v>0</v>
      </c>
      <c r="Z1497" s="26">
        <f>SUM($Y$3:Y1497)</f>
        <v>266.86258696671928</v>
      </c>
    </row>
    <row r="1498" spans="1:26" x14ac:dyDescent="0.2">
      <c r="A1498" s="23" t="s">
        <v>21</v>
      </c>
      <c r="B1498" s="19">
        <v>1495</v>
      </c>
      <c r="C1498" s="23">
        <v>18</v>
      </c>
      <c r="D1498" s="19">
        <v>40.6</v>
      </c>
      <c r="E1498" s="24">
        <v>11.277777777777779</v>
      </c>
      <c r="F1498" s="20">
        <v>0.80555555555555514</v>
      </c>
      <c r="G1498" s="25">
        <f>'Bike Data'!$C$4*$F1498</f>
        <v>227.97222222222211</v>
      </c>
      <c r="H1498" s="22">
        <f>0.5*'Bike Data'!$C$12*'Bike Data'!$C$7*'Bike Data'!$C$6*'WLTP Calcs'!E1498^2</f>
        <v>26.175346296296301</v>
      </c>
      <c r="I1498" s="26">
        <f>0.02 *'Bike Data'!C$4*9.81</f>
        <v>55.524600000000007</v>
      </c>
      <c r="J1498" s="22">
        <f t="shared" si="162"/>
        <v>309.67216851851845</v>
      </c>
      <c r="K1498" s="25">
        <f t="shared" si="163"/>
        <v>309.67216851851845</v>
      </c>
      <c r="L1498" s="20">
        <f t="shared" si="164"/>
        <v>0</v>
      </c>
      <c r="M1498" s="30">
        <f>(E1498/1000)*(I1498+H1498+('Bike Data'!C$4*'Bike Data'!C$10*F1498))</f>
        <v>4.269761816177982</v>
      </c>
      <c r="N1498" s="25">
        <f t="shared" si="165"/>
        <v>4.269761816177982</v>
      </c>
      <c r="O1498" s="30">
        <f t="shared" si="166"/>
        <v>0</v>
      </c>
      <c r="P1498" s="26"/>
      <c r="Q1498" s="22">
        <f>((M1498+M1499)/2) * (B1499 - B1498)</f>
        <v>4.2178759354391708</v>
      </c>
      <c r="R1498" s="25">
        <f t="shared" si="167"/>
        <v>4.2178759354391708</v>
      </c>
      <c r="S1498" s="22">
        <f>SUM($R$3:R1498)</f>
        <v>2265.1050344575465</v>
      </c>
      <c r="T1498" s="25">
        <f t="shared" si="161"/>
        <v>0</v>
      </c>
      <c r="U1498" s="22">
        <f>SUM($T$3:T1498)</f>
        <v>496.2111430923382</v>
      </c>
      <c r="V1498" s="25"/>
      <c r="W1498" s="20">
        <f>U1498*'KERS Calcs'!$F$4</f>
        <v>436.66580592125763</v>
      </c>
      <c r="X1498" s="25">
        <f>O1498*'KERS Calcs'!$F$30</f>
        <v>0</v>
      </c>
      <c r="Y1498" s="73">
        <f>T1498*'KERS Calcs'!$F$30</f>
        <v>0</v>
      </c>
      <c r="Z1498" s="26">
        <f>SUM($Y$3:Y1498)</f>
        <v>266.86258696671928</v>
      </c>
    </row>
    <row r="1499" spans="1:26" x14ac:dyDescent="0.2">
      <c r="A1499" s="23" t="s">
        <v>21</v>
      </c>
      <c r="B1499" s="19">
        <v>1496</v>
      </c>
      <c r="C1499" s="23">
        <v>19</v>
      </c>
      <c r="D1499" s="19">
        <v>43.3</v>
      </c>
      <c r="E1499" s="24">
        <v>12.027777777777777</v>
      </c>
      <c r="F1499" s="20">
        <v>0.70833333333333348</v>
      </c>
      <c r="G1499" s="25">
        <f>'Bike Data'!$C$4*$F1499</f>
        <v>200.45833333333337</v>
      </c>
      <c r="H1499" s="22">
        <f>0.5*'Bike Data'!$C$12*'Bike Data'!$C$7*'Bike Data'!$C$6*'WLTP Calcs'!E1499^2</f>
        <v>29.772558796296291</v>
      </c>
      <c r="I1499" s="26">
        <f>0.02 *'Bike Data'!C$4*9.81</f>
        <v>55.524600000000007</v>
      </c>
      <c r="J1499" s="22">
        <f t="shared" si="162"/>
        <v>285.75549212962966</v>
      </c>
      <c r="K1499" s="25">
        <f t="shared" si="163"/>
        <v>285.75549212962966</v>
      </c>
      <c r="L1499" s="20">
        <f t="shared" si="164"/>
        <v>0</v>
      </c>
      <c r="M1499" s="30">
        <f>(E1499/1000)*(I1499+H1499+('Bike Data'!C$4*'Bike Data'!C$10*F1499))</f>
        <v>4.1659900547003597</v>
      </c>
      <c r="N1499" s="25">
        <f t="shared" si="165"/>
        <v>4.1659900547003597</v>
      </c>
      <c r="O1499" s="30">
        <f t="shared" si="166"/>
        <v>0</v>
      </c>
      <c r="P1499" s="26"/>
      <c r="Q1499" s="22">
        <f>((M1499+M1500)/2) * (B1500 - B1499)</f>
        <v>4.0755356234985873</v>
      </c>
      <c r="R1499" s="25">
        <f t="shared" si="167"/>
        <v>4.0755356234985873</v>
      </c>
      <c r="S1499" s="22">
        <f>SUM($R$3:R1499)</f>
        <v>2269.1805700810451</v>
      </c>
      <c r="T1499" s="25">
        <f t="shared" si="161"/>
        <v>0</v>
      </c>
      <c r="U1499" s="22">
        <f>SUM($T$3:T1499)</f>
        <v>496.2111430923382</v>
      </c>
      <c r="V1499" s="25"/>
      <c r="W1499" s="20">
        <f>U1499*'KERS Calcs'!$F$4</f>
        <v>436.66580592125763</v>
      </c>
      <c r="X1499" s="25">
        <f>O1499*'KERS Calcs'!$F$30</f>
        <v>0</v>
      </c>
      <c r="Y1499" s="73">
        <f>T1499*'KERS Calcs'!$F$30</f>
        <v>0</v>
      </c>
      <c r="Z1499" s="26">
        <f>SUM($Y$3:Y1499)</f>
        <v>266.86258696671928</v>
      </c>
    </row>
    <row r="1500" spans="1:26" x14ac:dyDescent="0.2">
      <c r="A1500" s="23" t="s">
        <v>21</v>
      </c>
      <c r="B1500" s="19">
        <v>1497</v>
      </c>
      <c r="C1500" s="23">
        <v>20</v>
      </c>
      <c r="D1500" s="19">
        <v>45.7</v>
      </c>
      <c r="E1500" s="24">
        <v>12.694444444444446</v>
      </c>
      <c r="F1500" s="20">
        <v>0.61111111111111194</v>
      </c>
      <c r="G1500" s="25">
        <f>'Bike Data'!$C$4*$F1500</f>
        <v>172.94444444444468</v>
      </c>
      <c r="H1500" s="22">
        <f>0.5*'Bike Data'!$C$12*'Bike Data'!$C$7*'Bike Data'!$C$6*'WLTP Calcs'!E1500^2</f>
        <v>33.164447685185195</v>
      </c>
      <c r="I1500" s="26">
        <f>0.02 *'Bike Data'!C$4*9.81</f>
        <v>55.524600000000007</v>
      </c>
      <c r="J1500" s="22">
        <f t="shared" si="162"/>
        <v>261.63349212962987</v>
      </c>
      <c r="K1500" s="25">
        <f t="shared" si="163"/>
        <v>261.63349212962987</v>
      </c>
      <c r="L1500" s="20">
        <f t="shared" si="164"/>
        <v>0</v>
      </c>
      <c r="M1500" s="30">
        <f>(E1500/1000)*(I1500+H1500+('Bike Data'!C$4*'Bike Data'!C$10*F1500))</f>
        <v>3.985081192296815</v>
      </c>
      <c r="N1500" s="25">
        <f t="shared" si="165"/>
        <v>3.985081192296815</v>
      </c>
      <c r="O1500" s="30">
        <f t="shared" si="166"/>
        <v>0</v>
      </c>
      <c r="P1500" s="26"/>
      <c r="Q1500" s="22">
        <f>((M1500+M1501)/2) * (B1501 - B1500)</f>
        <v>3.8206291008359061</v>
      </c>
      <c r="R1500" s="25">
        <f t="shared" si="167"/>
        <v>3.8206291008359061</v>
      </c>
      <c r="S1500" s="22">
        <f>SUM($R$3:R1500)</f>
        <v>2273.001199181881</v>
      </c>
      <c r="T1500" s="25">
        <f t="shared" si="161"/>
        <v>0</v>
      </c>
      <c r="U1500" s="22">
        <f>SUM($T$3:T1500)</f>
        <v>496.2111430923382</v>
      </c>
      <c r="V1500" s="25"/>
      <c r="W1500" s="20">
        <f>U1500*'KERS Calcs'!$F$4</f>
        <v>436.66580592125763</v>
      </c>
      <c r="X1500" s="25">
        <f>O1500*'KERS Calcs'!$F$30</f>
        <v>0</v>
      </c>
      <c r="Y1500" s="73">
        <f>T1500*'KERS Calcs'!$F$30</f>
        <v>0</v>
      </c>
      <c r="Z1500" s="26">
        <f>SUM($Y$3:Y1500)</f>
        <v>266.86258696671928</v>
      </c>
    </row>
    <row r="1501" spans="1:26" x14ac:dyDescent="0.2">
      <c r="A1501" s="23" t="s">
        <v>21</v>
      </c>
      <c r="B1501" s="19">
        <v>1498</v>
      </c>
      <c r="C1501" s="23">
        <v>21</v>
      </c>
      <c r="D1501" s="19">
        <v>47.7</v>
      </c>
      <c r="E1501" s="24">
        <v>13.250000000000002</v>
      </c>
      <c r="F1501" s="20">
        <v>0.49999999999999922</v>
      </c>
      <c r="G1501" s="25">
        <f>'Bike Data'!$C$4*$F1501</f>
        <v>141.49999999999977</v>
      </c>
      <c r="H1501" s="22">
        <f>0.5*'Bike Data'!$C$12*'Bike Data'!$C$7*'Bike Data'!$C$6*'WLTP Calcs'!E1501^2</f>
        <v>36.13076250000001</v>
      </c>
      <c r="I1501" s="26">
        <f>0.02 *'Bike Data'!C$4*9.81</f>
        <v>55.524600000000007</v>
      </c>
      <c r="J1501" s="22">
        <f t="shared" si="162"/>
        <v>233.1553624999998</v>
      </c>
      <c r="K1501" s="25">
        <f t="shared" si="163"/>
        <v>233.1553624999998</v>
      </c>
      <c r="L1501" s="20">
        <f t="shared" si="164"/>
        <v>0</v>
      </c>
      <c r="M1501" s="30">
        <f>(E1501/1000)*(I1501+H1501+('Bike Data'!C$4*'Bike Data'!C$10*F1501))</f>
        <v>3.6561770093749972</v>
      </c>
      <c r="N1501" s="25">
        <f t="shared" si="165"/>
        <v>3.6561770093749972</v>
      </c>
      <c r="O1501" s="30">
        <f t="shared" si="166"/>
        <v>0</v>
      </c>
      <c r="P1501" s="26"/>
      <c r="Q1501" s="22">
        <f>((M1501+M1502)/2) * (B1502 - B1501)</f>
        <v>3.4539664458204711</v>
      </c>
      <c r="R1501" s="25">
        <f t="shared" si="167"/>
        <v>3.4539664458204711</v>
      </c>
      <c r="S1501" s="22">
        <f>SUM($R$3:R1501)</f>
        <v>2276.4551656277017</v>
      </c>
      <c r="T1501" s="25">
        <f t="shared" si="161"/>
        <v>0</v>
      </c>
      <c r="U1501" s="22">
        <f>SUM($T$3:T1501)</f>
        <v>496.2111430923382</v>
      </c>
      <c r="V1501" s="25"/>
      <c r="W1501" s="20">
        <f>U1501*'KERS Calcs'!$F$4</f>
        <v>436.66580592125763</v>
      </c>
      <c r="X1501" s="25">
        <f>O1501*'KERS Calcs'!$F$30</f>
        <v>0</v>
      </c>
      <c r="Y1501" s="73">
        <f>T1501*'KERS Calcs'!$F$30</f>
        <v>0</v>
      </c>
      <c r="Z1501" s="26">
        <f>SUM($Y$3:Y1501)</f>
        <v>266.86258696671928</v>
      </c>
    </row>
    <row r="1502" spans="1:26" x14ac:dyDescent="0.2">
      <c r="A1502" s="23" t="s">
        <v>21</v>
      </c>
      <c r="B1502" s="19">
        <v>1499</v>
      </c>
      <c r="C1502" s="23">
        <v>22</v>
      </c>
      <c r="D1502" s="19">
        <v>49.3</v>
      </c>
      <c r="E1502" s="24">
        <v>13.694444444444445</v>
      </c>
      <c r="F1502" s="20">
        <v>0.38888888888888851</v>
      </c>
      <c r="G1502" s="25">
        <f>'Bike Data'!$C$4*$F1502</f>
        <v>110.05555555555544</v>
      </c>
      <c r="H1502" s="22">
        <f>0.5*'Bike Data'!$C$12*'Bike Data'!$C$7*'Bike Data'!$C$6*'WLTP Calcs'!E1502^2</f>
        <v>38.59528101851852</v>
      </c>
      <c r="I1502" s="26">
        <f>0.02 *'Bike Data'!C$4*9.81</f>
        <v>55.524600000000007</v>
      </c>
      <c r="J1502" s="22">
        <f t="shared" si="162"/>
        <v>204.17543657407396</v>
      </c>
      <c r="K1502" s="25">
        <f t="shared" si="163"/>
        <v>204.17543657407396</v>
      </c>
      <c r="L1502" s="20">
        <f t="shared" si="164"/>
        <v>0</v>
      </c>
      <c r="M1502" s="30">
        <f>(E1502/1000)*(I1502+H1502+('Bike Data'!C$4*'Bike Data'!C$10*F1502))</f>
        <v>3.2517558822659449</v>
      </c>
      <c r="N1502" s="25">
        <f t="shared" si="165"/>
        <v>3.2517558822659449</v>
      </c>
      <c r="O1502" s="30">
        <f t="shared" si="166"/>
        <v>0</v>
      </c>
      <c r="P1502" s="26"/>
      <c r="Q1502" s="22">
        <f>((M1502+M1503)/2) * (B1503 - B1502)</f>
        <v>3.0174391500128595</v>
      </c>
      <c r="R1502" s="25">
        <f t="shared" si="167"/>
        <v>3.0174391500128595</v>
      </c>
      <c r="S1502" s="22">
        <f>SUM($R$3:R1502)</f>
        <v>2279.4726047777144</v>
      </c>
      <c r="T1502" s="25">
        <f t="shared" si="161"/>
        <v>0</v>
      </c>
      <c r="U1502" s="22">
        <f>SUM($T$3:T1502)</f>
        <v>496.2111430923382</v>
      </c>
      <c r="V1502" s="25"/>
      <c r="W1502" s="20">
        <f>U1502*'KERS Calcs'!$F$4</f>
        <v>436.66580592125763</v>
      </c>
      <c r="X1502" s="25">
        <f>O1502*'KERS Calcs'!$F$30</f>
        <v>0</v>
      </c>
      <c r="Y1502" s="73">
        <f>T1502*'KERS Calcs'!$F$30</f>
        <v>0</v>
      </c>
      <c r="Z1502" s="26">
        <f>SUM($Y$3:Y1502)</f>
        <v>266.86258696671928</v>
      </c>
    </row>
    <row r="1503" spans="1:26" x14ac:dyDescent="0.2">
      <c r="A1503" s="23" t="s">
        <v>21</v>
      </c>
      <c r="B1503" s="19">
        <v>1500</v>
      </c>
      <c r="C1503" s="23">
        <v>23</v>
      </c>
      <c r="D1503" s="19">
        <v>50.5</v>
      </c>
      <c r="E1503" s="24">
        <v>14.027777777777779</v>
      </c>
      <c r="F1503" s="20">
        <v>0.27777777777777779</v>
      </c>
      <c r="G1503" s="25">
        <f>'Bike Data'!$C$4*$F1503</f>
        <v>78.611111111111114</v>
      </c>
      <c r="H1503" s="22">
        <f>0.5*'Bike Data'!$C$12*'Bike Data'!$C$7*'Bike Data'!$C$6*'WLTP Calcs'!E1503^2</f>
        <v>40.497025462962974</v>
      </c>
      <c r="I1503" s="26">
        <f>0.02 *'Bike Data'!C$4*9.81</f>
        <v>55.524600000000007</v>
      </c>
      <c r="J1503" s="22">
        <f t="shared" si="162"/>
        <v>174.6327365740741</v>
      </c>
      <c r="K1503" s="25">
        <f t="shared" si="163"/>
        <v>174.6327365740741</v>
      </c>
      <c r="L1503" s="20">
        <f t="shared" si="164"/>
        <v>0</v>
      </c>
      <c r="M1503" s="30">
        <f>(E1503/1000)*(I1503+H1503+('Bike Data'!C$4*'Bike Data'!C$10*F1503))</f>
        <v>2.783122417759774</v>
      </c>
      <c r="N1503" s="25">
        <f t="shared" si="165"/>
        <v>2.783122417759774</v>
      </c>
      <c r="O1503" s="30">
        <f t="shared" si="166"/>
        <v>0</v>
      </c>
      <c r="P1503" s="26"/>
      <c r="Q1503" s="22">
        <f>((M1503+M1504)/2) * (B1504 - B1503)</f>
        <v>2.6684909333590543</v>
      </c>
      <c r="R1503" s="25">
        <f t="shared" si="167"/>
        <v>2.6684909333590543</v>
      </c>
      <c r="S1503" s="22">
        <f>SUM($R$3:R1503)</f>
        <v>2282.1410957110734</v>
      </c>
      <c r="T1503" s="25">
        <f t="shared" si="161"/>
        <v>0</v>
      </c>
      <c r="U1503" s="22">
        <f>SUM($T$3:T1503)</f>
        <v>496.2111430923382</v>
      </c>
      <c r="V1503" s="25"/>
      <c r="W1503" s="20">
        <f>U1503*'KERS Calcs'!$F$4</f>
        <v>436.66580592125763</v>
      </c>
      <c r="X1503" s="25">
        <f>O1503*'KERS Calcs'!$F$30</f>
        <v>0</v>
      </c>
      <c r="Y1503" s="73">
        <f>T1503*'KERS Calcs'!$F$30</f>
        <v>0</v>
      </c>
      <c r="Z1503" s="26">
        <f>SUM($Y$3:Y1503)</f>
        <v>266.86258696671928</v>
      </c>
    </row>
    <row r="1504" spans="1:26" x14ac:dyDescent="0.2">
      <c r="A1504" s="23" t="s">
        <v>21</v>
      </c>
      <c r="B1504" s="19">
        <v>1501</v>
      </c>
      <c r="C1504" s="23">
        <v>24</v>
      </c>
      <c r="D1504" s="19">
        <v>51.3</v>
      </c>
      <c r="E1504" s="24">
        <v>14.25</v>
      </c>
      <c r="F1504" s="20">
        <v>0.2222222222222224</v>
      </c>
      <c r="G1504" s="25">
        <f>'Bike Data'!$C$4*$F1504</f>
        <v>62.888888888888943</v>
      </c>
      <c r="H1504" s="22">
        <f>0.5*'Bike Data'!$C$12*'Bike Data'!$C$7*'Bike Data'!$C$6*'WLTP Calcs'!E1504^2</f>
        <v>41.790262500000004</v>
      </c>
      <c r="I1504" s="26">
        <f>0.02 *'Bike Data'!C$4*9.81</f>
        <v>55.524600000000007</v>
      </c>
      <c r="J1504" s="22">
        <f t="shared" si="162"/>
        <v>160.20375138888897</v>
      </c>
      <c r="K1504" s="25">
        <f t="shared" si="163"/>
        <v>160.20375138888897</v>
      </c>
      <c r="L1504" s="20">
        <f t="shared" si="164"/>
        <v>0</v>
      </c>
      <c r="M1504" s="30">
        <f>(E1504/1000)*(I1504+H1504+('Bike Data'!C$4*'Bike Data'!C$10*F1504))</f>
        <v>2.5538594489583346</v>
      </c>
      <c r="N1504" s="25">
        <f t="shared" si="165"/>
        <v>2.5538594489583346</v>
      </c>
      <c r="O1504" s="30">
        <f t="shared" si="166"/>
        <v>0</v>
      </c>
      <c r="P1504" s="26"/>
      <c r="Q1504" s="22">
        <f>((M1504+M1505)/2) * (B1505 - B1504)</f>
        <v>2.5091949580182642</v>
      </c>
      <c r="R1504" s="25">
        <f t="shared" si="167"/>
        <v>2.5091949580182642</v>
      </c>
      <c r="S1504" s="22">
        <f>SUM($R$3:R1504)</f>
        <v>2284.6502906690916</v>
      </c>
      <c r="T1504" s="25">
        <f t="shared" si="161"/>
        <v>0</v>
      </c>
      <c r="U1504" s="22">
        <f>SUM($T$3:T1504)</f>
        <v>496.2111430923382</v>
      </c>
      <c r="V1504" s="25"/>
      <c r="W1504" s="20">
        <f>U1504*'KERS Calcs'!$F$4</f>
        <v>436.66580592125763</v>
      </c>
      <c r="X1504" s="25">
        <f>O1504*'KERS Calcs'!$F$30</f>
        <v>0</v>
      </c>
      <c r="Y1504" s="73">
        <f>T1504*'KERS Calcs'!$F$30</f>
        <v>0</v>
      </c>
      <c r="Z1504" s="26">
        <f>SUM($Y$3:Y1504)</f>
        <v>266.86258696671928</v>
      </c>
    </row>
    <row r="1505" spans="1:26" x14ac:dyDescent="0.2">
      <c r="A1505" s="23" t="s">
        <v>21</v>
      </c>
      <c r="B1505" s="19">
        <v>1502</v>
      </c>
      <c r="C1505" s="23">
        <v>25</v>
      </c>
      <c r="D1505" s="19">
        <v>52.1</v>
      </c>
      <c r="E1505" s="24">
        <v>14.472222222222223</v>
      </c>
      <c r="F1505" s="20">
        <v>0.19444444444444522</v>
      </c>
      <c r="G1505" s="25">
        <f>'Bike Data'!$C$4*$F1505</f>
        <v>55.027777777777999</v>
      </c>
      <c r="H1505" s="22">
        <f>0.5*'Bike Data'!$C$12*'Bike Data'!$C$7*'Bike Data'!$C$6*'WLTP Calcs'!E1505^2</f>
        <v>43.103825462962966</v>
      </c>
      <c r="I1505" s="26">
        <f>0.02 *'Bike Data'!C$4*9.81</f>
        <v>55.524600000000007</v>
      </c>
      <c r="J1505" s="22">
        <f t="shared" si="162"/>
        <v>153.65620324074098</v>
      </c>
      <c r="K1505" s="25">
        <f t="shared" si="163"/>
        <v>153.65620324074098</v>
      </c>
      <c r="L1505" s="20">
        <f t="shared" si="164"/>
        <v>0</v>
      </c>
      <c r="M1505" s="30">
        <f>(E1505/1000)*(I1505+H1505+('Bike Data'!C$4*'Bike Data'!C$10*F1505))</f>
        <v>2.4645304670781938</v>
      </c>
      <c r="N1505" s="25">
        <f t="shared" si="165"/>
        <v>2.4645304670781938</v>
      </c>
      <c r="O1505" s="30">
        <f t="shared" si="166"/>
        <v>0</v>
      </c>
      <c r="P1505" s="26"/>
      <c r="Q1505" s="22">
        <f>((M1505+M1506)/2) * (B1506 - B1505)</f>
        <v>2.4485622317869105</v>
      </c>
      <c r="R1505" s="25">
        <f t="shared" si="167"/>
        <v>2.4485622317869105</v>
      </c>
      <c r="S1505" s="22">
        <f>SUM($R$3:R1505)</f>
        <v>2287.0988529008787</v>
      </c>
      <c r="T1505" s="25">
        <f t="shared" si="161"/>
        <v>0</v>
      </c>
      <c r="U1505" s="22">
        <f>SUM($T$3:T1505)</f>
        <v>496.2111430923382</v>
      </c>
      <c r="V1505" s="25"/>
      <c r="W1505" s="20">
        <f>U1505*'KERS Calcs'!$F$4</f>
        <v>436.66580592125763</v>
      </c>
      <c r="X1505" s="25">
        <f>O1505*'KERS Calcs'!$F$30</f>
        <v>0</v>
      </c>
      <c r="Y1505" s="73">
        <f>T1505*'KERS Calcs'!$F$30</f>
        <v>0</v>
      </c>
      <c r="Z1505" s="26">
        <f>SUM($Y$3:Y1505)</f>
        <v>266.86258696671928</v>
      </c>
    </row>
    <row r="1506" spans="1:26" x14ac:dyDescent="0.2">
      <c r="A1506" s="23" t="s">
        <v>21</v>
      </c>
      <c r="B1506" s="19">
        <v>1503</v>
      </c>
      <c r="C1506" s="23">
        <v>26</v>
      </c>
      <c r="D1506" s="19">
        <v>52.7</v>
      </c>
      <c r="E1506" s="24">
        <v>14.638888888888891</v>
      </c>
      <c r="F1506" s="20">
        <v>0.18055555555555516</v>
      </c>
      <c r="G1506" s="25">
        <f>'Bike Data'!$C$4*$F1506</f>
        <v>51.097222222222115</v>
      </c>
      <c r="H1506" s="22">
        <f>0.5*'Bike Data'!$C$12*'Bike Data'!$C$7*'Bike Data'!$C$6*'WLTP Calcs'!E1506^2</f>
        <v>44.102336574074094</v>
      </c>
      <c r="I1506" s="26">
        <f>0.02 *'Bike Data'!C$4*9.81</f>
        <v>55.524600000000007</v>
      </c>
      <c r="J1506" s="22">
        <f t="shared" si="162"/>
        <v>150.72415879629619</v>
      </c>
      <c r="K1506" s="25">
        <f t="shared" si="163"/>
        <v>150.72415879629619</v>
      </c>
      <c r="L1506" s="20">
        <f t="shared" si="164"/>
        <v>0</v>
      </c>
      <c r="M1506" s="30">
        <f>(E1506/1000)*(I1506+H1506+('Bike Data'!C$4*'Bike Data'!C$10*F1506))</f>
        <v>2.4325939964956267</v>
      </c>
      <c r="N1506" s="25">
        <f t="shared" si="165"/>
        <v>2.4325939964956267</v>
      </c>
      <c r="O1506" s="30">
        <f t="shared" si="166"/>
        <v>0</v>
      </c>
      <c r="P1506" s="26"/>
      <c r="Q1506" s="22">
        <f>((M1506+M1507)/2) * (B1507 - B1506)</f>
        <v>2.4574968131204979</v>
      </c>
      <c r="R1506" s="25">
        <f t="shared" si="167"/>
        <v>2.4574968131204979</v>
      </c>
      <c r="S1506" s="22">
        <f>SUM($R$3:R1506)</f>
        <v>2289.5563497139992</v>
      </c>
      <c r="T1506" s="25">
        <f t="shared" si="161"/>
        <v>0</v>
      </c>
      <c r="U1506" s="22">
        <f>SUM($T$3:T1506)</f>
        <v>496.2111430923382</v>
      </c>
      <c r="V1506" s="25"/>
      <c r="W1506" s="20">
        <f>U1506*'KERS Calcs'!$F$4</f>
        <v>436.66580592125763</v>
      </c>
      <c r="X1506" s="25">
        <f>O1506*'KERS Calcs'!$F$30</f>
        <v>0</v>
      </c>
      <c r="Y1506" s="73">
        <f>T1506*'KERS Calcs'!$F$30</f>
        <v>0</v>
      </c>
      <c r="Z1506" s="26">
        <f>SUM($Y$3:Y1506)</f>
        <v>266.86258696671928</v>
      </c>
    </row>
    <row r="1507" spans="1:26" x14ac:dyDescent="0.2">
      <c r="A1507" s="23" t="s">
        <v>21</v>
      </c>
      <c r="B1507" s="19">
        <v>1504</v>
      </c>
      <c r="C1507" s="23">
        <v>27</v>
      </c>
      <c r="D1507" s="19">
        <v>53.4</v>
      </c>
      <c r="E1507" s="24">
        <v>14.833333333333334</v>
      </c>
      <c r="F1507" s="20">
        <v>0.18055555555555516</v>
      </c>
      <c r="G1507" s="25">
        <f>'Bike Data'!$C$4*$F1507</f>
        <v>51.097222222222115</v>
      </c>
      <c r="H1507" s="22">
        <f>0.5*'Bike Data'!$C$12*'Bike Data'!$C$7*'Bike Data'!$C$6*'WLTP Calcs'!E1507^2</f>
        <v>45.281716666666675</v>
      </c>
      <c r="I1507" s="26">
        <f>0.02 *'Bike Data'!C$4*9.81</f>
        <v>55.524600000000007</v>
      </c>
      <c r="J1507" s="22">
        <f t="shared" si="162"/>
        <v>151.90353888888882</v>
      </c>
      <c r="K1507" s="25">
        <f t="shared" si="163"/>
        <v>151.90353888888882</v>
      </c>
      <c r="L1507" s="20">
        <f t="shared" si="164"/>
        <v>0</v>
      </c>
      <c r="M1507" s="30">
        <f>(E1507/1000)*(I1507+H1507+('Bike Data'!C$4*'Bike Data'!C$10*F1507))</f>
        <v>2.4823996297453688</v>
      </c>
      <c r="N1507" s="25">
        <f t="shared" si="165"/>
        <v>2.4823996297453688</v>
      </c>
      <c r="O1507" s="30">
        <f t="shared" si="166"/>
        <v>0</v>
      </c>
      <c r="P1507" s="26"/>
      <c r="Q1507" s="22">
        <f>((M1507+M1508)/2) * (B1508 - B1507)</f>
        <v>2.4272359346643517</v>
      </c>
      <c r="R1507" s="25">
        <f t="shared" si="167"/>
        <v>2.4272359346643517</v>
      </c>
      <c r="S1507" s="22">
        <f>SUM($R$3:R1507)</f>
        <v>2291.9835856486634</v>
      </c>
      <c r="T1507" s="25">
        <f t="shared" si="161"/>
        <v>0</v>
      </c>
      <c r="U1507" s="22">
        <f>SUM($T$3:T1507)</f>
        <v>496.2111430923382</v>
      </c>
      <c r="V1507" s="25"/>
      <c r="W1507" s="20">
        <f>U1507*'KERS Calcs'!$F$4</f>
        <v>436.66580592125763</v>
      </c>
      <c r="X1507" s="25">
        <f>O1507*'KERS Calcs'!$F$30</f>
        <v>0</v>
      </c>
      <c r="Y1507" s="73">
        <f>T1507*'KERS Calcs'!$F$30</f>
        <v>0</v>
      </c>
      <c r="Z1507" s="26">
        <f>SUM($Y$3:Y1507)</f>
        <v>266.86258696671928</v>
      </c>
    </row>
    <row r="1508" spans="1:26" x14ac:dyDescent="0.2">
      <c r="A1508" s="23" t="s">
        <v>21</v>
      </c>
      <c r="B1508" s="19">
        <v>1505</v>
      </c>
      <c r="C1508" s="23">
        <v>28</v>
      </c>
      <c r="D1508" s="19">
        <v>54</v>
      </c>
      <c r="E1508" s="24">
        <v>15</v>
      </c>
      <c r="F1508" s="20">
        <v>0.15277777777777798</v>
      </c>
      <c r="G1508" s="25">
        <f>'Bike Data'!$C$4*$F1508</f>
        <v>43.236111111111171</v>
      </c>
      <c r="H1508" s="22">
        <f>0.5*'Bike Data'!$C$12*'Bike Data'!$C$7*'Bike Data'!$C$6*'WLTP Calcs'!E1508^2</f>
        <v>46.305</v>
      </c>
      <c r="I1508" s="26">
        <f>0.02 *'Bike Data'!C$4*9.81</f>
        <v>55.524600000000007</v>
      </c>
      <c r="J1508" s="22">
        <f t="shared" si="162"/>
        <v>145.06571111111117</v>
      </c>
      <c r="K1508" s="25">
        <f t="shared" si="163"/>
        <v>145.06571111111117</v>
      </c>
      <c r="L1508" s="20">
        <f t="shared" si="164"/>
        <v>0</v>
      </c>
      <c r="M1508" s="30">
        <f>(E1508/1000)*(I1508+H1508+('Bike Data'!C$4*'Bike Data'!C$10*F1508))</f>
        <v>2.3720722395833342</v>
      </c>
      <c r="N1508" s="25">
        <f t="shared" si="165"/>
        <v>2.3720722395833342</v>
      </c>
      <c r="O1508" s="30">
        <f t="shared" si="166"/>
        <v>0</v>
      </c>
      <c r="P1508" s="26"/>
      <c r="Q1508" s="22">
        <f>((M1508+M1509)/2) * (B1509 - B1508)</f>
        <v>2.3508272281378604</v>
      </c>
      <c r="R1508" s="25">
        <f t="shared" si="167"/>
        <v>2.3508272281378604</v>
      </c>
      <c r="S1508" s="22">
        <f>SUM($R$3:R1508)</f>
        <v>2294.3344128768013</v>
      </c>
      <c r="T1508" s="25">
        <f t="shared" si="161"/>
        <v>0</v>
      </c>
      <c r="U1508" s="22">
        <f>SUM($T$3:T1508)</f>
        <v>496.2111430923382</v>
      </c>
      <c r="V1508" s="25"/>
      <c r="W1508" s="20">
        <f>U1508*'KERS Calcs'!$F$4</f>
        <v>436.66580592125763</v>
      </c>
      <c r="X1508" s="25">
        <f>O1508*'KERS Calcs'!$F$30</f>
        <v>0</v>
      </c>
      <c r="Y1508" s="73">
        <f>T1508*'KERS Calcs'!$F$30</f>
        <v>0</v>
      </c>
      <c r="Z1508" s="26">
        <f>SUM($Y$3:Y1508)</f>
        <v>266.86258696671928</v>
      </c>
    </row>
    <row r="1509" spans="1:26" x14ac:dyDescent="0.2">
      <c r="A1509" s="23" t="s">
        <v>21</v>
      </c>
      <c r="B1509" s="19">
        <v>1506</v>
      </c>
      <c r="C1509" s="23">
        <v>29</v>
      </c>
      <c r="D1509" s="19">
        <v>54.5</v>
      </c>
      <c r="E1509" s="24">
        <v>15.138888888888889</v>
      </c>
      <c r="F1509" s="20">
        <v>0.1388888888888889</v>
      </c>
      <c r="G1509" s="25">
        <f>'Bike Data'!$C$4*$F1509</f>
        <v>39.305555555555557</v>
      </c>
      <c r="H1509" s="22">
        <f>0.5*'Bike Data'!$C$12*'Bike Data'!$C$7*'Bike Data'!$C$6*'WLTP Calcs'!E1509^2</f>
        <v>47.166469907407411</v>
      </c>
      <c r="I1509" s="26">
        <f>0.02 *'Bike Data'!C$4*9.81</f>
        <v>55.524600000000007</v>
      </c>
      <c r="J1509" s="22">
        <f t="shared" si="162"/>
        <v>141.99662546296298</v>
      </c>
      <c r="K1509" s="25">
        <f t="shared" si="163"/>
        <v>141.99662546296298</v>
      </c>
      <c r="L1509" s="20">
        <f t="shared" si="164"/>
        <v>0</v>
      </c>
      <c r="M1509" s="30">
        <f>(E1509/1000)*(I1509+H1509+('Bike Data'!C$4*'Bike Data'!C$10*F1509))</f>
        <v>2.329582216692387</v>
      </c>
      <c r="N1509" s="25">
        <f t="shared" si="165"/>
        <v>2.329582216692387</v>
      </c>
      <c r="O1509" s="30">
        <f t="shared" si="166"/>
        <v>0</v>
      </c>
      <c r="P1509" s="26"/>
      <c r="Q1509" s="22">
        <f>((M1509+M1510)/2) * (B1510 - B1509)</f>
        <v>2.3860128571566364</v>
      </c>
      <c r="R1509" s="25">
        <f t="shared" si="167"/>
        <v>2.3860128571566364</v>
      </c>
      <c r="S1509" s="22">
        <f>SUM($R$3:R1509)</f>
        <v>2296.7204257339581</v>
      </c>
      <c r="T1509" s="25">
        <f t="shared" si="161"/>
        <v>0</v>
      </c>
      <c r="U1509" s="22">
        <f>SUM($T$3:T1509)</f>
        <v>496.2111430923382</v>
      </c>
      <c r="V1509" s="25"/>
      <c r="W1509" s="20">
        <f>U1509*'KERS Calcs'!$F$4</f>
        <v>436.66580592125763</v>
      </c>
      <c r="X1509" s="25">
        <f>O1509*'KERS Calcs'!$F$30</f>
        <v>0</v>
      </c>
      <c r="Y1509" s="73">
        <f>T1509*'KERS Calcs'!$F$30</f>
        <v>0</v>
      </c>
      <c r="Z1509" s="26">
        <f>SUM($Y$3:Y1509)</f>
        <v>266.86258696671928</v>
      </c>
    </row>
    <row r="1510" spans="1:26" x14ac:dyDescent="0.2">
      <c r="A1510" s="23" t="s">
        <v>21</v>
      </c>
      <c r="B1510" s="19">
        <v>1507</v>
      </c>
      <c r="C1510" s="23">
        <v>30</v>
      </c>
      <c r="D1510" s="19">
        <v>55</v>
      </c>
      <c r="E1510" s="24">
        <v>15.277777777777779</v>
      </c>
      <c r="F1510" s="20">
        <v>0.15277777777777798</v>
      </c>
      <c r="G1510" s="25">
        <f>'Bike Data'!$C$4*$F1510</f>
        <v>43.236111111111171</v>
      </c>
      <c r="H1510" s="22">
        <f>0.5*'Bike Data'!$C$12*'Bike Data'!$C$7*'Bike Data'!$C$6*'WLTP Calcs'!E1510^2</f>
        <v>48.035879629629633</v>
      </c>
      <c r="I1510" s="26">
        <f>0.02 *'Bike Data'!C$4*9.81</f>
        <v>55.524600000000007</v>
      </c>
      <c r="J1510" s="22">
        <f t="shared" si="162"/>
        <v>146.79659074074081</v>
      </c>
      <c r="K1510" s="25">
        <f t="shared" si="163"/>
        <v>146.79659074074081</v>
      </c>
      <c r="L1510" s="20">
        <f t="shared" si="164"/>
        <v>0</v>
      </c>
      <c r="M1510" s="30">
        <f>(E1510/1000)*(I1510+H1510+('Bike Data'!C$4*'Bike Data'!C$10*F1510))</f>
        <v>2.4424434976208862</v>
      </c>
      <c r="N1510" s="25">
        <f t="shared" si="165"/>
        <v>2.4424434976208862</v>
      </c>
      <c r="O1510" s="30">
        <f t="shared" si="166"/>
        <v>0</v>
      </c>
      <c r="P1510" s="26"/>
      <c r="Q1510" s="22">
        <f>((M1510+M1511)/2) * (B1511 - B1510)</f>
        <v>2.5429628582883224</v>
      </c>
      <c r="R1510" s="25">
        <f t="shared" si="167"/>
        <v>2.5429628582883224</v>
      </c>
      <c r="S1510" s="22">
        <f>SUM($R$3:R1510)</f>
        <v>2299.2633885922464</v>
      </c>
      <c r="T1510" s="25">
        <f t="shared" si="161"/>
        <v>0</v>
      </c>
      <c r="U1510" s="22">
        <f>SUM($T$3:T1510)</f>
        <v>496.2111430923382</v>
      </c>
      <c r="V1510" s="25"/>
      <c r="W1510" s="20">
        <f>U1510*'KERS Calcs'!$F$4</f>
        <v>436.66580592125763</v>
      </c>
      <c r="X1510" s="25">
        <f>O1510*'KERS Calcs'!$F$30</f>
        <v>0</v>
      </c>
      <c r="Y1510" s="73">
        <f>T1510*'KERS Calcs'!$F$30</f>
        <v>0</v>
      </c>
      <c r="Z1510" s="26">
        <f>SUM($Y$3:Y1510)</f>
        <v>266.86258696671928</v>
      </c>
    </row>
    <row r="1511" spans="1:26" x14ac:dyDescent="0.2">
      <c r="A1511" s="23" t="s">
        <v>21</v>
      </c>
      <c r="B1511" s="19">
        <v>1508</v>
      </c>
      <c r="C1511" s="23">
        <v>31</v>
      </c>
      <c r="D1511" s="19">
        <v>55.6</v>
      </c>
      <c r="E1511" s="24">
        <v>15.444444444444445</v>
      </c>
      <c r="F1511" s="20">
        <v>0.18055555555555516</v>
      </c>
      <c r="G1511" s="25">
        <f>'Bike Data'!$C$4*$F1511</f>
        <v>51.097222222222115</v>
      </c>
      <c r="H1511" s="22">
        <f>0.5*'Bike Data'!$C$12*'Bike Data'!$C$7*'Bike Data'!$C$6*'WLTP Calcs'!E1511^2</f>
        <v>49.089651851851855</v>
      </c>
      <c r="I1511" s="26">
        <f>0.02 *'Bike Data'!C$4*9.81</f>
        <v>55.524600000000007</v>
      </c>
      <c r="J1511" s="22">
        <f t="shared" si="162"/>
        <v>155.71147407407398</v>
      </c>
      <c r="K1511" s="25">
        <f t="shared" si="163"/>
        <v>155.71147407407398</v>
      </c>
      <c r="L1511" s="20">
        <f t="shared" si="164"/>
        <v>0</v>
      </c>
      <c r="M1511" s="30">
        <f>(E1511/1000)*(I1511+H1511+('Bike Data'!C$4*'Bike Data'!C$10*F1511))</f>
        <v>2.643482218955759</v>
      </c>
      <c r="N1511" s="25">
        <f t="shared" si="165"/>
        <v>2.643482218955759</v>
      </c>
      <c r="O1511" s="30">
        <f t="shared" si="166"/>
        <v>0</v>
      </c>
      <c r="P1511" s="26"/>
      <c r="Q1511" s="22">
        <f>((M1511+M1512)/2) * (B1512 - B1511)</f>
        <v>2.7899313184606473</v>
      </c>
      <c r="R1511" s="25">
        <f t="shared" si="167"/>
        <v>2.7899313184606473</v>
      </c>
      <c r="S1511" s="22">
        <f>SUM($R$3:R1511)</f>
        <v>2302.0533199107072</v>
      </c>
      <c r="T1511" s="25">
        <f t="shared" si="161"/>
        <v>0</v>
      </c>
      <c r="U1511" s="22">
        <f>SUM($T$3:T1511)</f>
        <v>496.2111430923382</v>
      </c>
      <c r="V1511" s="25"/>
      <c r="W1511" s="20">
        <f>U1511*'KERS Calcs'!$F$4</f>
        <v>436.66580592125763</v>
      </c>
      <c r="X1511" s="25">
        <f>O1511*'KERS Calcs'!$F$30</f>
        <v>0</v>
      </c>
      <c r="Y1511" s="73">
        <f>T1511*'KERS Calcs'!$F$30</f>
        <v>0</v>
      </c>
      <c r="Z1511" s="26">
        <f>SUM($Y$3:Y1511)</f>
        <v>266.86258696671928</v>
      </c>
    </row>
    <row r="1512" spans="1:26" x14ac:dyDescent="0.2">
      <c r="A1512" s="23" t="s">
        <v>21</v>
      </c>
      <c r="B1512" s="19">
        <v>1509</v>
      </c>
      <c r="C1512" s="23">
        <v>32</v>
      </c>
      <c r="D1512" s="19">
        <v>56.3</v>
      </c>
      <c r="E1512" s="24">
        <v>15.638888888888889</v>
      </c>
      <c r="F1512" s="20">
        <v>0.2222222222222224</v>
      </c>
      <c r="G1512" s="25">
        <f>'Bike Data'!$C$4*$F1512</f>
        <v>62.888888888888943</v>
      </c>
      <c r="H1512" s="22">
        <f>0.5*'Bike Data'!$C$12*'Bike Data'!$C$7*'Bike Data'!$C$6*'WLTP Calcs'!E1512^2</f>
        <v>50.333503240740747</v>
      </c>
      <c r="I1512" s="26">
        <f>0.02 *'Bike Data'!C$4*9.81</f>
        <v>55.524600000000007</v>
      </c>
      <c r="J1512" s="22">
        <f t="shared" si="162"/>
        <v>168.74699212962969</v>
      </c>
      <c r="K1512" s="25">
        <f t="shared" si="163"/>
        <v>168.74699212962969</v>
      </c>
      <c r="L1512" s="20">
        <f t="shared" si="164"/>
        <v>0</v>
      </c>
      <c r="M1512" s="30">
        <f>(E1512/1000)*(I1512+H1512+('Bike Data'!C$4*'Bike Data'!C$10*F1512))</f>
        <v>2.9363804179655362</v>
      </c>
      <c r="N1512" s="25">
        <f t="shared" si="165"/>
        <v>2.9363804179655362</v>
      </c>
      <c r="O1512" s="30">
        <f t="shared" si="166"/>
        <v>0</v>
      </c>
      <c r="P1512" s="26"/>
      <c r="Q1512" s="22">
        <f>((M1512+M1513)/2) * (B1513 - B1512)</f>
        <v>3.2167410290187775</v>
      </c>
      <c r="R1512" s="25">
        <f t="shared" si="167"/>
        <v>3.2167410290187775</v>
      </c>
      <c r="S1512" s="22">
        <f>SUM($R$3:R1512)</f>
        <v>2305.2700609397261</v>
      </c>
      <c r="T1512" s="25">
        <f t="shared" si="161"/>
        <v>0</v>
      </c>
      <c r="U1512" s="22">
        <f>SUM($T$3:T1512)</f>
        <v>496.2111430923382</v>
      </c>
      <c r="V1512" s="25"/>
      <c r="W1512" s="20">
        <f>U1512*'KERS Calcs'!$F$4</f>
        <v>436.66580592125763</v>
      </c>
      <c r="X1512" s="25">
        <f>O1512*'KERS Calcs'!$F$30</f>
        <v>0</v>
      </c>
      <c r="Y1512" s="73">
        <f>T1512*'KERS Calcs'!$F$30</f>
        <v>0</v>
      </c>
      <c r="Z1512" s="26">
        <f>SUM($Y$3:Y1512)</f>
        <v>266.86258696671928</v>
      </c>
    </row>
    <row r="1513" spans="1:26" x14ac:dyDescent="0.2">
      <c r="A1513" s="23" t="s">
        <v>21</v>
      </c>
      <c r="B1513" s="19">
        <v>1510</v>
      </c>
      <c r="C1513" s="23">
        <v>33</v>
      </c>
      <c r="D1513" s="19">
        <v>57.2</v>
      </c>
      <c r="E1513" s="24">
        <v>15.888888888888891</v>
      </c>
      <c r="F1513" s="20">
        <v>0.30555555555555597</v>
      </c>
      <c r="G1513" s="25">
        <f>'Bike Data'!$C$4*$F1513</f>
        <v>86.472222222222342</v>
      </c>
      <c r="H1513" s="22">
        <f>0.5*'Bike Data'!$C$12*'Bike Data'!$C$7*'Bike Data'!$C$6*'WLTP Calcs'!E1513^2</f>
        <v>51.955607407407427</v>
      </c>
      <c r="I1513" s="26">
        <f>0.02 *'Bike Data'!C$4*9.81</f>
        <v>55.524600000000007</v>
      </c>
      <c r="J1513" s="22">
        <f t="shared" si="162"/>
        <v>193.95242962962976</v>
      </c>
      <c r="K1513" s="25">
        <f t="shared" si="163"/>
        <v>193.95242962962976</v>
      </c>
      <c r="L1513" s="20">
        <f t="shared" si="164"/>
        <v>0</v>
      </c>
      <c r="M1513" s="30">
        <f>(E1513/1000)*(I1513+H1513+('Bike Data'!C$4*'Bike Data'!C$10*F1513))</f>
        <v>3.4971016400720192</v>
      </c>
      <c r="N1513" s="25">
        <f t="shared" si="165"/>
        <v>3.4971016400720192</v>
      </c>
      <c r="O1513" s="30">
        <f t="shared" si="166"/>
        <v>0</v>
      </c>
      <c r="P1513" s="26"/>
      <c r="Q1513" s="22">
        <f>((M1513+M1514)/2) * (B1514 - B1513)</f>
        <v>3.8889799658693427</v>
      </c>
      <c r="R1513" s="25">
        <f t="shared" si="167"/>
        <v>3.8889799658693427</v>
      </c>
      <c r="S1513" s="22">
        <f>SUM($R$3:R1513)</f>
        <v>2309.1590409055957</v>
      </c>
      <c r="T1513" s="25">
        <f t="shared" si="161"/>
        <v>0</v>
      </c>
      <c r="U1513" s="22">
        <f>SUM($T$3:T1513)</f>
        <v>496.2111430923382</v>
      </c>
      <c r="V1513" s="25"/>
      <c r="W1513" s="20">
        <f>U1513*'KERS Calcs'!$F$4</f>
        <v>436.66580592125763</v>
      </c>
      <c r="X1513" s="25">
        <f>O1513*'KERS Calcs'!$F$30</f>
        <v>0</v>
      </c>
      <c r="Y1513" s="73">
        <f>T1513*'KERS Calcs'!$F$30</f>
        <v>0</v>
      </c>
      <c r="Z1513" s="26">
        <f>SUM($Y$3:Y1513)</f>
        <v>266.86258696671928</v>
      </c>
    </row>
    <row r="1514" spans="1:26" x14ac:dyDescent="0.2">
      <c r="A1514" s="23" t="s">
        <v>21</v>
      </c>
      <c r="B1514" s="19">
        <v>1511</v>
      </c>
      <c r="C1514" s="23">
        <v>34</v>
      </c>
      <c r="D1514" s="19">
        <v>58.5</v>
      </c>
      <c r="E1514" s="24">
        <v>16.25</v>
      </c>
      <c r="F1514" s="20">
        <v>0.41666666666666663</v>
      </c>
      <c r="G1514" s="25">
        <f>'Bike Data'!$C$4*$F1514</f>
        <v>117.91666666666666</v>
      </c>
      <c r="H1514" s="22">
        <f>0.5*'Bike Data'!$C$12*'Bike Data'!$C$7*'Bike Data'!$C$6*'WLTP Calcs'!E1514^2</f>
        <v>54.3440625</v>
      </c>
      <c r="I1514" s="26">
        <f>0.02 *'Bike Data'!C$4*9.81</f>
        <v>55.524600000000007</v>
      </c>
      <c r="J1514" s="22">
        <f t="shared" si="162"/>
        <v>227.78532916666666</v>
      </c>
      <c r="K1514" s="25">
        <f t="shared" si="163"/>
        <v>227.78532916666666</v>
      </c>
      <c r="L1514" s="20">
        <f t="shared" si="164"/>
        <v>0</v>
      </c>
      <c r="M1514" s="30">
        <f>(E1514/1000)*(I1514+H1514+('Bike Data'!C$4*'Bike Data'!C$10*F1514))</f>
        <v>4.2808582916666662</v>
      </c>
      <c r="N1514" s="25">
        <f t="shared" si="165"/>
        <v>4.2808582916666662</v>
      </c>
      <c r="O1514" s="30">
        <f t="shared" si="166"/>
        <v>0</v>
      </c>
      <c r="P1514" s="26"/>
      <c r="Q1514" s="22">
        <f>((M1514+M1515)/2) * (B1515 - B1514)</f>
        <v>4.7122522086548351</v>
      </c>
      <c r="R1514" s="25">
        <f t="shared" si="167"/>
        <v>4.7122522086548351</v>
      </c>
      <c r="S1514" s="22">
        <f>SUM($R$3:R1514)</f>
        <v>2313.8712931142504</v>
      </c>
      <c r="T1514" s="25">
        <f t="shared" si="161"/>
        <v>0</v>
      </c>
      <c r="U1514" s="22">
        <f>SUM($T$3:T1514)</f>
        <v>496.2111430923382</v>
      </c>
      <c r="V1514" s="25"/>
      <c r="W1514" s="20">
        <f>U1514*'KERS Calcs'!$F$4</f>
        <v>436.66580592125763</v>
      </c>
      <c r="X1514" s="25">
        <f>O1514*'KERS Calcs'!$F$30</f>
        <v>0</v>
      </c>
      <c r="Y1514" s="73">
        <f>T1514*'KERS Calcs'!$F$30</f>
        <v>0</v>
      </c>
      <c r="Z1514" s="26">
        <f>SUM($Y$3:Y1514)</f>
        <v>266.86258696671928</v>
      </c>
    </row>
    <row r="1515" spans="1:26" x14ac:dyDescent="0.2">
      <c r="A1515" s="23" t="s">
        <v>21</v>
      </c>
      <c r="B1515" s="19">
        <v>1512</v>
      </c>
      <c r="C1515" s="23">
        <v>35</v>
      </c>
      <c r="D1515" s="19">
        <v>60.2</v>
      </c>
      <c r="E1515" s="24">
        <v>16.722222222222225</v>
      </c>
      <c r="F1515" s="20">
        <v>0.52777777777777735</v>
      </c>
      <c r="G1515" s="25">
        <f>'Bike Data'!$C$4*$F1515</f>
        <v>149.361111111111</v>
      </c>
      <c r="H1515" s="22">
        <f>0.5*'Bike Data'!$C$12*'Bike Data'!$C$7*'Bike Data'!$C$6*'WLTP Calcs'!E1515^2</f>
        <v>57.548412962962985</v>
      </c>
      <c r="I1515" s="26">
        <f>0.02 *'Bike Data'!C$4*9.81</f>
        <v>55.524600000000007</v>
      </c>
      <c r="J1515" s="22">
        <f t="shared" si="162"/>
        <v>262.43412407407402</v>
      </c>
      <c r="K1515" s="25">
        <f t="shared" si="163"/>
        <v>262.43412407407402</v>
      </c>
      <c r="L1515" s="20">
        <f t="shared" si="164"/>
        <v>0</v>
      </c>
      <c r="M1515" s="30">
        <f>(E1515/1000)*(I1515+H1515+('Bike Data'!C$4*'Bike Data'!C$10*F1515))</f>
        <v>5.1436461256430031</v>
      </c>
      <c r="N1515" s="25">
        <f t="shared" si="165"/>
        <v>5.1436461256430031</v>
      </c>
      <c r="O1515" s="30">
        <f t="shared" si="166"/>
        <v>0</v>
      </c>
      <c r="P1515" s="26"/>
      <c r="Q1515" s="22">
        <f>((M1515+M1516)/2) * (B1516 - B1515)</f>
        <v>5.5787602857606737</v>
      </c>
      <c r="R1515" s="25">
        <f t="shared" si="167"/>
        <v>5.5787602857606737</v>
      </c>
      <c r="S1515" s="22">
        <f>SUM($R$3:R1515)</f>
        <v>2319.4500534000113</v>
      </c>
      <c r="T1515" s="25">
        <f t="shared" si="161"/>
        <v>0</v>
      </c>
      <c r="U1515" s="22">
        <f>SUM($T$3:T1515)</f>
        <v>496.2111430923382</v>
      </c>
      <c r="V1515" s="25"/>
      <c r="W1515" s="20">
        <f>U1515*'KERS Calcs'!$F$4</f>
        <v>436.66580592125763</v>
      </c>
      <c r="X1515" s="25">
        <f>O1515*'KERS Calcs'!$F$30</f>
        <v>0</v>
      </c>
      <c r="Y1515" s="73">
        <f>T1515*'KERS Calcs'!$F$30</f>
        <v>0</v>
      </c>
      <c r="Z1515" s="26">
        <f>SUM($Y$3:Y1515)</f>
        <v>266.86258696671928</v>
      </c>
    </row>
    <row r="1516" spans="1:26" x14ac:dyDescent="0.2">
      <c r="A1516" s="23" t="s">
        <v>21</v>
      </c>
      <c r="B1516" s="19">
        <v>1513</v>
      </c>
      <c r="C1516" s="23">
        <v>36</v>
      </c>
      <c r="D1516" s="19">
        <v>62.3</v>
      </c>
      <c r="E1516" s="24">
        <v>17.305555555555557</v>
      </c>
      <c r="F1516" s="20">
        <v>0.625</v>
      </c>
      <c r="G1516" s="25">
        <f>'Bike Data'!$C$4*$F1516</f>
        <v>176.875</v>
      </c>
      <c r="H1516" s="22">
        <f>0.5*'Bike Data'!$C$12*'Bike Data'!$C$7*'Bike Data'!$C$6*'WLTP Calcs'!E1516^2</f>
        <v>61.633447685185196</v>
      </c>
      <c r="I1516" s="26">
        <f>0.02 *'Bike Data'!C$4*9.81</f>
        <v>55.524600000000007</v>
      </c>
      <c r="J1516" s="22">
        <f t="shared" si="162"/>
        <v>294.03304768518518</v>
      </c>
      <c r="K1516" s="25">
        <f t="shared" si="163"/>
        <v>294.03304768518518</v>
      </c>
      <c r="L1516" s="20">
        <f t="shared" si="164"/>
        <v>0</v>
      </c>
      <c r="M1516" s="30">
        <f>(E1516/1000)*(I1516+H1516+('Bike Data'!C$4*'Bike Data'!C$10*F1516))</f>
        <v>6.0138744458783444</v>
      </c>
      <c r="N1516" s="25">
        <f t="shared" si="165"/>
        <v>6.0138744458783444</v>
      </c>
      <c r="O1516" s="30">
        <f t="shared" si="166"/>
        <v>0</v>
      </c>
      <c r="P1516" s="26"/>
      <c r="Q1516" s="22">
        <f>((M1516+M1517)/2) * (B1517 - B1516)</f>
        <v>6.3112038938818156</v>
      </c>
      <c r="R1516" s="25">
        <f t="shared" si="167"/>
        <v>6.3112038938818156</v>
      </c>
      <c r="S1516" s="22">
        <f>SUM($R$3:R1516)</f>
        <v>2325.7612572938929</v>
      </c>
      <c r="T1516" s="25">
        <f t="shared" si="161"/>
        <v>0</v>
      </c>
      <c r="U1516" s="22">
        <f>SUM($T$3:T1516)</f>
        <v>496.2111430923382</v>
      </c>
      <c r="V1516" s="25"/>
      <c r="W1516" s="20">
        <f>U1516*'KERS Calcs'!$F$4</f>
        <v>436.66580592125763</v>
      </c>
      <c r="X1516" s="25">
        <f>O1516*'KERS Calcs'!$F$30</f>
        <v>0</v>
      </c>
      <c r="Y1516" s="73">
        <f>T1516*'KERS Calcs'!$F$30</f>
        <v>0</v>
      </c>
      <c r="Z1516" s="26">
        <f>SUM($Y$3:Y1516)</f>
        <v>266.86258696671928</v>
      </c>
    </row>
    <row r="1517" spans="1:26" x14ac:dyDescent="0.2">
      <c r="A1517" s="23" t="s">
        <v>21</v>
      </c>
      <c r="B1517" s="19">
        <v>1514</v>
      </c>
      <c r="C1517" s="23">
        <v>37</v>
      </c>
      <c r="D1517" s="19">
        <v>64.7</v>
      </c>
      <c r="E1517" s="24">
        <v>17.972222222222225</v>
      </c>
      <c r="F1517" s="20">
        <v>0.6666666666666663</v>
      </c>
      <c r="G1517" s="25">
        <f>'Bike Data'!$C$4*$F1517</f>
        <v>188.66666666666657</v>
      </c>
      <c r="H1517" s="22">
        <f>0.5*'Bike Data'!$C$12*'Bike Data'!$C$7*'Bike Data'!$C$6*'WLTP Calcs'!E1517^2</f>
        <v>66.473558796296331</v>
      </c>
      <c r="I1517" s="26">
        <f>0.02 *'Bike Data'!C$4*9.81</f>
        <v>55.524600000000007</v>
      </c>
      <c r="J1517" s="22">
        <f t="shared" si="162"/>
        <v>310.66482546296294</v>
      </c>
      <c r="K1517" s="25">
        <f t="shared" si="163"/>
        <v>310.66482546296294</v>
      </c>
      <c r="L1517" s="20">
        <f t="shared" si="164"/>
        <v>0</v>
      </c>
      <c r="M1517" s="30">
        <f>(E1517/1000)*(I1517+H1517+('Bike Data'!C$4*'Bike Data'!C$10*F1517))</f>
        <v>6.6085333418852876</v>
      </c>
      <c r="N1517" s="25">
        <f t="shared" si="165"/>
        <v>6.6085333418852876</v>
      </c>
      <c r="O1517" s="30">
        <f t="shared" si="166"/>
        <v>0</v>
      </c>
      <c r="P1517" s="26"/>
      <c r="Q1517" s="22">
        <f>((M1517+M1518)/2) * (B1518 - B1517)</f>
        <v>6.6347971600855189</v>
      </c>
      <c r="R1517" s="25">
        <f t="shared" si="167"/>
        <v>6.6347971600855189</v>
      </c>
      <c r="S1517" s="22">
        <f>SUM($R$3:R1517)</f>
        <v>2332.3960544539782</v>
      </c>
      <c r="T1517" s="25">
        <f t="shared" si="161"/>
        <v>0</v>
      </c>
      <c r="U1517" s="22">
        <f>SUM($T$3:T1517)</f>
        <v>496.2111430923382</v>
      </c>
      <c r="V1517" s="25"/>
      <c r="W1517" s="20">
        <f>U1517*'KERS Calcs'!$F$4</f>
        <v>436.66580592125763</v>
      </c>
      <c r="X1517" s="25">
        <f>O1517*'KERS Calcs'!$F$30</f>
        <v>0</v>
      </c>
      <c r="Y1517" s="73">
        <f>T1517*'KERS Calcs'!$F$30</f>
        <v>0</v>
      </c>
      <c r="Z1517" s="26">
        <f>SUM($Y$3:Y1517)</f>
        <v>266.86258696671928</v>
      </c>
    </row>
    <row r="1518" spans="1:26" x14ac:dyDescent="0.2">
      <c r="A1518" s="23" t="s">
        <v>21</v>
      </c>
      <c r="B1518" s="19">
        <v>1515</v>
      </c>
      <c r="C1518" s="23">
        <v>38</v>
      </c>
      <c r="D1518" s="19">
        <v>67.099999999999994</v>
      </c>
      <c r="E1518" s="24">
        <v>18.638888888888889</v>
      </c>
      <c r="F1518" s="20">
        <v>0.625</v>
      </c>
      <c r="G1518" s="25">
        <f>'Bike Data'!$C$4*$F1518</f>
        <v>176.875</v>
      </c>
      <c r="H1518" s="22">
        <f>0.5*'Bike Data'!$C$12*'Bike Data'!$C$7*'Bike Data'!$C$6*'WLTP Calcs'!E1518^2</f>
        <v>71.49660324074074</v>
      </c>
      <c r="I1518" s="26">
        <f>0.02 *'Bike Data'!C$4*9.81</f>
        <v>55.524600000000007</v>
      </c>
      <c r="J1518" s="22">
        <f t="shared" si="162"/>
        <v>303.89620324074076</v>
      </c>
      <c r="K1518" s="25">
        <f t="shared" si="163"/>
        <v>303.89620324074076</v>
      </c>
      <c r="L1518" s="20">
        <f t="shared" si="164"/>
        <v>0</v>
      </c>
      <c r="M1518" s="30">
        <f>(E1518/1000)*(I1518+H1518+('Bike Data'!C$4*'Bike Data'!C$10*F1518))</f>
        <v>6.6610609782857511</v>
      </c>
      <c r="N1518" s="25">
        <f t="shared" si="165"/>
        <v>6.6610609782857511</v>
      </c>
      <c r="O1518" s="30">
        <f t="shared" si="166"/>
        <v>0</v>
      </c>
      <c r="P1518" s="26"/>
      <c r="Q1518" s="22">
        <f>((M1518+M1519)/2) * (B1519 - B1518)</f>
        <v>6.366189886416544</v>
      </c>
      <c r="R1518" s="25">
        <f t="shared" si="167"/>
        <v>6.366189886416544</v>
      </c>
      <c r="S1518" s="22">
        <f>SUM($R$3:R1518)</f>
        <v>2338.7622443403948</v>
      </c>
      <c r="T1518" s="25">
        <f t="shared" si="161"/>
        <v>0</v>
      </c>
      <c r="U1518" s="22">
        <f>SUM($T$3:T1518)</f>
        <v>496.2111430923382</v>
      </c>
      <c r="V1518" s="25"/>
      <c r="W1518" s="20">
        <f>U1518*'KERS Calcs'!$F$4</f>
        <v>436.66580592125763</v>
      </c>
      <c r="X1518" s="25">
        <f>O1518*'KERS Calcs'!$F$30</f>
        <v>0</v>
      </c>
      <c r="Y1518" s="73">
        <f>T1518*'KERS Calcs'!$F$30</f>
        <v>0</v>
      </c>
      <c r="Z1518" s="26">
        <f>SUM($Y$3:Y1518)</f>
        <v>266.86258696671928</v>
      </c>
    </row>
    <row r="1519" spans="1:26" x14ac:dyDescent="0.2">
      <c r="A1519" s="23" t="s">
        <v>21</v>
      </c>
      <c r="B1519" s="19">
        <v>1516</v>
      </c>
      <c r="C1519" s="23">
        <v>39</v>
      </c>
      <c r="D1519" s="19">
        <v>69.2</v>
      </c>
      <c r="E1519" s="24">
        <v>19.222222222222225</v>
      </c>
      <c r="F1519" s="20">
        <v>0.50000000000000122</v>
      </c>
      <c r="G1519" s="25">
        <f>'Bike Data'!$C$4*$F1519</f>
        <v>141.50000000000034</v>
      </c>
      <c r="H1519" s="22">
        <f>0.5*'Bike Data'!$C$12*'Bike Data'!$C$7*'Bike Data'!$C$6*'WLTP Calcs'!E1519^2</f>
        <v>76.04182962962966</v>
      </c>
      <c r="I1519" s="26">
        <f>0.02 *'Bike Data'!C$4*9.81</f>
        <v>55.524600000000007</v>
      </c>
      <c r="J1519" s="22">
        <f t="shared" si="162"/>
        <v>273.06642962963002</v>
      </c>
      <c r="K1519" s="25">
        <f t="shared" si="163"/>
        <v>273.06642962963002</v>
      </c>
      <c r="L1519" s="20">
        <f t="shared" si="164"/>
        <v>0</v>
      </c>
      <c r="M1519" s="30">
        <f>(E1519/1000)*(I1519+H1519+('Bike Data'!C$4*'Bike Data'!C$10*F1519))</f>
        <v>6.0713187945473361</v>
      </c>
      <c r="N1519" s="25">
        <f t="shared" si="165"/>
        <v>6.0713187945473361</v>
      </c>
      <c r="O1519" s="30">
        <f t="shared" si="166"/>
        <v>0</v>
      </c>
      <c r="P1519" s="26"/>
      <c r="Q1519" s="22">
        <f>((M1519+M1520)/2) * (B1520 - B1519)</f>
        <v>5.7174543862429346</v>
      </c>
      <c r="R1519" s="25">
        <f t="shared" si="167"/>
        <v>5.7174543862429346</v>
      </c>
      <c r="S1519" s="22">
        <f>SUM($R$3:R1519)</f>
        <v>2344.4796987266377</v>
      </c>
      <c r="T1519" s="25">
        <f t="shared" si="161"/>
        <v>0</v>
      </c>
      <c r="U1519" s="22">
        <f>SUM($T$3:T1519)</f>
        <v>496.2111430923382</v>
      </c>
      <c r="V1519" s="25"/>
      <c r="W1519" s="20">
        <f>U1519*'KERS Calcs'!$F$4</f>
        <v>436.66580592125763</v>
      </c>
      <c r="X1519" s="25">
        <f>O1519*'KERS Calcs'!$F$30</f>
        <v>0</v>
      </c>
      <c r="Y1519" s="73">
        <f>T1519*'KERS Calcs'!$F$30</f>
        <v>0</v>
      </c>
      <c r="Z1519" s="26">
        <f>SUM($Y$3:Y1519)</f>
        <v>266.86258696671928</v>
      </c>
    </row>
    <row r="1520" spans="1:26" x14ac:dyDescent="0.2">
      <c r="A1520" s="23" t="s">
        <v>21</v>
      </c>
      <c r="B1520" s="19">
        <v>1517</v>
      </c>
      <c r="C1520" s="23">
        <v>40</v>
      </c>
      <c r="D1520" s="19">
        <v>70.7</v>
      </c>
      <c r="E1520" s="24">
        <v>19.638888888888889</v>
      </c>
      <c r="F1520" s="20">
        <v>0.37500000000000039</v>
      </c>
      <c r="G1520" s="25">
        <f>'Bike Data'!$C$4*$F1520</f>
        <v>106.12500000000011</v>
      </c>
      <c r="H1520" s="22">
        <f>0.5*'Bike Data'!$C$12*'Bike Data'!$C$7*'Bike Data'!$C$6*'WLTP Calcs'!E1520^2</f>
        <v>79.374169907407421</v>
      </c>
      <c r="I1520" s="26">
        <f>0.02 *'Bike Data'!C$4*9.81</f>
        <v>55.524600000000007</v>
      </c>
      <c r="J1520" s="22">
        <f t="shared" si="162"/>
        <v>241.02376990740754</v>
      </c>
      <c r="K1520" s="25">
        <f t="shared" si="163"/>
        <v>241.02376990740754</v>
      </c>
      <c r="L1520" s="20">
        <f t="shared" si="164"/>
        <v>0</v>
      </c>
      <c r="M1520" s="30">
        <f>(E1520/1000)*(I1520+H1520+('Bike Data'!C$4*'Bike Data'!C$10*F1520))</f>
        <v>5.363589977938533</v>
      </c>
      <c r="N1520" s="25">
        <f t="shared" si="165"/>
        <v>5.363589977938533</v>
      </c>
      <c r="O1520" s="30">
        <f t="shared" si="166"/>
        <v>0</v>
      </c>
      <c r="P1520" s="26"/>
      <c r="Q1520" s="22">
        <f>((M1520+M1521)/2) * (B1521 - B1520)</f>
        <v>5.0784144481449358</v>
      </c>
      <c r="R1520" s="25">
        <f t="shared" si="167"/>
        <v>5.0784144481449358</v>
      </c>
      <c r="S1520" s="22">
        <f>SUM($R$3:R1520)</f>
        <v>2349.5581131747826</v>
      </c>
      <c r="T1520" s="25">
        <f t="shared" si="161"/>
        <v>0</v>
      </c>
      <c r="U1520" s="22">
        <f>SUM($T$3:T1520)</f>
        <v>496.2111430923382</v>
      </c>
      <c r="V1520" s="25"/>
      <c r="W1520" s="20">
        <f>U1520*'KERS Calcs'!$F$4</f>
        <v>436.66580592125763</v>
      </c>
      <c r="X1520" s="25">
        <f>O1520*'KERS Calcs'!$F$30</f>
        <v>0</v>
      </c>
      <c r="Y1520" s="73">
        <f>T1520*'KERS Calcs'!$F$30</f>
        <v>0</v>
      </c>
      <c r="Z1520" s="26">
        <f>SUM($Y$3:Y1520)</f>
        <v>266.86258696671928</v>
      </c>
    </row>
    <row r="1521" spans="1:26" x14ac:dyDescent="0.2">
      <c r="A1521" s="23" t="s">
        <v>21</v>
      </c>
      <c r="B1521" s="19">
        <v>1518</v>
      </c>
      <c r="C1521" s="23">
        <v>41</v>
      </c>
      <c r="D1521" s="19">
        <v>71.900000000000006</v>
      </c>
      <c r="E1521" s="24">
        <v>19.972222222222225</v>
      </c>
      <c r="F1521" s="20">
        <v>0.27777777777777779</v>
      </c>
      <c r="G1521" s="25">
        <f>'Bike Data'!$C$4*$F1521</f>
        <v>78.611111111111114</v>
      </c>
      <c r="H1521" s="22">
        <f>0.5*'Bike Data'!$C$12*'Bike Data'!$C$7*'Bike Data'!$C$6*'WLTP Calcs'!E1521^2</f>
        <v>82.091492129629657</v>
      </c>
      <c r="I1521" s="26">
        <f>0.02 *'Bike Data'!C$4*9.81</f>
        <v>55.524600000000007</v>
      </c>
      <c r="J1521" s="22">
        <f t="shared" si="162"/>
        <v>216.22720324074078</v>
      </c>
      <c r="K1521" s="25">
        <f t="shared" si="163"/>
        <v>216.22720324074078</v>
      </c>
      <c r="L1521" s="20">
        <f t="shared" si="164"/>
        <v>0</v>
      </c>
      <c r="M1521" s="30">
        <f>(E1521/1000)*(I1521+H1521+('Bike Data'!C$4*'Bike Data'!C$10*F1521))</f>
        <v>4.7932389183513386</v>
      </c>
      <c r="N1521" s="25">
        <f t="shared" si="165"/>
        <v>4.7932389183513386</v>
      </c>
      <c r="O1521" s="30">
        <f t="shared" si="166"/>
        <v>0</v>
      </c>
      <c r="P1521" s="26"/>
      <c r="Q1521" s="22">
        <f>((M1521+M1522)/2) * (B1522 - B1521)</f>
        <v>4.5800168739679794</v>
      </c>
      <c r="R1521" s="25">
        <f t="shared" si="167"/>
        <v>4.5800168739679794</v>
      </c>
      <c r="S1521" s="22">
        <f>SUM($R$3:R1521)</f>
        <v>2354.1381300487506</v>
      </c>
      <c r="T1521" s="25">
        <f t="shared" si="161"/>
        <v>0</v>
      </c>
      <c r="U1521" s="22">
        <f>SUM($T$3:T1521)</f>
        <v>496.2111430923382</v>
      </c>
      <c r="V1521" s="25"/>
      <c r="W1521" s="20">
        <f>U1521*'KERS Calcs'!$F$4</f>
        <v>436.66580592125763</v>
      </c>
      <c r="X1521" s="25">
        <f>O1521*'KERS Calcs'!$F$30</f>
        <v>0</v>
      </c>
      <c r="Y1521" s="73">
        <f>T1521*'KERS Calcs'!$F$30</f>
        <v>0</v>
      </c>
      <c r="Z1521" s="26">
        <f>SUM($Y$3:Y1521)</f>
        <v>266.86258696671928</v>
      </c>
    </row>
    <row r="1522" spans="1:26" x14ac:dyDescent="0.2">
      <c r="A1522" s="23" t="s">
        <v>21</v>
      </c>
      <c r="B1522" s="19">
        <v>1519</v>
      </c>
      <c r="C1522" s="23">
        <v>42</v>
      </c>
      <c r="D1522" s="19">
        <v>72.7</v>
      </c>
      <c r="E1522" s="24">
        <v>20.194444444444446</v>
      </c>
      <c r="F1522" s="20">
        <v>0.20833333333333331</v>
      </c>
      <c r="G1522" s="25">
        <f>'Bike Data'!$C$4*$F1522</f>
        <v>58.958333333333329</v>
      </c>
      <c r="H1522" s="22">
        <f>0.5*'Bike Data'!$C$12*'Bike Data'!$C$7*'Bike Data'!$C$6*'WLTP Calcs'!E1522^2</f>
        <v>83.928447685185205</v>
      </c>
      <c r="I1522" s="26">
        <f>0.02 *'Bike Data'!C$4*9.81</f>
        <v>55.524600000000007</v>
      </c>
      <c r="J1522" s="22">
        <f t="shared" si="162"/>
        <v>198.41138101851857</v>
      </c>
      <c r="K1522" s="25">
        <f t="shared" si="163"/>
        <v>198.41138101851857</v>
      </c>
      <c r="L1522" s="20">
        <f t="shared" si="164"/>
        <v>0</v>
      </c>
      <c r="M1522" s="30">
        <f>(E1522/1000)*(I1522+H1522+('Bike Data'!C$4*'Bike Data'!C$10*F1522))</f>
        <v>4.3667948295846193</v>
      </c>
      <c r="N1522" s="25">
        <f t="shared" si="165"/>
        <v>4.3667948295846193</v>
      </c>
      <c r="O1522" s="30">
        <f t="shared" si="166"/>
        <v>0</v>
      </c>
      <c r="P1522" s="26"/>
      <c r="Q1522" s="22">
        <f>((M1522+M1523)/2) * (B1523 - B1522)</f>
        <v>4.1956340165605681</v>
      </c>
      <c r="R1522" s="25">
        <f t="shared" si="167"/>
        <v>4.1956340165605681</v>
      </c>
      <c r="S1522" s="22">
        <f>SUM($R$3:R1522)</f>
        <v>2358.3337640653112</v>
      </c>
      <c r="T1522" s="25">
        <f t="shared" si="161"/>
        <v>0</v>
      </c>
      <c r="U1522" s="22">
        <f>SUM($T$3:T1522)</f>
        <v>496.2111430923382</v>
      </c>
      <c r="V1522" s="25"/>
      <c r="W1522" s="20">
        <f>U1522*'KERS Calcs'!$F$4</f>
        <v>436.66580592125763</v>
      </c>
      <c r="X1522" s="25">
        <f>O1522*'KERS Calcs'!$F$30</f>
        <v>0</v>
      </c>
      <c r="Y1522" s="73">
        <f>T1522*'KERS Calcs'!$F$30</f>
        <v>0</v>
      </c>
      <c r="Z1522" s="26">
        <f>SUM($Y$3:Y1522)</f>
        <v>266.86258696671928</v>
      </c>
    </row>
    <row r="1523" spans="1:26" x14ac:dyDescent="0.2">
      <c r="A1523" s="23" t="s">
        <v>21</v>
      </c>
      <c r="B1523" s="19">
        <v>1520</v>
      </c>
      <c r="C1523" s="23">
        <v>43</v>
      </c>
      <c r="D1523" s="19">
        <v>73.400000000000006</v>
      </c>
      <c r="E1523" s="24">
        <v>20.388888888888893</v>
      </c>
      <c r="F1523" s="20">
        <v>0.15277777777777699</v>
      </c>
      <c r="G1523" s="25">
        <f>'Bike Data'!$C$4*$F1523</f>
        <v>43.236111111110887</v>
      </c>
      <c r="H1523" s="22">
        <f>0.5*'Bike Data'!$C$12*'Bike Data'!$C$7*'Bike Data'!$C$6*'WLTP Calcs'!E1523^2</f>
        <v>85.552457407407445</v>
      </c>
      <c r="I1523" s="26">
        <f>0.02 *'Bike Data'!C$4*9.81</f>
        <v>55.524600000000007</v>
      </c>
      <c r="J1523" s="22">
        <f t="shared" si="162"/>
        <v>184.31316851851835</v>
      </c>
      <c r="K1523" s="25">
        <f t="shared" si="163"/>
        <v>184.31316851851835</v>
      </c>
      <c r="L1523" s="20">
        <f t="shared" si="164"/>
        <v>0</v>
      </c>
      <c r="M1523" s="30">
        <f>(E1523/1000)*(I1523+H1523+('Bike Data'!C$4*'Bike Data'!C$10*F1523))</f>
        <v>4.0244732035365178</v>
      </c>
      <c r="N1523" s="25">
        <f t="shared" si="165"/>
        <v>4.0244732035365178</v>
      </c>
      <c r="O1523" s="30">
        <f t="shared" si="166"/>
        <v>0</v>
      </c>
      <c r="P1523" s="26"/>
      <c r="Q1523" s="22">
        <f>((M1523+M1524)/2) * (B1524 - B1523)</f>
        <v>3.8351454245113086</v>
      </c>
      <c r="R1523" s="25">
        <f t="shared" si="167"/>
        <v>3.8351454245113086</v>
      </c>
      <c r="S1523" s="22">
        <f>SUM($R$3:R1523)</f>
        <v>2362.1689094898225</v>
      </c>
      <c r="T1523" s="25">
        <f t="shared" si="161"/>
        <v>0</v>
      </c>
      <c r="U1523" s="22">
        <f>SUM($T$3:T1523)</f>
        <v>496.2111430923382</v>
      </c>
      <c r="V1523" s="25"/>
      <c r="W1523" s="20">
        <f>U1523*'KERS Calcs'!$F$4</f>
        <v>436.66580592125763</v>
      </c>
      <c r="X1523" s="25">
        <f>O1523*'KERS Calcs'!$F$30</f>
        <v>0</v>
      </c>
      <c r="Y1523" s="73">
        <f>T1523*'KERS Calcs'!$F$30</f>
        <v>0</v>
      </c>
      <c r="Z1523" s="26">
        <f>SUM($Y$3:Y1523)</f>
        <v>266.86258696671928</v>
      </c>
    </row>
    <row r="1524" spans="1:26" x14ac:dyDescent="0.2">
      <c r="A1524" s="23" t="s">
        <v>21</v>
      </c>
      <c r="B1524" s="19">
        <v>1521</v>
      </c>
      <c r="C1524" s="23">
        <v>44</v>
      </c>
      <c r="D1524" s="19">
        <v>73.8</v>
      </c>
      <c r="E1524" s="24">
        <v>20.5</v>
      </c>
      <c r="F1524" s="20">
        <v>9.7222222222220642E-2</v>
      </c>
      <c r="G1524" s="25">
        <f>'Bike Data'!$C$4*$F1524</f>
        <v>27.513888888888442</v>
      </c>
      <c r="H1524" s="22">
        <f>0.5*'Bike Data'!$C$12*'Bike Data'!$C$7*'Bike Data'!$C$6*'WLTP Calcs'!E1524^2</f>
        <v>86.48745000000001</v>
      </c>
      <c r="I1524" s="26">
        <f>0.02 *'Bike Data'!C$4*9.81</f>
        <v>55.524600000000007</v>
      </c>
      <c r="J1524" s="22">
        <f t="shared" si="162"/>
        <v>169.52593888888845</v>
      </c>
      <c r="K1524" s="25">
        <f t="shared" si="163"/>
        <v>169.52593888888845</v>
      </c>
      <c r="L1524" s="20">
        <f t="shared" si="164"/>
        <v>0</v>
      </c>
      <c r="M1524" s="30">
        <f>(E1524/1000)*(I1524+H1524+('Bike Data'!C$4*'Bike Data'!C$10*F1524))</f>
        <v>3.6458176454860998</v>
      </c>
      <c r="N1524" s="25">
        <f t="shared" si="165"/>
        <v>3.6458176454860998</v>
      </c>
      <c r="O1524" s="30">
        <f t="shared" si="166"/>
        <v>0</v>
      </c>
      <c r="P1524" s="26"/>
      <c r="Q1524" s="22">
        <f>((M1524+M1525)/2) * (B1525 - B1524)</f>
        <v>3.3970660379050885</v>
      </c>
      <c r="R1524" s="25">
        <f t="shared" si="167"/>
        <v>3.3970660379050885</v>
      </c>
      <c r="S1524" s="22">
        <f>SUM($R$3:R1524)</f>
        <v>2365.5659755277275</v>
      </c>
      <c r="T1524" s="25">
        <f t="shared" si="161"/>
        <v>0</v>
      </c>
      <c r="U1524" s="22">
        <f>SUM($T$3:T1524)</f>
        <v>496.2111430923382</v>
      </c>
      <c r="V1524" s="25"/>
      <c r="W1524" s="20">
        <f>U1524*'KERS Calcs'!$F$4</f>
        <v>436.66580592125763</v>
      </c>
      <c r="X1524" s="25">
        <f>O1524*'KERS Calcs'!$F$30</f>
        <v>0</v>
      </c>
      <c r="Y1524" s="73">
        <f>T1524*'KERS Calcs'!$F$30</f>
        <v>0</v>
      </c>
      <c r="Z1524" s="26">
        <f>SUM($Y$3:Y1524)</f>
        <v>266.86258696671928</v>
      </c>
    </row>
    <row r="1525" spans="1:26" x14ac:dyDescent="0.2">
      <c r="A1525" s="23" t="s">
        <v>21</v>
      </c>
      <c r="B1525" s="19">
        <v>1522</v>
      </c>
      <c r="C1525" s="23">
        <v>45</v>
      </c>
      <c r="D1525" s="19">
        <v>74.099999999999994</v>
      </c>
      <c r="E1525" s="24">
        <v>20.583333333333332</v>
      </c>
      <c r="F1525" s="20">
        <v>2.7777777777778172E-2</v>
      </c>
      <c r="G1525" s="25">
        <f>'Bike Data'!$C$4*$F1525</f>
        <v>7.8611111111112226</v>
      </c>
      <c r="H1525" s="22">
        <f>0.5*'Bike Data'!$C$12*'Bike Data'!$C$7*'Bike Data'!$C$6*'WLTP Calcs'!E1525^2</f>
        <v>87.192029166666671</v>
      </c>
      <c r="I1525" s="26">
        <f>0.02 *'Bike Data'!C$4*9.81</f>
        <v>55.524600000000007</v>
      </c>
      <c r="J1525" s="22">
        <f t="shared" si="162"/>
        <v>150.57774027777791</v>
      </c>
      <c r="K1525" s="25">
        <f t="shared" si="163"/>
        <v>150.57774027777791</v>
      </c>
      <c r="L1525" s="20">
        <f t="shared" si="164"/>
        <v>0</v>
      </c>
      <c r="M1525" s="30">
        <f>(E1525/1000)*(I1525+H1525+('Bike Data'!C$4*'Bike Data'!C$10*F1525))</f>
        <v>3.1483144303240769</v>
      </c>
      <c r="N1525" s="25">
        <f t="shared" si="165"/>
        <v>3.1483144303240769</v>
      </c>
      <c r="O1525" s="30">
        <f t="shared" si="166"/>
        <v>0</v>
      </c>
      <c r="P1525" s="26"/>
      <c r="Q1525" s="22">
        <f>((M1525+M1526)/2) * (B1526 - B1525)</f>
        <v>2.7754922980452692</v>
      </c>
      <c r="R1525" s="25">
        <f t="shared" si="167"/>
        <v>2.7754922980452692</v>
      </c>
      <c r="S1525" s="22">
        <f>SUM($R$3:R1525)</f>
        <v>2368.3414678257727</v>
      </c>
      <c r="T1525" s="25">
        <f t="shared" si="161"/>
        <v>0</v>
      </c>
      <c r="U1525" s="22">
        <f>SUM($T$3:T1525)</f>
        <v>496.2111430923382</v>
      </c>
      <c r="V1525" s="25"/>
      <c r="W1525" s="20">
        <f>U1525*'KERS Calcs'!$F$4</f>
        <v>436.66580592125763</v>
      </c>
      <c r="X1525" s="25">
        <f>O1525*'KERS Calcs'!$F$30</f>
        <v>0</v>
      </c>
      <c r="Y1525" s="73">
        <f>T1525*'KERS Calcs'!$F$30</f>
        <v>0</v>
      </c>
      <c r="Z1525" s="26">
        <f>SUM($Y$3:Y1525)</f>
        <v>266.86258696671928</v>
      </c>
    </row>
    <row r="1526" spans="1:26" x14ac:dyDescent="0.2">
      <c r="A1526" s="23" t="s">
        <v>21</v>
      </c>
      <c r="B1526" s="19">
        <v>1523</v>
      </c>
      <c r="C1526" s="23">
        <v>46</v>
      </c>
      <c r="D1526" s="19">
        <v>74</v>
      </c>
      <c r="E1526" s="24">
        <v>20.555555555555557</v>
      </c>
      <c r="F1526" s="20">
        <v>-6.9444444444444448E-2</v>
      </c>
      <c r="G1526" s="25">
        <f>'Bike Data'!$C$4*$F1526</f>
        <v>-19.652777777777779</v>
      </c>
      <c r="H1526" s="22">
        <f>0.5*'Bike Data'!$C$12*'Bike Data'!$C$7*'Bike Data'!$C$6*'WLTP Calcs'!E1526^2</f>
        <v>86.95685185185188</v>
      </c>
      <c r="I1526" s="26">
        <f>0.02 *'Bike Data'!C$4*9.81</f>
        <v>55.524600000000007</v>
      </c>
      <c r="J1526" s="22">
        <f t="shared" si="162"/>
        <v>122.8286740740741</v>
      </c>
      <c r="K1526" s="25">
        <f t="shared" si="163"/>
        <v>122.8286740740741</v>
      </c>
      <c r="L1526" s="20">
        <f t="shared" si="164"/>
        <v>0</v>
      </c>
      <c r="M1526" s="30">
        <f>(E1526/1000)*(I1526+H1526+('Bike Data'!C$4*'Bike Data'!C$10*F1526))</f>
        <v>2.402670165766462</v>
      </c>
      <c r="N1526" s="25">
        <f t="shared" si="165"/>
        <v>2.402670165766462</v>
      </c>
      <c r="O1526" s="30">
        <f t="shared" si="166"/>
        <v>0</v>
      </c>
      <c r="P1526" s="26"/>
      <c r="Q1526" s="22">
        <f>((M1526+M1527)/2) * (B1527 - B1526)</f>
        <v>1.8633214212577167</v>
      </c>
      <c r="R1526" s="25">
        <f t="shared" si="167"/>
        <v>1.8633214212577167</v>
      </c>
      <c r="S1526" s="22">
        <f>SUM($R$3:R1526)</f>
        <v>2370.2047892470305</v>
      </c>
      <c r="T1526" s="25">
        <f t="shared" si="161"/>
        <v>0</v>
      </c>
      <c r="U1526" s="22">
        <f>SUM($T$3:T1526)</f>
        <v>496.2111430923382</v>
      </c>
      <c r="V1526" s="25"/>
      <c r="W1526" s="20">
        <f>U1526*'KERS Calcs'!$F$4</f>
        <v>436.66580592125763</v>
      </c>
      <c r="X1526" s="25">
        <f>O1526*'KERS Calcs'!$F$30</f>
        <v>0</v>
      </c>
      <c r="Y1526" s="73">
        <f>T1526*'KERS Calcs'!$F$30</f>
        <v>0</v>
      </c>
      <c r="Z1526" s="26">
        <f>SUM($Y$3:Y1526)</f>
        <v>266.86258696671928</v>
      </c>
    </row>
    <row r="1527" spans="1:26" x14ac:dyDescent="0.2">
      <c r="A1527" s="23" t="s">
        <v>21</v>
      </c>
      <c r="B1527" s="19">
        <v>1524</v>
      </c>
      <c r="C1527" s="23">
        <v>47</v>
      </c>
      <c r="D1527" s="19">
        <v>73.599999999999994</v>
      </c>
      <c r="E1527" s="24">
        <v>20.444444444444443</v>
      </c>
      <c r="F1527" s="20">
        <v>-0.20833333333333331</v>
      </c>
      <c r="G1527" s="25">
        <f>'Bike Data'!$C$4*$F1527</f>
        <v>-58.958333333333329</v>
      </c>
      <c r="H1527" s="22">
        <f>0.5*'Bike Data'!$C$12*'Bike Data'!$C$7*'Bike Data'!$C$6*'WLTP Calcs'!E1527^2</f>
        <v>86.019318518518503</v>
      </c>
      <c r="I1527" s="26">
        <f>0.02 *'Bike Data'!C$4*9.81</f>
        <v>55.524600000000007</v>
      </c>
      <c r="J1527" s="22">
        <f t="shared" si="162"/>
        <v>82.585585185185181</v>
      </c>
      <c r="K1527" s="25">
        <f t="shared" si="163"/>
        <v>82.585585185185181</v>
      </c>
      <c r="L1527" s="20">
        <f t="shared" si="164"/>
        <v>0</v>
      </c>
      <c r="M1527" s="30">
        <f>(E1527/1000)*(I1527+H1527+('Bike Data'!C$4*'Bike Data'!C$10*F1527))</f>
        <v>1.3239726767489715</v>
      </c>
      <c r="N1527" s="25">
        <f t="shared" si="165"/>
        <v>1.3239726767489715</v>
      </c>
      <c r="O1527" s="30">
        <f t="shared" si="166"/>
        <v>0</v>
      </c>
      <c r="P1527" s="26"/>
      <c r="Q1527" s="22">
        <f>((M1527+M1528)/2) * (B1528 - B1527)</f>
        <v>0.61829552706404489</v>
      </c>
      <c r="R1527" s="25">
        <f t="shared" si="167"/>
        <v>0.61829552706404489</v>
      </c>
      <c r="S1527" s="22">
        <f>SUM($R$3:R1527)</f>
        <v>2370.8230847740947</v>
      </c>
      <c r="T1527" s="25">
        <f t="shared" si="161"/>
        <v>0</v>
      </c>
      <c r="U1527" s="22">
        <f>SUM($T$3:T1527)</f>
        <v>496.2111430923382</v>
      </c>
      <c r="V1527" s="25"/>
      <c r="W1527" s="20">
        <f>U1527*'KERS Calcs'!$F$4</f>
        <v>436.66580592125763</v>
      </c>
      <c r="X1527" s="25">
        <f>O1527*'KERS Calcs'!$F$30</f>
        <v>0</v>
      </c>
      <c r="Y1527" s="73">
        <f>T1527*'KERS Calcs'!$F$30</f>
        <v>0</v>
      </c>
      <c r="Z1527" s="26">
        <f>SUM($Y$3:Y1527)</f>
        <v>266.86258696671928</v>
      </c>
    </row>
    <row r="1528" spans="1:26" x14ac:dyDescent="0.2">
      <c r="A1528" s="23" t="s">
        <v>21</v>
      </c>
      <c r="B1528" s="19">
        <v>1525</v>
      </c>
      <c r="C1528" s="23">
        <v>48</v>
      </c>
      <c r="D1528" s="19">
        <v>72.5</v>
      </c>
      <c r="E1528" s="24">
        <v>20.138888888888889</v>
      </c>
      <c r="F1528" s="20">
        <v>-0.38888888888888851</v>
      </c>
      <c r="G1528" s="25">
        <f>'Bike Data'!$C$4*$F1528</f>
        <v>-110.05555555555544</v>
      </c>
      <c r="H1528" s="22">
        <f>0.5*'Bike Data'!$C$12*'Bike Data'!$C$7*'Bike Data'!$C$6*'WLTP Calcs'!E1528^2</f>
        <v>83.467303240740748</v>
      </c>
      <c r="I1528" s="26">
        <f>0.02 *'Bike Data'!C$4*9.81</f>
        <v>55.524600000000007</v>
      </c>
      <c r="J1528" s="22">
        <f t="shared" si="162"/>
        <v>28.936347685185311</v>
      </c>
      <c r="K1528" s="25">
        <f t="shared" si="163"/>
        <v>28.936347685185311</v>
      </c>
      <c r="L1528" s="20">
        <f t="shared" si="164"/>
        <v>0</v>
      </c>
      <c r="M1528" s="30">
        <f>(E1528/1000)*(I1528+H1528+('Bike Data'!C$4*'Bike Data'!C$10*F1528))</f>
        <v>-8.7381622620881658E-2</v>
      </c>
      <c r="N1528" s="25">
        <f t="shared" si="165"/>
        <v>0</v>
      </c>
      <c r="O1528" s="30">
        <f t="shared" si="166"/>
        <v>8.7381622620881658E-2</v>
      </c>
      <c r="P1528" s="26"/>
      <c r="Q1528" s="22">
        <f>((M1528+M1529)/2) * (B1529 - B1528)</f>
        <v>-0.67809750957433246</v>
      </c>
      <c r="R1528" s="25">
        <f t="shared" si="167"/>
        <v>0</v>
      </c>
      <c r="S1528" s="22">
        <f>SUM($R$3:R1528)</f>
        <v>2370.8230847740947</v>
      </c>
      <c r="T1528" s="25">
        <f t="shared" si="161"/>
        <v>0.67809750957433246</v>
      </c>
      <c r="U1528" s="22">
        <f>SUM($T$3:T1528)</f>
        <v>496.88924060191255</v>
      </c>
      <c r="V1528" s="25">
        <f>SUM(T1528:T1533)</f>
        <v>7.4626712641460831</v>
      </c>
      <c r="W1528" s="20">
        <f>U1528*'KERS Calcs'!$F$4</f>
        <v>437.26253172968302</v>
      </c>
      <c r="X1528" s="25">
        <f>O1528*'KERS Calcs'!$F$30</f>
        <v>4.6993877889636028E-2</v>
      </c>
      <c r="Y1528" s="73">
        <f>T1528*'KERS Calcs'!$F$30</f>
        <v>0.36468116071110046</v>
      </c>
      <c r="Z1528" s="26">
        <f>SUM($Y$3:Y1528)</f>
        <v>267.22726812743036</v>
      </c>
    </row>
    <row r="1529" spans="1:26" x14ac:dyDescent="0.2">
      <c r="A1529" s="23" t="s">
        <v>21</v>
      </c>
      <c r="B1529" s="19">
        <v>1526</v>
      </c>
      <c r="C1529" s="23">
        <v>49</v>
      </c>
      <c r="D1529" s="19">
        <v>70.8</v>
      </c>
      <c r="E1529" s="24">
        <v>19.666666666666668</v>
      </c>
      <c r="F1529" s="20">
        <v>-0.54166666666666741</v>
      </c>
      <c r="G1529" s="25">
        <f>'Bike Data'!$C$4*$F1529</f>
        <v>-153.29166666666688</v>
      </c>
      <c r="H1529" s="22">
        <f>0.5*'Bike Data'!$C$12*'Bike Data'!$C$7*'Bike Data'!$C$6*'WLTP Calcs'!E1529^2</f>
        <v>79.59886666666668</v>
      </c>
      <c r="I1529" s="26">
        <f>0.02 *'Bike Data'!C$4*9.81</f>
        <v>55.524600000000007</v>
      </c>
      <c r="J1529" s="22">
        <f t="shared" si="162"/>
        <v>-18.168200000000198</v>
      </c>
      <c r="K1529" s="25">
        <f t="shared" si="163"/>
        <v>0</v>
      </c>
      <c r="L1529" s="20">
        <f t="shared" si="164"/>
        <v>18.168200000000198</v>
      </c>
      <c r="M1529" s="30">
        <f>(E1529/1000)*(I1529+H1529+('Bike Data'!C$4*'Bike Data'!C$10*F1529))</f>
        <v>-1.2688133965277832</v>
      </c>
      <c r="N1529" s="25">
        <f t="shared" si="165"/>
        <v>0</v>
      </c>
      <c r="O1529" s="30">
        <f t="shared" si="166"/>
        <v>1.2688133965277832</v>
      </c>
      <c r="P1529" s="26">
        <f>SUM(O1529:O1533)</f>
        <v>7.5208183515046239</v>
      </c>
      <c r="Q1529" s="22">
        <f>((M1529+M1530)/2) * (B1530 - B1529)</f>
        <v>-1.6369062650720161</v>
      </c>
      <c r="R1529" s="25">
        <f t="shared" si="167"/>
        <v>0</v>
      </c>
      <c r="S1529" s="22">
        <f>SUM($R$3:R1529)</f>
        <v>2370.8230847740947</v>
      </c>
      <c r="T1529" s="25">
        <f t="shared" si="161"/>
        <v>1.6369062650720161</v>
      </c>
      <c r="U1529" s="22">
        <f>SUM($T$3:T1529)</f>
        <v>498.52614686698456</v>
      </c>
      <c r="V1529" s="25"/>
      <c r="W1529" s="20">
        <f>U1529*'KERS Calcs'!$F$4</f>
        <v>438.70300924294639</v>
      </c>
      <c r="X1529" s="25">
        <f>O1529*'KERS Calcs'!$F$30</f>
        <v>0.68236844353256487</v>
      </c>
      <c r="Y1529" s="73">
        <f>T1529*'KERS Calcs'!$F$30</f>
        <v>0.88032896197548727</v>
      </c>
      <c r="Z1529" s="26">
        <f>SUM($Y$3:Y1529)</f>
        <v>268.10759708940583</v>
      </c>
    </row>
    <row r="1530" spans="1:26" x14ac:dyDescent="0.2">
      <c r="A1530" s="23" t="s">
        <v>21</v>
      </c>
      <c r="B1530" s="19">
        <v>1527</v>
      </c>
      <c r="C1530" s="23">
        <v>50</v>
      </c>
      <c r="D1530" s="19">
        <v>68.599999999999994</v>
      </c>
      <c r="E1530" s="24">
        <v>19.055555555555554</v>
      </c>
      <c r="F1530" s="20">
        <v>-0.63888888888888806</v>
      </c>
      <c r="G1530" s="25">
        <f>'Bike Data'!$C$4*$F1530</f>
        <v>-180.80555555555532</v>
      </c>
      <c r="H1530" s="22">
        <f>0.5*'Bike Data'!$C$12*'Bike Data'!$C$7*'Bike Data'!$C$6*'WLTP Calcs'!E1530^2</f>
        <v>74.728901851851845</v>
      </c>
      <c r="I1530" s="26">
        <f>0.02 *'Bike Data'!C$4*9.81</f>
        <v>55.524600000000007</v>
      </c>
      <c r="J1530" s="22">
        <f t="shared" si="162"/>
        <v>-50.552053703703464</v>
      </c>
      <c r="K1530" s="25">
        <f t="shared" si="163"/>
        <v>0</v>
      </c>
      <c r="L1530" s="20">
        <f t="shared" si="164"/>
        <v>50.552053703703464</v>
      </c>
      <c r="M1530" s="30">
        <f>(E1530/1000)*(I1530+H1530+('Bike Data'!C$4*'Bike Data'!C$10*F1530))</f>
        <v>-2.0049991336162489</v>
      </c>
      <c r="N1530" s="25">
        <f t="shared" si="165"/>
        <v>0</v>
      </c>
      <c r="O1530" s="30">
        <f t="shared" si="166"/>
        <v>2.0049991336162489</v>
      </c>
      <c r="P1530" s="26"/>
      <c r="Q1530" s="22">
        <f>((M1530+M1531)/2) * (B1531 - B1530)</f>
        <v>-2.017161597042175</v>
      </c>
      <c r="R1530" s="25">
        <f t="shared" si="167"/>
        <v>0</v>
      </c>
      <c r="S1530" s="22">
        <f>SUM($R$3:R1530)</f>
        <v>2370.8230847740947</v>
      </c>
      <c r="T1530" s="25">
        <f t="shared" si="161"/>
        <v>2.017161597042175</v>
      </c>
      <c r="U1530" s="22">
        <f>SUM($T$3:T1530)</f>
        <v>500.54330846402672</v>
      </c>
      <c r="V1530" s="25"/>
      <c r="W1530" s="20">
        <f>U1530*'KERS Calcs'!$F$4</f>
        <v>440.4781114483435</v>
      </c>
      <c r="X1530" s="25">
        <f>O1530*'KERS Calcs'!$F$30</f>
        <v>1.0782894804184096</v>
      </c>
      <c r="Y1530" s="73">
        <f>T1530*'KERS Calcs'!$F$30</f>
        <v>1.0848304589895554</v>
      </c>
      <c r="Z1530" s="26">
        <f>SUM($Y$3:Y1530)</f>
        <v>269.19242754839536</v>
      </c>
    </row>
    <row r="1531" spans="1:26" x14ac:dyDescent="0.2">
      <c r="A1531" s="23" t="s">
        <v>21</v>
      </c>
      <c r="B1531" s="19">
        <v>1528</v>
      </c>
      <c r="C1531" s="23">
        <v>51</v>
      </c>
      <c r="D1531" s="19">
        <v>66.2</v>
      </c>
      <c r="E1531" s="24">
        <v>18.388888888888889</v>
      </c>
      <c r="F1531" s="20">
        <v>-0.63888888888888806</v>
      </c>
      <c r="G1531" s="25">
        <f>'Bike Data'!$C$4*$F1531</f>
        <v>-180.80555555555532</v>
      </c>
      <c r="H1531" s="22">
        <f>0.5*'Bike Data'!$C$12*'Bike Data'!$C$7*'Bike Data'!$C$6*'WLTP Calcs'!E1531^2</f>
        <v>69.591524074074087</v>
      </c>
      <c r="I1531" s="26">
        <f>0.02 *'Bike Data'!C$4*9.81</f>
        <v>55.524600000000007</v>
      </c>
      <c r="J1531" s="22">
        <f t="shared" si="162"/>
        <v>-55.689431481481222</v>
      </c>
      <c r="K1531" s="25">
        <f t="shared" si="163"/>
        <v>0</v>
      </c>
      <c r="L1531" s="20">
        <f t="shared" si="164"/>
        <v>55.689431481481222</v>
      </c>
      <c r="M1531" s="30">
        <f>(E1531/1000)*(I1531+H1531+('Bike Data'!C$4*'Bike Data'!C$10*F1531))</f>
        <v>-2.0293240604681011</v>
      </c>
      <c r="N1531" s="25">
        <f t="shared" si="165"/>
        <v>0</v>
      </c>
      <c r="O1531" s="30">
        <f t="shared" si="166"/>
        <v>2.0293240604681011</v>
      </c>
      <c r="P1531" s="26"/>
      <c r="Q1531" s="22">
        <f>((M1531+M1532)/2) * (B1532 - B1531)</f>
        <v>-1.7630246804398118</v>
      </c>
      <c r="R1531" s="25">
        <f t="shared" si="167"/>
        <v>0</v>
      </c>
      <c r="S1531" s="22">
        <f>SUM($R$3:R1531)</f>
        <v>2370.8230847740947</v>
      </c>
      <c r="T1531" s="25">
        <f t="shared" si="161"/>
        <v>1.7630246804398118</v>
      </c>
      <c r="U1531" s="22">
        <f>SUM($T$3:T1531)</f>
        <v>502.30633314446652</v>
      </c>
      <c r="V1531" s="25"/>
      <c r="W1531" s="20">
        <f>U1531*'KERS Calcs'!$F$4</f>
        <v>442.02957316713054</v>
      </c>
      <c r="X1531" s="25">
        <f>O1531*'KERS Calcs'!$F$30</f>
        <v>1.0913714375607011</v>
      </c>
      <c r="Y1531" s="73">
        <f>T1531*'KERS Calcs'!$F$30</f>
        <v>0.94815550528817982</v>
      </c>
      <c r="Z1531" s="26">
        <f>SUM($Y$3:Y1531)</f>
        <v>270.14058305368354</v>
      </c>
    </row>
    <row r="1532" spans="1:26" x14ac:dyDescent="0.2">
      <c r="A1532" s="23" t="s">
        <v>21</v>
      </c>
      <c r="B1532" s="19">
        <v>1529</v>
      </c>
      <c r="C1532" s="23">
        <v>52</v>
      </c>
      <c r="D1532" s="19">
        <v>64</v>
      </c>
      <c r="E1532" s="24">
        <v>17.777777777777779</v>
      </c>
      <c r="F1532" s="20">
        <v>-0.55555555555555558</v>
      </c>
      <c r="G1532" s="25">
        <f>'Bike Data'!$C$4*$F1532</f>
        <v>-157.22222222222223</v>
      </c>
      <c r="H1532" s="22">
        <f>0.5*'Bike Data'!$C$12*'Bike Data'!$C$7*'Bike Data'!$C$6*'WLTP Calcs'!E1532^2</f>
        <v>65.042962962962974</v>
      </c>
      <c r="I1532" s="26">
        <f>0.02 *'Bike Data'!C$4*9.81</f>
        <v>55.524600000000007</v>
      </c>
      <c r="J1532" s="22">
        <f t="shared" si="162"/>
        <v>-36.654659259259248</v>
      </c>
      <c r="K1532" s="25">
        <f t="shared" si="163"/>
        <v>0</v>
      </c>
      <c r="L1532" s="20">
        <f t="shared" si="164"/>
        <v>36.654659259259248</v>
      </c>
      <c r="M1532" s="30">
        <f>(E1532/1000)*(I1532+H1532+('Bike Data'!C$4*'Bike Data'!C$10*F1532))</f>
        <v>-1.4967253004115222</v>
      </c>
      <c r="N1532" s="25">
        <f t="shared" si="165"/>
        <v>0</v>
      </c>
      <c r="O1532" s="30">
        <f t="shared" si="166"/>
        <v>1.4967253004115222</v>
      </c>
      <c r="P1532" s="26"/>
      <c r="Q1532" s="22">
        <f>((M1532+M1533)/2) * (B1533 - B1532)</f>
        <v>-1.1088408804462451</v>
      </c>
      <c r="R1532" s="25">
        <f t="shared" si="167"/>
        <v>0</v>
      </c>
      <c r="S1532" s="22">
        <f>SUM($R$3:R1532)</f>
        <v>2370.8230847740947</v>
      </c>
      <c r="T1532" s="25">
        <f t="shared" si="161"/>
        <v>1.1088408804462451</v>
      </c>
      <c r="U1532" s="22">
        <f>SUM($T$3:T1532)</f>
        <v>503.41517402491274</v>
      </c>
      <c r="V1532" s="25"/>
      <c r="W1532" s="20">
        <f>U1532*'KERS Calcs'!$F$4</f>
        <v>443.00535314192319</v>
      </c>
      <c r="X1532" s="25">
        <f>O1532*'KERS Calcs'!$F$30</f>
        <v>0.80493957301565833</v>
      </c>
      <c r="Y1532" s="73">
        <f>T1532*'KERS Calcs'!$F$30</f>
        <v>0.5963351488768861</v>
      </c>
      <c r="Z1532" s="26">
        <f>SUM($Y$3:Y1532)</f>
        <v>270.73691820256045</v>
      </c>
    </row>
    <row r="1533" spans="1:26" x14ac:dyDescent="0.2">
      <c r="A1533" s="23" t="s">
        <v>21</v>
      </c>
      <c r="B1533" s="19">
        <v>1530</v>
      </c>
      <c r="C1533" s="23">
        <v>53</v>
      </c>
      <c r="D1533" s="19">
        <v>62.2</v>
      </c>
      <c r="E1533" s="24">
        <v>17.277777777777779</v>
      </c>
      <c r="F1533" s="20">
        <v>-0.43055555555555575</v>
      </c>
      <c r="G1533" s="25">
        <f>'Bike Data'!$C$4*$F1533</f>
        <v>-121.84722222222227</v>
      </c>
      <c r="H1533" s="22">
        <f>0.5*'Bike Data'!$C$12*'Bike Data'!$C$7*'Bike Data'!$C$6*'WLTP Calcs'!E1533^2</f>
        <v>61.435746296296308</v>
      </c>
      <c r="I1533" s="26">
        <f>0.02 *'Bike Data'!C$4*9.81</f>
        <v>55.524600000000007</v>
      </c>
      <c r="J1533" s="22">
        <f t="shared" si="162"/>
        <v>-4.8868759259259562</v>
      </c>
      <c r="K1533" s="25">
        <f t="shared" si="163"/>
        <v>0</v>
      </c>
      <c r="L1533" s="20">
        <f t="shared" si="164"/>
        <v>4.8868759259259562</v>
      </c>
      <c r="M1533" s="30">
        <f>(E1533/1000)*(I1533+H1533+('Bike Data'!C$4*'Bike Data'!C$10*F1533))</f>
        <v>-0.72095646048096784</v>
      </c>
      <c r="N1533" s="25">
        <f t="shared" si="165"/>
        <v>0</v>
      </c>
      <c r="O1533" s="30">
        <f t="shared" si="166"/>
        <v>0.72095646048096784</v>
      </c>
      <c r="P1533" s="26"/>
      <c r="Q1533" s="22">
        <f>((M1533+M1534)/2) * (B1534 - B1533)</f>
        <v>-0.25864033157150218</v>
      </c>
      <c r="R1533" s="25">
        <f t="shared" si="167"/>
        <v>0</v>
      </c>
      <c r="S1533" s="22">
        <f>SUM($R$3:R1533)</f>
        <v>2370.8230847740947</v>
      </c>
      <c r="T1533" s="25">
        <f t="shared" si="161"/>
        <v>0.25864033157150218</v>
      </c>
      <c r="U1533" s="22">
        <f>SUM($T$3:T1533)</f>
        <v>503.67381435648423</v>
      </c>
      <c r="V1533" s="25"/>
      <c r="W1533" s="20">
        <f>U1533*'KERS Calcs'!$F$4</f>
        <v>443.23295663370612</v>
      </c>
      <c r="X1533" s="25">
        <f>O1533*'KERS Calcs'!$F$30</f>
        <v>0.38773072473811382</v>
      </c>
      <c r="Y1533" s="73">
        <f>T1533*'KERS Calcs'!$F$30</f>
        <v>0.13909689239739034</v>
      </c>
      <c r="Z1533" s="26">
        <f>SUM($Y$3:Y1533)</f>
        <v>270.87601509495784</v>
      </c>
    </row>
    <row r="1534" spans="1:26" x14ac:dyDescent="0.2">
      <c r="A1534" s="23" t="s">
        <v>21</v>
      </c>
      <c r="B1534" s="19">
        <v>1531</v>
      </c>
      <c r="C1534" s="23">
        <v>54</v>
      </c>
      <c r="D1534" s="19">
        <v>60.9</v>
      </c>
      <c r="E1534" s="24">
        <v>16.916666666666668</v>
      </c>
      <c r="F1534" s="20">
        <v>-0.27777777777777779</v>
      </c>
      <c r="G1534" s="25">
        <f>'Bike Data'!$C$4*$F1534</f>
        <v>-78.611111111111114</v>
      </c>
      <c r="H1534" s="22">
        <f>0.5*'Bike Data'!$C$12*'Bike Data'!$C$7*'Bike Data'!$C$6*'WLTP Calcs'!E1534^2</f>
        <v>58.894529166666679</v>
      </c>
      <c r="I1534" s="26">
        <f>0.02 *'Bike Data'!C$4*9.81</f>
        <v>55.524600000000007</v>
      </c>
      <c r="J1534" s="22">
        <f t="shared" si="162"/>
        <v>35.808018055555571</v>
      </c>
      <c r="K1534" s="25">
        <f t="shared" si="163"/>
        <v>35.808018055555571</v>
      </c>
      <c r="L1534" s="20">
        <f t="shared" si="164"/>
        <v>0</v>
      </c>
      <c r="M1534" s="30">
        <f>(E1534/1000)*(I1534+H1534+('Bike Data'!C$4*'Bike Data'!C$10*F1534))</f>
        <v>0.20367579733796351</v>
      </c>
      <c r="N1534" s="25">
        <f t="shared" si="165"/>
        <v>0.20367579733796351</v>
      </c>
      <c r="O1534" s="30">
        <f t="shared" si="166"/>
        <v>0</v>
      </c>
      <c r="P1534" s="26"/>
      <c r="Q1534" s="22">
        <f>((M1534+M1535)/2) * (B1535 - B1534)</f>
        <v>0.66205225688014513</v>
      </c>
      <c r="R1534" s="25">
        <f t="shared" si="167"/>
        <v>0.66205225688014513</v>
      </c>
      <c r="S1534" s="22">
        <f>SUM($R$3:R1534)</f>
        <v>2371.4851370309748</v>
      </c>
      <c r="T1534" s="25">
        <f t="shared" si="161"/>
        <v>0</v>
      </c>
      <c r="U1534" s="22">
        <f>SUM($T$3:T1534)</f>
        <v>503.67381435648423</v>
      </c>
      <c r="V1534" s="25"/>
      <c r="W1534" s="20">
        <f>U1534*'KERS Calcs'!$F$4</f>
        <v>443.23295663370612</v>
      </c>
      <c r="X1534" s="25">
        <f>O1534*'KERS Calcs'!$F$30</f>
        <v>0</v>
      </c>
      <c r="Y1534" s="73">
        <f>T1534*'KERS Calcs'!$F$30</f>
        <v>0</v>
      </c>
      <c r="Z1534" s="26">
        <f>SUM($Y$3:Y1534)</f>
        <v>270.87601509495784</v>
      </c>
    </row>
    <row r="1535" spans="1:26" x14ac:dyDescent="0.2">
      <c r="A1535" s="23" t="s">
        <v>21</v>
      </c>
      <c r="B1535" s="19">
        <v>1532</v>
      </c>
      <c r="C1535" s="23">
        <v>55</v>
      </c>
      <c r="D1535" s="19">
        <v>60.2</v>
      </c>
      <c r="E1535" s="24">
        <v>16.722222222222225</v>
      </c>
      <c r="F1535" s="20">
        <v>-0.12499999999999981</v>
      </c>
      <c r="G1535" s="25">
        <f>'Bike Data'!$C$4*$F1535</f>
        <v>-35.374999999999943</v>
      </c>
      <c r="H1535" s="22">
        <f>0.5*'Bike Data'!$C$12*'Bike Data'!$C$7*'Bike Data'!$C$6*'WLTP Calcs'!E1535^2</f>
        <v>57.548412962962985</v>
      </c>
      <c r="I1535" s="26">
        <f>0.02 *'Bike Data'!C$4*9.81</f>
        <v>55.524600000000007</v>
      </c>
      <c r="J1535" s="22">
        <f t="shared" si="162"/>
        <v>77.698012962963048</v>
      </c>
      <c r="K1535" s="25">
        <f t="shared" si="163"/>
        <v>77.698012962963048</v>
      </c>
      <c r="L1535" s="20">
        <f t="shared" si="164"/>
        <v>0</v>
      </c>
      <c r="M1535" s="30">
        <f>(E1535/1000)*(I1535+H1535+('Bike Data'!C$4*'Bike Data'!C$10*F1535))</f>
        <v>1.1204287164223268</v>
      </c>
      <c r="N1535" s="25">
        <f t="shared" si="165"/>
        <v>1.1204287164223268</v>
      </c>
      <c r="O1535" s="30">
        <f t="shared" si="166"/>
        <v>0</v>
      </c>
      <c r="P1535" s="26"/>
      <c r="Q1535" s="22">
        <f>((M1535+M1536)/2) * (B1536 - B1535)</f>
        <v>1.584624230896347</v>
      </c>
      <c r="R1535" s="25">
        <f t="shared" si="167"/>
        <v>1.584624230896347</v>
      </c>
      <c r="S1535" s="22">
        <f>SUM($R$3:R1535)</f>
        <v>2373.069761261871</v>
      </c>
      <c r="T1535" s="25">
        <f t="shared" si="161"/>
        <v>0</v>
      </c>
      <c r="U1535" s="22">
        <f>SUM($T$3:T1535)</f>
        <v>503.67381435648423</v>
      </c>
      <c r="V1535" s="25"/>
      <c r="W1535" s="20">
        <f>U1535*'KERS Calcs'!$F$4</f>
        <v>443.23295663370612</v>
      </c>
      <c r="X1535" s="25">
        <f>O1535*'KERS Calcs'!$F$30</f>
        <v>0</v>
      </c>
      <c r="Y1535" s="73">
        <f>T1535*'KERS Calcs'!$F$30</f>
        <v>0</v>
      </c>
      <c r="Z1535" s="26">
        <f>SUM($Y$3:Y1535)</f>
        <v>270.87601509495784</v>
      </c>
    </row>
    <row r="1536" spans="1:26" x14ac:dyDescent="0.2">
      <c r="A1536" s="23" t="s">
        <v>21</v>
      </c>
      <c r="B1536" s="19">
        <v>1533</v>
      </c>
      <c r="C1536" s="23">
        <v>56</v>
      </c>
      <c r="D1536" s="19">
        <v>60</v>
      </c>
      <c r="E1536" s="24">
        <v>16.666666666666668</v>
      </c>
      <c r="F1536" s="20">
        <v>2.7777777777777186E-2</v>
      </c>
      <c r="G1536" s="25">
        <f>'Bike Data'!$C$4*$F1536</f>
        <v>7.8611111111109437</v>
      </c>
      <c r="H1536" s="22">
        <f>0.5*'Bike Data'!$C$12*'Bike Data'!$C$7*'Bike Data'!$C$6*'WLTP Calcs'!E1536^2</f>
        <v>57.166666666666679</v>
      </c>
      <c r="I1536" s="26">
        <f>0.02 *'Bike Data'!C$4*9.81</f>
        <v>55.524600000000007</v>
      </c>
      <c r="J1536" s="22">
        <f t="shared" si="162"/>
        <v>120.55237777777764</v>
      </c>
      <c r="K1536" s="25">
        <f t="shared" si="163"/>
        <v>120.55237777777764</v>
      </c>
      <c r="L1536" s="20">
        <f t="shared" si="164"/>
        <v>0</v>
      </c>
      <c r="M1536" s="30">
        <f>(E1536/1000)*(I1536+H1536+('Bike Data'!C$4*'Bike Data'!C$10*F1536))</f>
        <v>2.0488197453703672</v>
      </c>
      <c r="N1536" s="25">
        <f t="shared" si="165"/>
        <v>2.0488197453703672</v>
      </c>
      <c r="O1536" s="30">
        <f t="shared" si="166"/>
        <v>0</v>
      </c>
      <c r="P1536" s="26"/>
      <c r="Q1536" s="22">
        <f>((M1536+M1537)/2) * (B1537 - B1536)</f>
        <v>2.5773731981738663</v>
      </c>
      <c r="R1536" s="25">
        <f t="shared" si="167"/>
        <v>2.5773731981738663</v>
      </c>
      <c r="S1536" s="22">
        <f>SUM($R$3:R1536)</f>
        <v>2375.647134460045</v>
      </c>
      <c r="T1536" s="25">
        <f t="shared" si="161"/>
        <v>0</v>
      </c>
      <c r="U1536" s="22">
        <f>SUM($T$3:T1536)</f>
        <v>503.67381435648423</v>
      </c>
      <c r="V1536" s="25"/>
      <c r="W1536" s="20">
        <f>U1536*'KERS Calcs'!$F$4</f>
        <v>443.23295663370612</v>
      </c>
      <c r="X1536" s="25">
        <f>O1536*'KERS Calcs'!$F$30</f>
        <v>0</v>
      </c>
      <c r="Y1536" s="73">
        <f>T1536*'KERS Calcs'!$F$30</f>
        <v>0</v>
      </c>
      <c r="Z1536" s="26">
        <f>SUM($Y$3:Y1536)</f>
        <v>270.87601509495784</v>
      </c>
    </row>
    <row r="1537" spans="1:26" x14ac:dyDescent="0.2">
      <c r="A1537" s="23" t="s">
        <v>21</v>
      </c>
      <c r="B1537" s="19">
        <v>1534</v>
      </c>
      <c r="C1537" s="23">
        <v>57</v>
      </c>
      <c r="D1537" s="19">
        <v>60.4</v>
      </c>
      <c r="E1537" s="24">
        <v>16.777777777777779</v>
      </c>
      <c r="F1537" s="20">
        <v>0.19444444444444425</v>
      </c>
      <c r="G1537" s="25">
        <f>'Bike Data'!$C$4*$F1537</f>
        <v>55.027777777777722</v>
      </c>
      <c r="H1537" s="22">
        <f>0.5*'Bike Data'!$C$12*'Bike Data'!$C$7*'Bike Data'!$C$6*'WLTP Calcs'!E1537^2</f>
        <v>57.93142962962964</v>
      </c>
      <c r="I1537" s="26">
        <f>0.02 *'Bike Data'!C$4*9.81</f>
        <v>55.524600000000007</v>
      </c>
      <c r="J1537" s="22">
        <f t="shared" si="162"/>
        <v>168.48380740740737</v>
      </c>
      <c r="K1537" s="25">
        <f t="shared" si="163"/>
        <v>168.48380740740737</v>
      </c>
      <c r="L1537" s="20">
        <f t="shared" si="164"/>
        <v>0</v>
      </c>
      <c r="M1537" s="30">
        <f>(E1537/1000)*(I1537+H1537+('Bike Data'!C$4*'Bike Data'!C$10*F1537))</f>
        <v>3.1059266509773655</v>
      </c>
      <c r="N1537" s="25">
        <f t="shared" si="165"/>
        <v>3.1059266509773655</v>
      </c>
      <c r="O1537" s="30">
        <f t="shared" si="166"/>
        <v>0</v>
      </c>
      <c r="P1537" s="26"/>
      <c r="Q1537" s="22">
        <f>((M1537+M1538)/2) * (B1538 - B1537)</f>
        <v>3.7592787015432112</v>
      </c>
      <c r="R1537" s="25">
        <f t="shared" si="167"/>
        <v>3.7592787015432112</v>
      </c>
      <c r="S1537" s="22">
        <f>SUM($R$3:R1537)</f>
        <v>2379.4064131615883</v>
      </c>
      <c r="T1537" s="25">
        <f t="shared" si="161"/>
        <v>0</v>
      </c>
      <c r="U1537" s="22">
        <f>SUM($T$3:T1537)</f>
        <v>503.67381435648423</v>
      </c>
      <c r="V1537" s="25"/>
      <c r="W1537" s="20">
        <f>U1537*'KERS Calcs'!$F$4</f>
        <v>443.23295663370612</v>
      </c>
      <c r="X1537" s="25">
        <f>O1537*'KERS Calcs'!$F$30</f>
        <v>0</v>
      </c>
      <c r="Y1537" s="73">
        <f>T1537*'KERS Calcs'!$F$30</f>
        <v>0</v>
      </c>
      <c r="Z1537" s="26">
        <f>SUM($Y$3:Y1537)</f>
        <v>270.87601509495784</v>
      </c>
    </row>
    <row r="1538" spans="1:26" x14ac:dyDescent="0.2">
      <c r="A1538" s="23" t="s">
        <v>21</v>
      </c>
      <c r="B1538" s="19">
        <v>1535</v>
      </c>
      <c r="C1538" s="23">
        <v>58</v>
      </c>
      <c r="D1538" s="19">
        <v>61.4</v>
      </c>
      <c r="E1538" s="24">
        <v>17.055555555555557</v>
      </c>
      <c r="F1538" s="20">
        <v>0.38888888888888945</v>
      </c>
      <c r="G1538" s="25">
        <f>'Bike Data'!$C$4*$F1538</f>
        <v>110.05555555555571</v>
      </c>
      <c r="H1538" s="22">
        <f>0.5*'Bike Data'!$C$12*'Bike Data'!$C$7*'Bike Data'!$C$6*'WLTP Calcs'!E1538^2</f>
        <v>59.865568518518536</v>
      </c>
      <c r="I1538" s="26">
        <f>0.02 *'Bike Data'!C$4*9.81</f>
        <v>55.524600000000007</v>
      </c>
      <c r="J1538" s="22">
        <f t="shared" si="162"/>
        <v>225.44572407407423</v>
      </c>
      <c r="K1538" s="25">
        <f t="shared" si="163"/>
        <v>225.44572407407423</v>
      </c>
      <c r="L1538" s="20">
        <f t="shared" si="164"/>
        <v>0</v>
      </c>
      <c r="M1538" s="30">
        <f>(E1538/1000)*(I1538+H1538+('Bike Data'!C$4*'Bike Data'!C$10*F1538))</f>
        <v>4.4126307521090569</v>
      </c>
      <c r="N1538" s="25">
        <f t="shared" si="165"/>
        <v>4.4126307521090569</v>
      </c>
      <c r="O1538" s="30">
        <f t="shared" si="166"/>
        <v>0</v>
      </c>
      <c r="P1538" s="26"/>
      <c r="Q1538" s="22">
        <f>((M1538+M1539)/2) * (B1539 - B1538)</f>
        <v>5.1376361038837448</v>
      </c>
      <c r="R1538" s="25">
        <f t="shared" si="167"/>
        <v>5.1376361038837448</v>
      </c>
      <c r="S1538" s="22">
        <f>SUM($R$3:R1538)</f>
        <v>2384.544049265472</v>
      </c>
      <c r="T1538" s="25">
        <f t="shared" si="161"/>
        <v>0</v>
      </c>
      <c r="U1538" s="22">
        <f>SUM($T$3:T1538)</f>
        <v>503.67381435648423</v>
      </c>
      <c r="V1538" s="25"/>
      <c r="W1538" s="20">
        <f>U1538*'KERS Calcs'!$F$4</f>
        <v>443.23295663370612</v>
      </c>
      <c r="X1538" s="25">
        <f>O1538*'KERS Calcs'!$F$30</f>
        <v>0</v>
      </c>
      <c r="Y1538" s="73">
        <f>T1538*'KERS Calcs'!$F$30</f>
        <v>0</v>
      </c>
      <c r="Z1538" s="26">
        <f>SUM($Y$3:Y1538)</f>
        <v>270.87601509495784</v>
      </c>
    </row>
    <row r="1539" spans="1:26" x14ac:dyDescent="0.2">
      <c r="A1539" s="23" t="s">
        <v>21</v>
      </c>
      <c r="B1539" s="19">
        <v>1536</v>
      </c>
      <c r="C1539" s="23">
        <v>59</v>
      </c>
      <c r="D1539" s="19">
        <v>63.2</v>
      </c>
      <c r="E1539" s="24">
        <v>17.555555555555557</v>
      </c>
      <c r="F1539" s="20">
        <v>0.5833333333333327</v>
      </c>
      <c r="G1539" s="25">
        <f>'Bike Data'!$C$4*$F1539</f>
        <v>165.08333333333314</v>
      </c>
      <c r="H1539" s="22">
        <f>0.5*'Bike Data'!$C$12*'Bike Data'!$C$7*'Bike Data'!$C$6*'WLTP Calcs'!E1539^2</f>
        <v>63.427051851851864</v>
      </c>
      <c r="I1539" s="26">
        <f>0.02 *'Bike Data'!C$4*9.81</f>
        <v>55.524600000000007</v>
      </c>
      <c r="J1539" s="22">
        <f t="shared" si="162"/>
        <v>284.03498518518501</v>
      </c>
      <c r="K1539" s="25">
        <f t="shared" si="163"/>
        <v>284.03498518518501</v>
      </c>
      <c r="L1539" s="20">
        <f t="shared" si="164"/>
        <v>0</v>
      </c>
      <c r="M1539" s="30">
        <f>(E1539/1000)*(I1539+H1539+('Bike Data'!C$4*'Bike Data'!C$10*F1539))</f>
        <v>5.8626414556584319</v>
      </c>
      <c r="N1539" s="25">
        <f t="shared" si="165"/>
        <v>5.8626414556584319</v>
      </c>
      <c r="O1539" s="30">
        <f t="shared" si="166"/>
        <v>0</v>
      </c>
      <c r="P1539" s="26"/>
      <c r="Q1539" s="22">
        <f>((M1539+M1540)/2) * (B1540 - B1539)</f>
        <v>6.4850752897633743</v>
      </c>
      <c r="R1539" s="25">
        <f t="shared" si="167"/>
        <v>6.4850752897633743</v>
      </c>
      <c r="S1539" s="22">
        <f>SUM($R$3:R1539)</f>
        <v>2391.0291245552353</v>
      </c>
      <c r="T1539" s="25">
        <f t="shared" ref="T1539:T1602" si="168">ABS(IF(Q1539&lt;0,Q1539,))</f>
        <v>0</v>
      </c>
      <c r="U1539" s="22">
        <f>SUM($T$3:T1539)</f>
        <v>503.67381435648423</v>
      </c>
      <c r="V1539" s="25"/>
      <c r="W1539" s="20">
        <f>U1539*'KERS Calcs'!$F$4</f>
        <v>443.23295663370612</v>
      </c>
      <c r="X1539" s="25">
        <f>O1539*'KERS Calcs'!$F$30</f>
        <v>0</v>
      </c>
      <c r="Y1539" s="73">
        <f>T1539*'KERS Calcs'!$F$30</f>
        <v>0</v>
      </c>
      <c r="Z1539" s="26">
        <f>SUM($Y$3:Y1539)</f>
        <v>270.87601509495784</v>
      </c>
    </row>
    <row r="1540" spans="1:26" x14ac:dyDescent="0.2">
      <c r="A1540" s="23" t="s">
        <v>21</v>
      </c>
      <c r="B1540" s="19">
        <v>1537</v>
      </c>
      <c r="C1540" s="23">
        <v>60</v>
      </c>
      <c r="D1540" s="19">
        <v>65.599999999999994</v>
      </c>
      <c r="E1540" s="24">
        <v>18.222222222222221</v>
      </c>
      <c r="F1540" s="20">
        <v>0.72222222222222265</v>
      </c>
      <c r="G1540" s="25">
        <f>'Bike Data'!$C$4*$F1540</f>
        <v>204.388888888889</v>
      </c>
      <c r="H1540" s="22">
        <f>0.5*'Bike Data'!$C$12*'Bike Data'!$C$7*'Bike Data'!$C$6*'WLTP Calcs'!E1540^2</f>
        <v>68.33576296296296</v>
      </c>
      <c r="I1540" s="26">
        <f>0.02 *'Bike Data'!C$4*9.81</f>
        <v>55.524600000000007</v>
      </c>
      <c r="J1540" s="22">
        <f t="shared" ref="J1540:J1603" si="169">SUM(G1540:I1540)</f>
        <v>328.24925185185197</v>
      </c>
      <c r="K1540" s="25">
        <f t="shared" ref="K1540:K1603" si="170">IF(J1540&gt;0,J1540,)</f>
        <v>328.24925185185197</v>
      </c>
      <c r="L1540" s="20">
        <f t="shared" ref="L1540:L1603" si="171">IF(J1540&lt;0,J1540,)*-1</f>
        <v>0</v>
      </c>
      <c r="M1540" s="30">
        <f>(E1540/1000)*(I1540+H1540+('Bike Data'!C$4*'Bike Data'!C$10*F1540))</f>
        <v>7.1075091238683168</v>
      </c>
      <c r="N1540" s="25">
        <f t="shared" ref="N1540:N1603" si="172">IF(M1540&gt;0,M1540,)</f>
        <v>7.1075091238683168</v>
      </c>
      <c r="O1540" s="30">
        <f t="shared" ref="O1540:O1603" si="173">ABS(IF(M1540&lt;0,M1540,))</f>
        <v>0</v>
      </c>
      <c r="P1540" s="26"/>
      <c r="Q1540" s="22">
        <f>((M1540+M1541)/2) * (B1541 - B1540)</f>
        <v>7.7048360077674927</v>
      </c>
      <c r="R1540" s="25">
        <f t="shared" ref="R1540:R1603" si="174">IF(Q1540&gt;0,Q1540,)</f>
        <v>7.7048360077674927</v>
      </c>
      <c r="S1540" s="22">
        <f>SUM($R$3:R1540)</f>
        <v>2398.7339605630027</v>
      </c>
      <c r="T1540" s="25">
        <f t="shared" si="168"/>
        <v>0</v>
      </c>
      <c r="U1540" s="22">
        <f>SUM($T$3:T1540)</f>
        <v>503.67381435648423</v>
      </c>
      <c r="V1540" s="25"/>
      <c r="W1540" s="20">
        <f>U1540*'KERS Calcs'!$F$4</f>
        <v>443.23295663370612</v>
      </c>
      <c r="X1540" s="25">
        <f>O1540*'KERS Calcs'!$F$30</f>
        <v>0</v>
      </c>
      <c r="Y1540" s="73">
        <f>T1540*'KERS Calcs'!$F$30</f>
        <v>0</v>
      </c>
      <c r="Z1540" s="26">
        <f>SUM($Y$3:Y1540)</f>
        <v>270.87601509495784</v>
      </c>
    </row>
    <row r="1541" spans="1:26" x14ac:dyDescent="0.2">
      <c r="A1541" s="23" t="s">
        <v>21</v>
      </c>
      <c r="B1541" s="19">
        <v>1538</v>
      </c>
      <c r="C1541" s="23">
        <v>61</v>
      </c>
      <c r="D1541" s="19">
        <v>68.400000000000006</v>
      </c>
      <c r="E1541" s="24">
        <v>19.000000000000004</v>
      </c>
      <c r="F1541" s="20">
        <v>0.83333333333333326</v>
      </c>
      <c r="G1541" s="25">
        <f>'Bike Data'!$C$4*$F1541</f>
        <v>235.83333333333331</v>
      </c>
      <c r="H1541" s="22">
        <f>0.5*'Bike Data'!$C$12*'Bike Data'!$C$7*'Bike Data'!$C$6*'WLTP Calcs'!E1541^2</f>
        <v>74.293800000000033</v>
      </c>
      <c r="I1541" s="26">
        <f>0.02 *'Bike Data'!C$4*9.81</f>
        <v>55.524600000000007</v>
      </c>
      <c r="J1541" s="22">
        <f t="shared" si="169"/>
        <v>365.65173333333337</v>
      </c>
      <c r="K1541" s="25">
        <f t="shared" si="170"/>
        <v>365.65173333333337</v>
      </c>
      <c r="L1541" s="20">
        <f t="shared" si="171"/>
        <v>0</v>
      </c>
      <c r="M1541" s="30">
        <f>(E1541/1000)*(I1541+H1541+('Bike Data'!C$4*'Bike Data'!C$10*F1541))</f>
        <v>8.3021628916666685</v>
      </c>
      <c r="N1541" s="25">
        <f t="shared" si="172"/>
        <v>8.3021628916666685</v>
      </c>
      <c r="O1541" s="30">
        <f t="shared" si="173"/>
        <v>0</v>
      </c>
      <c r="P1541" s="26"/>
      <c r="Q1541" s="22">
        <f>((M1541+M1542)/2) * (B1542 - B1541)</f>
        <v>8.8216370651363185</v>
      </c>
      <c r="R1541" s="25">
        <f t="shared" si="174"/>
        <v>8.8216370651363185</v>
      </c>
      <c r="S1541" s="22">
        <f>SUM($R$3:R1541)</f>
        <v>2407.5555976281389</v>
      </c>
      <c r="T1541" s="25">
        <f t="shared" si="168"/>
        <v>0</v>
      </c>
      <c r="U1541" s="22">
        <f>SUM($T$3:T1541)</f>
        <v>503.67381435648423</v>
      </c>
      <c r="V1541" s="25"/>
      <c r="W1541" s="20">
        <f>U1541*'KERS Calcs'!$F$4</f>
        <v>443.23295663370612</v>
      </c>
      <c r="X1541" s="25">
        <f>O1541*'KERS Calcs'!$F$30</f>
        <v>0</v>
      </c>
      <c r="Y1541" s="73">
        <f>T1541*'KERS Calcs'!$F$30</f>
        <v>0</v>
      </c>
      <c r="Z1541" s="26">
        <f>SUM($Y$3:Y1541)</f>
        <v>270.87601509495784</v>
      </c>
    </row>
    <row r="1542" spans="1:26" x14ac:dyDescent="0.2">
      <c r="A1542" s="23" t="s">
        <v>21</v>
      </c>
      <c r="B1542" s="19">
        <v>1539</v>
      </c>
      <c r="C1542" s="23">
        <v>62</v>
      </c>
      <c r="D1542" s="19">
        <v>71.599999999999994</v>
      </c>
      <c r="E1542" s="24">
        <v>19.888888888888889</v>
      </c>
      <c r="F1542" s="20">
        <v>0.90277777777777779</v>
      </c>
      <c r="G1542" s="25">
        <f>'Bike Data'!$C$4*$F1542</f>
        <v>255.48611111111111</v>
      </c>
      <c r="H1542" s="22">
        <f>0.5*'Bike Data'!$C$12*'Bike Data'!$C$7*'Bike Data'!$C$6*'WLTP Calcs'!E1542^2</f>
        <v>81.407874074074073</v>
      </c>
      <c r="I1542" s="26">
        <f>0.02 *'Bike Data'!C$4*9.81</f>
        <v>55.524600000000007</v>
      </c>
      <c r="J1542" s="22">
        <f t="shared" si="169"/>
        <v>392.41858518518524</v>
      </c>
      <c r="K1542" s="25">
        <f t="shared" si="170"/>
        <v>392.41858518518524</v>
      </c>
      <c r="L1542" s="20">
        <f t="shared" si="171"/>
        <v>0</v>
      </c>
      <c r="M1542" s="30">
        <f>(E1542/1000)*(I1542+H1542+('Bike Data'!C$4*'Bike Data'!C$10*F1542))</f>
        <v>9.3411112386059667</v>
      </c>
      <c r="N1542" s="25">
        <f t="shared" si="172"/>
        <v>9.3411112386059667</v>
      </c>
      <c r="O1542" s="30">
        <f t="shared" si="173"/>
        <v>0</v>
      </c>
      <c r="P1542" s="26"/>
      <c r="Q1542" s="22">
        <f>((M1542+M1543)/2) * (B1543 - B1542)</f>
        <v>9.7959906538258821</v>
      </c>
      <c r="R1542" s="25">
        <f t="shared" si="174"/>
        <v>9.7959906538258821</v>
      </c>
      <c r="S1542" s="22">
        <f>SUM($R$3:R1542)</f>
        <v>2417.3515882819647</v>
      </c>
      <c r="T1542" s="25">
        <f t="shared" si="168"/>
        <v>0</v>
      </c>
      <c r="U1542" s="22">
        <f>SUM($T$3:T1542)</f>
        <v>503.67381435648423</v>
      </c>
      <c r="V1542" s="25"/>
      <c r="W1542" s="20">
        <f>U1542*'KERS Calcs'!$F$4</f>
        <v>443.23295663370612</v>
      </c>
      <c r="X1542" s="25">
        <f>O1542*'KERS Calcs'!$F$30</f>
        <v>0</v>
      </c>
      <c r="Y1542" s="73">
        <f>T1542*'KERS Calcs'!$F$30</f>
        <v>0</v>
      </c>
      <c r="Z1542" s="26">
        <f>SUM($Y$3:Y1542)</f>
        <v>270.87601509495784</v>
      </c>
    </row>
    <row r="1543" spans="1:26" x14ac:dyDescent="0.2">
      <c r="A1543" s="23" t="s">
        <v>21</v>
      </c>
      <c r="B1543" s="19">
        <v>1540</v>
      </c>
      <c r="C1543" s="23">
        <v>63</v>
      </c>
      <c r="D1543" s="19">
        <v>74.900000000000006</v>
      </c>
      <c r="E1543" s="24">
        <v>20.805555555555557</v>
      </c>
      <c r="F1543" s="20">
        <v>0.94444444444444597</v>
      </c>
      <c r="G1543" s="25">
        <f>'Bike Data'!$C$4*$F1543</f>
        <v>267.27777777777823</v>
      </c>
      <c r="H1543" s="22">
        <f>0.5*'Bike Data'!$C$12*'Bike Data'!$C$7*'Bike Data'!$C$6*'WLTP Calcs'!E1543^2</f>
        <v>89.084881018518544</v>
      </c>
      <c r="I1543" s="26">
        <f>0.02 *'Bike Data'!C$4*9.81</f>
        <v>55.524600000000007</v>
      </c>
      <c r="J1543" s="22">
        <f t="shared" si="169"/>
        <v>411.88725879629681</v>
      </c>
      <c r="K1543" s="25">
        <f t="shared" si="170"/>
        <v>411.88725879629681</v>
      </c>
      <c r="L1543" s="20">
        <f t="shared" si="171"/>
        <v>0</v>
      </c>
      <c r="M1543" s="30">
        <f>(E1543/1000)*(I1543+H1543+('Bike Data'!C$4*'Bike Data'!C$10*F1543))</f>
        <v>10.250870069045796</v>
      </c>
      <c r="N1543" s="25">
        <f t="shared" si="172"/>
        <v>10.250870069045796</v>
      </c>
      <c r="O1543" s="30">
        <f t="shared" si="173"/>
        <v>0</v>
      </c>
      <c r="P1543" s="26"/>
      <c r="Q1543" s="22">
        <f>((M1543+M1544)/2) * (B1544 - B1543)</f>
        <v>10.638891832619603</v>
      </c>
      <c r="R1543" s="25">
        <f t="shared" si="174"/>
        <v>10.638891832619603</v>
      </c>
      <c r="S1543" s="22">
        <f>SUM($R$3:R1543)</f>
        <v>2427.9904801145844</v>
      </c>
      <c r="T1543" s="25">
        <f t="shared" si="168"/>
        <v>0</v>
      </c>
      <c r="U1543" s="22">
        <f>SUM($T$3:T1543)</f>
        <v>503.67381435648423</v>
      </c>
      <c r="V1543" s="25"/>
      <c r="W1543" s="20">
        <f>U1543*'KERS Calcs'!$F$4</f>
        <v>443.23295663370612</v>
      </c>
      <c r="X1543" s="25">
        <f>O1543*'KERS Calcs'!$F$30</f>
        <v>0</v>
      </c>
      <c r="Y1543" s="73">
        <f>T1543*'KERS Calcs'!$F$30</f>
        <v>0</v>
      </c>
      <c r="Z1543" s="26">
        <f>SUM($Y$3:Y1543)</f>
        <v>270.87601509495784</v>
      </c>
    </row>
    <row r="1544" spans="1:26" x14ac:dyDescent="0.2">
      <c r="A1544" s="23" t="s">
        <v>21</v>
      </c>
      <c r="B1544" s="19">
        <v>1541</v>
      </c>
      <c r="C1544" s="23">
        <v>64</v>
      </c>
      <c r="D1544" s="19">
        <v>78.400000000000006</v>
      </c>
      <c r="E1544" s="24">
        <v>21.777777777777779</v>
      </c>
      <c r="F1544" s="20">
        <v>0.95833333333333215</v>
      </c>
      <c r="G1544" s="25">
        <f>'Bike Data'!$C$4*$F1544</f>
        <v>271.20833333333297</v>
      </c>
      <c r="H1544" s="22">
        <f>0.5*'Bike Data'!$C$12*'Bike Data'!$C$7*'Bike Data'!$C$6*'WLTP Calcs'!E1544^2</f>
        <v>97.60509629629631</v>
      </c>
      <c r="I1544" s="26">
        <f>0.02 *'Bike Data'!C$4*9.81</f>
        <v>55.524600000000007</v>
      </c>
      <c r="J1544" s="22">
        <f t="shared" si="169"/>
        <v>424.33802962962932</v>
      </c>
      <c r="K1544" s="25">
        <f t="shared" si="170"/>
        <v>424.33802962962932</v>
      </c>
      <c r="L1544" s="20">
        <f t="shared" si="171"/>
        <v>0</v>
      </c>
      <c r="M1544" s="30">
        <f>(E1544/1000)*(I1544+H1544+('Bike Data'!C$4*'Bike Data'!C$10*F1544))</f>
        <v>11.026913596193408</v>
      </c>
      <c r="N1544" s="25">
        <f t="shared" si="172"/>
        <v>11.026913596193408</v>
      </c>
      <c r="O1544" s="30">
        <f t="shared" si="173"/>
        <v>0</v>
      </c>
      <c r="P1544" s="26"/>
      <c r="Q1544" s="22">
        <f>((M1544+M1545)/2) * (B1545 - B1544)</f>
        <v>11.131655188522371</v>
      </c>
      <c r="R1544" s="25">
        <f t="shared" si="174"/>
        <v>11.131655188522371</v>
      </c>
      <c r="S1544" s="22">
        <f>SUM($R$3:R1544)</f>
        <v>2439.1221353031069</v>
      </c>
      <c r="T1544" s="25">
        <f t="shared" si="168"/>
        <v>0</v>
      </c>
      <c r="U1544" s="22">
        <f>SUM($T$3:T1544)</f>
        <v>503.67381435648423</v>
      </c>
      <c r="V1544" s="25"/>
      <c r="W1544" s="20">
        <f>U1544*'KERS Calcs'!$F$4</f>
        <v>443.23295663370612</v>
      </c>
      <c r="X1544" s="25">
        <f>O1544*'KERS Calcs'!$F$30</f>
        <v>0</v>
      </c>
      <c r="Y1544" s="73">
        <f>T1544*'KERS Calcs'!$F$30</f>
        <v>0</v>
      </c>
      <c r="Z1544" s="26">
        <f>SUM($Y$3:Y1544)</f>
        <v>270.87601509495784</v>
      </c>
    </row>
    <row r="1545" spans="1:26" x14ac:dyDescent="0.2">
      <c r="A1545" s="23" t="s">
        <v>21</v>
      </c>
      <c r="B1545" s="19">
        <v>1542</v>
      </c>
      <c r="C1545" s="23">
        <v>65</v>
      </c>
      <c r="D1545" s="19">
        <v>81.8</v>
      </c>
      <c r="E1545" s="24">
        <v>22.722222222222221</v>
      </c>
      <c r="F1545" s="20">
        <v>0.90277777777777779</v>
      </c>
      <c r="G1545" s="25">
        <f>'Bike Data'!$C$4*$F1545</f>
        <v>255.48611111111111</v>
      </c>
      <c r="H1545" s="22">
        <f>0.5*'Bike Data'!$C$12*'Bike Data'!$C$7*'Bike Data'!$C$6*'WLTP Calcs'!E1545^2</f>
        <v>106.25441296296296</v>
      </c>
      <c r="I1545" s="26">
        <f>0.02 *'Bike Data'!C$4*9.81</f>
        <v>55.524600000000007</v>
      </c>
      <c r="J1545" s="22">
        <f t="shared" si="169"/>
        <v>417.26512407407409</v>
      </c>
      <c r="K1545" s="25">
        <f t="shared" si="170"/>
        <v>417.26512407407409</v>
      </c>
      <c r="L1545" s="20">
        <f t="shared" si="171"/>
        <v>0</v>
      </c>
      <c r="M1545" s="30">
        <f>(E1545/1000)*(I1545+H1545+('Bike Data'!C$4*'Bike Data'!C$10*F1545))</f>
        <v>11.236396780851335</v>
      </c>
      <c r="N1545" s="25">
        <f t="shared" si="172"/>
        <v>11.236396780851335</v>
      </c>
      <c r="O1545" s="30">
        <f t="shared" si="173"/>
        <v>0</v>
      </c>
      <c r="P1545" s="26"/>
      <c r="Q1545" s="22">
        <f>((M1545+M1546)/2) * (B1546 - B1545)</f>
        <v>11.002825649858543</v>
      </c>
      <c r="R1545" s="25">
        <f t="shared" si="174"/>
        <v>11.002825649858543</v>
      </c>
      <c r="S1545" s="22">
        <f>SUM($R$3:R1545)</f>
        <v>2450.1249609529655</v>
      </c>
      <c r="T1545" s="25">
        <f t="shared" si="168"/>
        <v>0</v>
      </c>
      <c r="U1545" s="22">
        <f>SUM($T$3:T1545)</f>
        <v>503.67381435648423</v>
      </c>
      <c r="V1545" s="25"/>
      <c r="W1545" s="20">
        <f>U1545*'KERS Calcs'!$F$4</f>
        <v>443.23295663370612</v>
      </c>
      <c r="X1545" s="25">
        <f>O1545*'KERS Calcs'!$F$30</f>
        <v>0</v>
      </c>
      <c r="Y1545" s="73">
        <f>T1545*'KERS Calcs'!$F$30</f>
        <v>0</v>
      </c>
      <c r="Z1545" s="26">
        <f>SUM($Y$3:Y1545)</f>
        <v>270.87601509495784</v>
      </c>
    </row>
    <row r="1546" spans="1:26" x14ac:dyDescent="0.2">
      <c r="A1546" s="23" t="s">
        <v>21</v>
      </c>
      <c r="B1546" s="19">
        <v>1543</v>
      </c>
      <c r="C1546" s="23">
        <v>66</v>
      </c>
      <c r="D1546" s="19">
        <v>84.9</v>
      </c>
      <c r="E1546" s="24">
        <v>23.583333333333336</v>
      </c>
      <c r="F1546" s="20">
        <v>0.7777777777777789</v>
      </c>
      <c r="G1546" s="25">
        <f>'Bike Data'!$C$4*$F1546</f>
        <v>220.11111111111143</v>
      </c>
      <c r="H1546" s="22">
        <f>0.5*'Bike Data'!$C$12*'Bike Data'!$C$7*'Bike Data'!$C$6*'WLTP Calcs'!E1546^2</f>
        <v>114.46052916666669</v>
      </c>
      <c r="I1546" s="26">
        <f>0.02 *'Bike Data'!C$4*9.81</f>
        <v>55.524600000000007</v>
      </c>
      <c r="J1546" s="22">
        <f t="shared" si="169"/>
        <v>390.09624027777812</v>
      </c>
      <c r="K1546" s="25">
        <f t="shared" si="170"/>
        <v>390.09624027777812</v>
      </c>
      <c r="L1546" s="20">
        <f t="shared" si="171"/>
        <v>0</v>
      </c>
      <c r="M1546" s="30">
        <f>(E1546/1000)*(I1546+H1546+('Bike Data'!C$4*'Bike Data'!C$10*F1546))</f>
        <v>10.769254518865752</v>
      </c>
      <c r="N1546" s="25">
        <f t="shared" si="172"/>
        <v>10.769254518865752</v>
      </c>
      <c r="O1546" s="30">
        <f t="shared" si="173"/>
        <v>0</v>
      </c>
      <c r="P1546" s="26"/>
      <c r="Q1546" s="22">
        <f>((M1546+M1547)/2) * (B1547 - B1546)</f>
        <v>10.078767151067391</v>
      </c>
      <c r="R1546" s="25">
        <f t="shared" si="174"/>
        <v>10.078767151067391</v>
      </c>
      <c r="S1546" s="22">
        <f>SUM($R$3:R1546)</f>
        <v>2460.203728104033</v>
      </c>
      <c r="T1546" s="25">
        <f t="shared" si="168"/>
        <v>0</v>
      </c>
      <c r="U1546" s="22">
        <f>SUM($T$3:T1546)</f>
        <v>503.67381435648423</v>
      </c>
      <c r="V1546" s="25"/>
      <c r="W1546" s="20">
        <f>U1546*'KERS Calcs'!$F$4</f>
        <v>443.23295663370612</v>
      </c>
      <c r="X1546" s="25">
        <f>O1546*'KERS Calcs'!$F$30</f>
        <v>0</v>
      </c>
      <c r="Y1546" s="73">
        <f>T1546*'KERS Calcs'!$F$30</f>
        <v>0</v>
      </c>
      <c r="Z1546" s="26">
        <f>SUM($Y$3:Y1546)</f>
        <v>270.87601509495784</v>
      </c>
    </row>
    <row r="1547" spans="1:26" x14ac:dyDescent="0.2">
      <c r="A1547" s="23" t="s">
        <v>21</v>
      </c>
      <c r="B1547" s="19">
        <v>1544</v>
      </c>
      <c r="C1547" s="23">
        <v>67</v>
      </c>
      <c r="D1547" s="19">
        <v>87.4</v>
      </c>
      <c r="E1547" s="24">
        <v>24.277777777777782</v>
      </c>
      <c r="F1547" s="20">
        <v>0.56944444444444364</v>
      </c>
      <c r="G1547" s="25">
        <f>'Bike Data'!$C$4*$F1547</f>
        <v>161.15277777777754</v>
      </c>
      <c r="H1547" s="22">
        <f>0.5*'Bike Data'!$C$12*'Bike Data'!$C$7*'Bike Data'!$C$6*'WLTP Calcs'!E1547^2</f>
        <v>121.30067962962968</v>
      </c>
      <c r="I1547" s="26">
        <f>0.02 *'Bike Data'!C$4*9.81</f>
        <v>55.524600000000007</v>
      </c>
      <c r="J1547" s="22">
        <f t="shared" si="169"/>
        <v>337.97805740740722</v>
      </c>
      <c r="K1547" s="25">
        <f t="shared" si="170"/>
        <v>337.97805740740722</v>
      </c>
      <c r="L1547" s="20">
        <f t="shared" si="171"/>
        <v>0</v>
      </c>
      <c r="M1547" s="30">
        <f>(E1547/1000)*(I1547+H1547+('Bike Data'!C$4*'Bike Data'!C$10*F1547))</f>
        <v>9.388279783269029</v>
      </c>
      <c r="N1547" s="25">
        <f t="shared" si="172"/>
        <v>9.388279783269029</v>
      </c>
      <c r="O1547" s="30">
        <f t="shared" si="173"/>
        <v>0</v>
      </c>
      <c r="P1547" s="26"/>
      <c r="Q1547" s="22">
        <f>((M1547+M1548)/2) * (B1548 - B1547)</f>
        <v>8.5804742264467553</v>
      </c>
      <c r="R1547" s="25">
        <f t="shared" si="174"/>
        <v>8.5804742264467553</v>
      </c>
      <c r="S1547" s="22">
        <f>SUM($R$3:R1547)</f>
        <v>2468.7842023304797</v>
      </c>
      <c r="T1547" s="25">
        <f t="shared" si="168"/>
        <v>0</v>
      </c>
      <c r="U1547" s="22">
        <f>SUM($T$3:T1547)</f>
        <v>503.67381435648423</v>
      </c>
      <c r="V1547" s="25"/>
      <c r="W1547" s="20">
        <f>U1547*'KERS Calcs'!$F$4</f>
        <v>443.23295663370612</v>
      </c>
      <c r="X1547" s="25">
        <f>O1547*'KERS Calcs'!$F$30</f>
        <v>0</v>
      </c>
      <c r="Y1547" s="73">
        <f>T1547*'KERS Calcs'!$F$30</f>
        <v>0</v>
      </c>
      <c r="Z1547" s="26">
        <f>SUM($Y$3:Y1547)</f>
        <v>270.87601509495784</v>
      </c>
    </row>
    <row r="1548" spans="1:26" x14ac:dyDescent="0.2">
      <c r="A1548" s="23" t="s">
        <v>21</v>
      </c>
      <c r="B1548" s="19">
        <v>1545</v>
      </c>
      <c r="C1548" s="23">
        <v>68</v>
      </c>
      <c r="D1548" s="19">
        <v>89</v>
      </c>
      <c r="E1548" s="24">
        <v>24.722222222222225</v>
      </c>
      <c r="F1548" s="20">
        <v>0.36111111111111033</v>
      </c>
      <c r="G1548" s="25">
        <f>'Bike Data'!$C$4*$F1548</f>
        <v>102.19444444444423</v>
      </c>
      <c r="H1548" s="22">
        <f>0.5*'Bike Data'!$C$12*'Bike Data'!$C$7*'Bike Data'!$C$6*'WLTP Calcs'!E1548^2</f>
        <v>125.78254629629635</v>
      </c>
      <c r="I1548" s="26">
        <f>0.02 *'Bike Data'!C$4*9.81</f>
        <v>55.524600000000007</v>
      </c>
      <c r="J1548" s="22">
        <f t="shared" si="169"/>
        <v>283.5015907407406</v>
      </c>
      <c r="K1548" s="25">
        <f t="shared" si="170"/>
        <v>283.5015907407406</v>
      </c>
      <c r="L1548" s="20">
        <f t="shared" si="171"/>
        <v>0</v>
      </c>
      <c r="M1548" s="30">
        <f>(E1548/1000)*(I1548+H1548+('Bike Data'!C$4*'Bike Data'!C$10*F1548))</f>
        <v>7.7726686696244824</v>
      </c>
      <c r="N1548" s="25">
        <f t="shared" si="172"/>
        <v>7.7726686696244824</v>
      </c>
      <c r="O1548" s="30">
        <f t="shared" si="173"/>
        <v>0</v>
      </c>
      <c r="P1548" s="26"/>
      <c r="Q1548" s="22">
        <f>((M1548+M1549)/2) * (B1549 - B1548)</f>
        <v>7.211996140367793</v>
      </c>
      <c r="R1548" s="25">
        <f t="shared" si="174"/>
        <v>7.211996140367793</v>
      </c>
      <c r="S1548" s="22">
        <f>SUM($R$3:R1548)</f>
        <v>2475.9961984708475</v>
      </c>
      <c r="T1548" s="25">
        <f t="shared" si="168"/>
        <v>0</v>
      </c>
      <c r="U1548" s="22">
        <f>SUM($T$3:T1548)</f>
        <v>503.67381435648423</v>
      </c>
      <c r="V1548" s="25"/>
      <c r="W1548" s="20">
        <f>U1548*'KERS Calcs'!$F$4</f>
        <v>443.23295663370612</v>
      </c>
      <c r="X1548" s="25">
        <f>O1548*'KERS Calcs'!$F$30</f>
        <v>0</v>
      </c>
      <c r="Y1548" s="73">
        <f>T1548*'KERS Calcs'!$F$30</f>
        <v>0</v>
      </c>
      <c r="Z1548" s="26">
        <f>SUM($Y$3:Y1548)</f>
        <v>270.87601509495784</v>
      </c>
    </row>
    <row r="1549" spans="1:26" x14ac:dyDescent="0.2">
      <c r="A1549" s="23" t="s">
        <v>21</v>
      </c>
      <c r="B1549" s="19">
        <v>1546</v>
      </c>
      <c r="C1549" s="23">
        <v>69</v>
      </c>
      <c r="D1549" s="19">
        <v>90</v>
      </c>
      <c r="E1549" s="24">
        <v>25</v>
      </c>
      <c r="F1549" s="20">
        <v>0.22222222222222143</v>
      </c>
      <c r="G1549" s="25">
        <f>'Bike Data'!$C$4*$F1549</f>
        <v>62.888888888888665</v>
      </c>
      <c r="H1549" s="22">
        <f>0.5*'Bike Data'!$C$12*'Bike Data'!$C$7*'Bike Data'!$C$6*'WLTP Calcs'!E1549^2</f>
        <v>128.625</v>
      </c>
      <c r="I1549" s="26">
        <f>0.02 *'Bike Data'!C$4*9.81</f>
        <v>55.524600000000007</v>
      </c>
      <c r="J1549" s="22">
        <f t="shared" si="169"/>
        <v>247.03848888888865</v>
      </c>
      <c r="K1549" s="25">
        <f t="shared" si="170"/>
        <v>247.03848888888865</v>
      </c>
      <c r="L1549" s="20">
        <f t="shared" si="171"/>
        <v>0</v>
      </c>
      <c r="M1549" s="30">
        <f>(E1549/1000)*(I1549+H1549+('Bike Data'!C$4*'Bike Data'!C$10*F1549))</f>
        <v>6.6513236111111045</v>
      </c>
      <c r="N1549" s="25">
        <f t="shared" si="172"/>
        <v>6.6513236111111045</v>
      </c>
      <c r="O1549" s="30">
        <f t="shared" si="173"/>
        <v>0</v>
      </c>
      <c r="P1549" s="26"/>
      <c r="Q1549" s="22">
        <f>((M1549+M1550)/2) * (B1550 - B1549)</f>
        <v>6.3086656346064789</v>
      </c>
      <c r="R1549" s="25">
        <f t="shared" si="174"/>
        <v>6.3086656346064789</v>
      </c>
      <c r="S1549" s="22">
        <f>SUM($R$3:R1549)</f>
        <v>2482.3048641054538</v>
      </c>
      <c r="T1549" s="25">
        <f t="shared" si="168"/>
        <v>0</v>
      </c>
      <c r="U1549" s="22">
        <f>SUM($T$3:T1549)</f>
        <v>503.67381435648423</v>
      </c>
      <c r="V1549" s="25"/>
      <c r="W1549" s="20">
        <f>U1549*'KERS Calcs'!$F$4</f>
        <v>443.23295663370612</v>
      </c>
      <c r="X1549" s="25">
        <f>O1549*'KERS Calcs'!$F$30</f>
        <v>0</v>
      </c>
      <c r="Y1549" s="73">
        <f>T1549*'KERS Calcs'!$F$30</f>
        <v>0</v>
      </c>
      <c r="Z1549" s="26">
        <f>SUM($Y$3:Y1549)</f>
        <v>270.87601509495784</v>
      </c>
    </row>
    <row r="1550" spans="1:26" x14ac:dyDescent="0.2">
      <c r="A1550" s="23" t="s">
        <v>21</v>
      </c>
      <c r="B1550" s="19">
        <v>1547</v>
      </c>
      <c r="C1550" s="23">
        <v>70</v>
      </c>
      <c r="D1550" s="19">
        <v>90.6</v>
      </c>
      <c r="E1550" s="24">
        <v>25.166666666666668</v>
      </c>
      <c r="F1550" s="20">
        <v>0.1388888888888889</v>
      </c>
      <c r="G1550" s="25">
        <f>'Bike Data'!$C$4*$F1550</f>
        <v>39.305555555555557</v>
      </c>
      <c r="H1550" s="22">
        <f>0.5*'Bike Data'!$C$12*'Bike Data'!$C$7*'Bike Data'!$C$6*'WLTP Calcs'!E1550^2</f>
        <v>130.3457166666667</v>
      </c>
      <c r="I1550" s="26">
        <f>0.02 *'Bike Data'!C$4*9.81</f>
        <v>55.524600000000007</v>
      </c>
      <c r="J1550" s="22">
        <f t="shared" si="169"/>
        <v>225.17587222222227</v>
      </c>
      <c r="K1550" s="25">
        <f t="shared" si="170"/>
        <v>225.17587222222227</v>
      </c>
      <c r="L1550" s="20">
        <f t="shared" si="171"/>
        <v>0</v>
      </c>
      <c r="M1550" s="30">
        <f>(E1550/1000)*(I1550+H1550+('Bike Data'!C$4*'Bike Data'!C$10*F1550))</f>
        <v>5.9660076581018533</v>
      </c>
      <c r="N1550" s="25">
        <f t="shared" si="172"/>
        <v>5.9660076581018533</v>
      </c>
      <c r="O1550" s="30">
        <f t="shared" si="173"/>
        <v>0</v>
      </c>
      <c r="P1550" s="26"/>
      <c r="Q1550" s="22">
        <f>((M1550+M1551)/2) * (B1551 - B1550)</f>
        <v>5.9290586100758791</v>
      </c>
      <c r="R1550" s="25">
        <f t="shared" si="174"/>
        <v>5.9290586100758791</v>
      </c>
      <c r="S1550" s="22">
        <f>SUM($R$3:R1550)</f>
        <v>2488.2339227155298</v>
      </c>
      <c r="T1550" s="25">
        <f t="shared" si="168"/>
        <v>0</v>
      </c>
      <c r="U1550" s="22">
        <f>SUM($T$3:T1550)</f>
        <v>503.67381435648423</v>
      </c>
      <c r="V1550" s="25"/>
      <c r="W1550" s="20">
        <f>U1550*'KERS Calcs'!$F$4</f>
        <v>443.23295663370612</v>
      </c>
      <c r="X1550" s="25">
        <f>O1550*'KERS Calcs'!$F$30</f>
        <v>0</v>
      </c>
      <c r="Y1550" s="73">
        <f>T1550*'KERS Calcs'!$F$30</f>
        <v>0</v>
      </c>
      <c r="Z1550" s="26">
        <f>SUM($Y$3:Y1550)</f>
        <v>270.87601509495784</v>
      </c>
    </row>
    <row r="1551" spans="1:26" x14ac:dyDescent="0.2">
      <c r="A1551" s="23" t="s">
        <v>21</v>
      </c>
      <c r="B1551" s="19">
        <v>1548</v>
      </c>
      <c r="C1551" s="23">
        <v>71</v>
      </c>
      <c r="D1551" s="19">
        <v>91</v>
      </c>
      <c r="E1551" s="24">
        <v>25.277777777777779</v>
      </c>
      <c r="F1551" s="20">
        <v>0.12500000000000078</v>
      </c>
      <c r="G1551" s="25">
        <f>'Bike Data'!$C$4*$F1551</f>
        <v>35.37500000000022</v>
      </c>
      <c r="H1551" s="22">
        <f>0.5*'Bike Data'!$C$12*'Bike Data'!$C$7*'Bike Data'!$C$6*'WLTP Calcs'!E1551^2</f>
        <v>131.49921296296296</v>
      </c>
      <c r="I1551" s="26">
        <f>0.02 *'Bike Data'!C$4*9.81</f>
        <v>55.524600000000007</v>
      </c>
      <c r="J1551" s="22">
        <f t="shared" si="169"/>
        <v>222.39881296296318</v>
      </c>
      <c r="K1551" s="25">
        <f t="shared" si="170"/>
        <v>222.39881296296318</v>
      </c>
      <c r="L1551" s="20">
        <f t="shared" si="171"/>
        <v>0</v>
      </c>
      <c r="M1551" s="30">
        <f>(E1551/1000)*(I1551+H1551+('Bike Data'!C$4*'Bike Data'!C$10*F1551))</f>
        <v>5.892109562049904</v>
      </c>
      <c r="N1551" s="25">
        <f t="shared" si="172"/>
        <v>5.892109562049904</v>
      </c>
      <c r="O1551" s="30">
        <f t="shared" si="173"/>
        <v>0</v>
      </c>
      <c r="P1551" s="26"/>
      <c r="Q1551" s="22">
        <f>((M1551+M1552)/2) * (B1552 - B1551)</f>
        <v>5.9917646947980998</v>
      </c>
      <c r="R1551" s="25">
        <f t="shared" si="174"/>
        <v>5.9917646947980998</v>
      </c>
      <c r="S1551" s="22">
        <f>SUM($R$3:R1551)</f>
        <v>2494.2256874103277</v>
      </c>
      <c r="T1551" s="25">
        <f t="shared" si="168"/>
        <v>0</v>
      </c>
      <c r="U1551" s="22">
        <f>SUM($T$3:T1551)</f>
        <v>503.67381435648423</v>
      </c>
      <c r="V1551" s="25"/>
      <c r="W1551" s="20">
        <f>U1551*'KERS Calcs'!$F$4</f>
        <v>443.23295663370612</v>
      </c>
      <c r="X1551" s="25">
        <f>O1551*'KERS Calcs'!$F$30</f>
        <v>0</v>
      </c>
      <c r="Y1551" s="73">
        <f>T1551*'KERS Calcs'!$F$30</f>
        <v>0</v>
      </c>
      <c r="Z1551" s="26">
        <f>SUM($Y$3:Y1551)</f>
        <v>270.87601509495784</v>
      </c>
    </row>
    <row r="1552" spans="1:26" x14ac:dyDescent="0.2">
      <c r="A1552" s="23" t="s">
        <v>21</v>
      </c>
      <c r="B1552" s="19">
        <v>1549</v>
      </c>
      <c r="C1552" s="23">
        <v>72</v>
      </c>
      <c r="D1552" s="19">
        <v>91.5</v>
      </c>
      <c r="E1552" s="24">
        <v>25.416666666666668</v>
      </c>
      <c r="F1552" s="20">
        <v>0.1388888888888889</v>
      </c>
      <c r="G1552" s="25">
        <f>'Bike Data'!$C$4*$F1552</f>
        <v>39.305555555555557</v>
      </c>
      <c r="H1552" s="22">
        <f>0.5*'Bike Data'!$C$12*'Bike Data'!$C$7*'Bike Data'!$C$6*'WLTP Calcs'!E1552^2</f>
        <v>132.94822916666666</v>
      </c>
      <c r="I1552" s="26">
        <f>0.02 *'Bike Data'!C$4*9.81</f>
        <v>55.524600000000007</v>
      </c>
      <c r="J1552" s="22">
        <f t="shared" si="169"/>
        <v>227.77838472222226</v>
      </c>
      <c r="K1552" s="25">
        <f t="shared" si="170"/>
        <v>227.77838472222226</v>
      </c>
      <c r="L1552" s="20">
        <f t="shared" si="171"/>
        <v>0</v>
      </c>
      <c r="M1552" s="30">
        <f>(E1552/1000)*(I1552+H1552+('Bike Data'!C$4*'Bike Data'!C$10*F1552))</f>
        <v>6.0914198275462956</v>
      </c>
      <c r="N1552" s="25">
        <f t="shared" si="172"/>
        <v>6.0914198275462956</v>
      </c>
      <c r="O1552" s="30">
        <f t="shared" si="173"/>
        <v>0</v>
      </c>
      <c r="P1552" s="26"/>
      <c r="Q1552" s="22">
        <f>((M1552+M1553)/2) * (B1553 - B1552)</f>
        <v>6.2574975531764423</v>
      </c>
      <c r="R1552" s="25">
        <f t="shared" si="174"/>
        <v>6.2574975531764423</v>
      </c>
      <c r="S1552" s="22">
        <f>SUM($R$3:R1552)</f>
        <v>2500.4831849635043</v>
      </c>
      <c r="T1552" s="25">
        <f t="shared" si="168"/>
        <v>0</v>
      </c>
      <c r="U1552" s="22">
        <f>SUM($T$3:T1552)</f>
        <v>503.67381435648423</v>
      </c>
      <c r="V1552" s="25"/>
      <c r="W1552" s="20">
        <f>U1552*'KERS Calcs'!$F$4</f>
        <v>443.23295663370612</v>
      </c>
      <c r="X1552" s="25">
        <f>O1552*'KERS Calcs'!$F$30</f>
        <v>0</v>
      </c>
      <c r="Y1552" s="73">
        <f>T1552*'KERS Calcs'!$F$30</f>
        <v>0</v>
      </c>
      <c r="Z1552" s="26">
        <f>SUM($Y$3:Y1552)</f>
        <v>270.87601509495784</v>
      </c>
    </row>
    <row r="1553" spans="1:26" x14ac:dyDescent="0.2">
      <c r="A1553" s="23" t="s">
        <v>21</v>
      </c>
      <c r="B1553" s="19">
        <v>1550</v>
      </c>
      <c r="C1553" s="23">
        <v>73</v>
      </c>
      <c r="D1553" s="19">
        <v>92</v>
      </c>
      <c r="E1553" s="24">
        <v>25.555555555555557</v>
      </c>
      <c r="F1553" s="20">
        <v>0.16666666666666705</v>
      </c>
      <c r="G1553" s="25">
        <f>'Bike Data'!$C$4*$F1553</f>
        <v>47.166666666666771</v>
      </c>
      <c r="H1553" s="22">
        <f>0.5*'Bike Data'!$C$12*'Bike Data'!$C$7*'Bike Data'!$C$6*'WLTP Calcs'!E1553^2</f>
        <v>134.40518518518522</v>
      </c>
      <c r="I1553" s="26">
        <f>0.02 *'Bike Data'!C$4*9.81</f>
        <v>55.524600000000007</v>
      </c>
      <c r="J1553" s="22">
        <f t="shared" si="169"/>
        <v>237.09645185185201</v>
      </c>
      <c r="K1553" s="25">
        <f t="shared" si="170"/>
        <v>237.09645185185201</v>
      </c>
      <c r="L1553" s="20">
        <f t="shared" si="171"/>
        <v>0</v>
      </c>
      <c r="M1553" s="30">
        <f>(E1553/1000)*(I1553+H1553+('Bike Data'!C$4*'Bike Data'!C$10*F1553))</f>
        <v>6.423575278806589</v>
      </c>
      <c r="N1553" s="25">
        <f t="shared" si="172"/>
        <v>6.423575278806589</v>
      </c>
      <c r="O1553" s="30">
        <f t="shared" si="173"/>
        <v>0</v>
      </c>
      <c r="P1553" s="26"/>
      <c r="Q1553" s="22">
        <f>((M1553+M1554)/2) * (B1554 - B1553)</f>
        <v>6.6062593588477441</v>
      </c>
      <c r="R1553" s="25">
        <f t="shared" si="174"/>
        <v>6.6062593588477441</v>
      </c>
      <c r="S1553" s="22">
        <f>SUM($R$3:R1553)</f>
        <v>2507.0894443223519</v>
      </c>
      <c r="T1553" s="25">
        <f t="shared" si="168"/>
        <v>0</v>
      </c>
      <c r="U1553" s="22">
        <f>SUM($T$3:T1553)</f>
        <v>503.67381435648423</v>
      </c>
      <c r="V1553" s="25"/>
      <c r="W1553" s="20">
        <f>U1553*'KERS Calcs'!$F$4</f>
        <v>443.23295663370612</v>
      </c>
      <c r="X1553" s="25">
        <f>O1553*'KERS Calcs'!$F$30</f>
        <v>0</v>
      </c>
      <c r="Y1553" s="73">
        <f>T1553*'KERS Calcs'!$F$30</f>
        <v>0</v>
      </c>
      <c r="Z1553" s="26">
        <f>SUM($Y$3:Y1553)</f>
        <v>270.87601509495784</v>
      </c>
    </row>
    <row r="1554" spans="1:26" x14ac:dyDescent="0.2">
      <c r="A1554" s="23" t="s">
        <v>21</v>
      </c>
      <c r="B1554" s="19">
        <v>1551</v>
      </c>
      <c r="C1554" s="23">
        <v>74</v>
      </c>
      <c r="D1554" s="19">
        <v>92.7</v>
      </c>
      <c r="E1554" s="24">
        <v>25.750000000000004</v>
      </c>
      <c r="F1554" s="20">
        <v>0.19444444444444522</v>
      </c>
      <c r="G1554" s="25">
        <f>'Bike Data'!$C$4*$F1554</f>
        <v>55.027777777777999</v>
      </c>
      <c r="H1554" s="22">
        <f>0.5*'Bike Data'!$C$12*'Bike Data'!$C$7*'Bike Data'!$C$6*'WLTP Calcs'!E1554^2</f>
        <v>136.45826250000005</v>
      </c>
      <c r="I1554" s="26">
        <f>0.02 *'Bike Data'!C$4*9.81</f>
        <v>55.524600000000007</v>
      </c>
      <c r="J1554" s="22">
        <f t="shared" si="169"/>
        <v>247.01064027777807</v>
      </c>
      <c r="K1554" s="25">
        <f t="shared" si="170"/>
        <v>247.01064027777807</v>
      </c>
      <c r="L1554" s="20">
        <f t="shared" si="171"/>
        <v>0</v>
      </c>
      <c r="M1554" s="30">
        <f>(E1554/1000)*(I1554+H1554+('Bike Data'!C$4*'Bike Data'!C$10*F1554))</f>
        <v>6.7889434388888983</v>
      </c>
      <c r="N1554" s="25">
        <f t="shared" si="172"/>
        <v>6.7889434388888983</v>
      </c>
      <c r="O1554" s="30">
        <f t="shared" si="173"/>
        <v>0</v>
      </c>
      <c r="P1554" s="26"/>
      <c r="Q1554" s="22">
        <f>((M1554+M1555)/2) * (B1555 - B1554)</f>
        <v>6.9078150348443979</v>
      </c>
      <c r="R1554" s="25">
        <f t="shared" si="174"/>
        <v>6.9078150348443979</v>
      </c>
      <c r="S1554" s="22">
        <f>SUM($R$3:R1554)</f>
        <v>2513.9972593571965</v>
      </c>
      <c r="T1554" s="25">
        <f t="shared" si="168"/>
        <v>0</v>
      </c>
      <c r="U1554" s="22">
        <f>SUM($T$3:T1554)</f>
        <v>503.67381435648423</v>
      </c>
      <c r="V1554" s="25"/>
      <c r="W1554" s="20">
        <f>U1554*'KERS Calcs'!$F$4</f>
        <v>443.23295663370612</v>
      </c>
      <c r="X1554" s="25">
        <f>O1554*'KERS Calcs'!$F$30</f>
        <v>0</v>
      </c>
      <c r="Y1554" s="73">
        <f>T1554*'KERS Calcs'!$F$30</f>
        <v>0</v>
      </c>
      <c r="Z1554" s="26">
        <f>SUM($Y$3:Y1554)</f>
        <v>270.87601509495784</v>
      </c>
    </row>
    <row r="1555" spans="1:26" x14ac:dyDescent="0.2">
      <c r="A1555" s="23" t="s">
        <v>21</v>
      </c>
      <c r="B1555" s="19">
        <v>1552</v>
      </c>
      <c r="C1555" s="23">
        <v>75</v>
      </c>
      <c r="D1555" s="19">
        <v>93.4</v>
      </c>
      <c r="E1555" s="24">
        <v>25.944444444444446</v>
      </c>
      <c r="F1555" s="20">
        <v>0.20833333333333331</v>
      </c>
      <c r="G1555" s="25">
        <f>'Bike Data'!$C$4*$F1555</f>
        <v>58.958333333333329</v>
      </c>
      <c r="H1555" s="22">
        <f>0.5*'Bike Data'!$C$12*'Bike Data'!$C$7*'Bike Data'!$C$6*'WLTP Calcs'!E1555^2</f>
        <v>138.52690185185187</v>
      </c>
      <c r="I1555" s="26">
        <f>0.02 *'Bike Data'!C$4*9.81</f>
        <v>55.524600000000007</v>
      </c>
      <c r="J1555" s="22">
        <f t="shared" si="169"/>
        <v>253.00983518518524</v>
      </c>
      <c r="K1555" s="25">
        <f t="shared" si="170"/>
        <v>253.00983518518524</v>
      </c>
      <c r="L1555" s="20">
        <f t="shared" si="171"/>
        <v>0</v>
      </c>
      <c r="M1555" s="30">
        <f>(E1555/1000)*(I1555+H1555+('Bike Data'!C$4*'Bike Data'!C$10*F1555))</f>
        <v>7.0266866307998974</v>
      </c>
      <c r="N1555" s="25">
        <f t="shared" si="172"/>
        <v>7.0266866307998974</v>
      </c>
      <c r="O1555" s="30">
        <f t="shared" si="173"/>
        <v>0</v>
      </c>
      <c r="P1555" s="26"/>
      <c r="Q1555" s="22">
        <f>((M1555+M1556)/2) * (B1556 - B1555)</f>
        <v>7.0879599009902279</v>
      </c>
      <c r="R1555" s="25">
        <f t="shared" si="174"/>
        <v>7.0879599009902279</v>
      </c>
      <c r="S1555" s="22">
        <f>SUM($R$3:R1555)</f>
        <v>2521.085219258187</v>
      </c>
      <c r="T1555" s="25">
        <f t="shared" si="168"/>
        <v>0</v>
      </c>
      <c r="U1555" s="22">
        <f>SUM($T$3:T1555)</f>
        <v>503.67381435648423</v>
      </c>
      <c r="V1555" s="25"/>
      <c r="W1555" s="20">
        <f>U1555*'KERS Calcs'!$F$4</f>
        <v>443.23295663370612</v>
      </c>
      <c r="X1555" s="25">
        <f>O1555*'KERS Calcs'!$F$30</f>
        <v>0</v>
      </c>
      <c r="Y1555" s="73">
        <f>T1555*'KERS Calcs'!$F$30</f>
        <v>0</v>
      </c>
      <c r="Z1555" s="26">
        <f>SUM($Y$3:Y1555)</f>
        <v>270.87601509495784</v>
      </c>
    </row>
    <row r="1556" spans="1:26" x14ac:dyDescent="0.2">
      <c r="A1556" s="23" t="s">
        <v>21</v>
      </c>
      <c r="B1556" s="19">
        <v>1553</v>
      </c>
      <c r="C1556" s="23">
        <v>76</v>
      </c>
      <c r="D1556" s="19">
        <v>94.2</v>
      </c>
      <c r="E1556" s="24">
        <v>26.166666666666668</v>
      </c>
      <c r="F1556" s="20">
        <v>0.20833333333333331</v>
      </c>
      <c r="G1556" s="25">
        <f>'Bike Data'!$C$4*$F1556</f>
        <v>58.958333333333329</v>
      </c>
      <c r="H1556" s="22">
        <f>0.5*'Bike Data'!$C$12*'Bike Data'!$C$7*'Bike Data'!$C$6*'WLTP Calcs'!E1556^2</f>
        <v>140.91011666666668</v>
      </c>
      <c r="I1556" s="26">
        <f>0.02 *'Bike Data'!C$4*9.81</f>
        <v>55.524600000000007</v>
      </c>
      <c r="J1556" s="22">
        <f t="shared" si="169"/>
        <v>255.39305000000002</v>
      </c>
      <c r="K1556" s="25">
        <f t="shared" si="170"/>
        <v>255.39305000000002</v>
      </c>
      <c r="L1556" s="20">
        <f t="shared" si="171"/>
        <v>0</v>
      </c>
      <c r="M1556" s="30">
        <f>(E1556/1000)*(I1556+H1556+('Bike Data'!C$4*'Bike Data'!C$10*F1556))</f>
        <v>7.1492331711805575</v>
      </c>
      <c r="N1556" s="25">
        <f t="shared" si="172"/>
        <v>7.1492331711805575</v>
      </c>
      <c r="O1556" s="30">
        <f t="shared" si="173"/>
        <v>0</v>
      </c>
      <c r="P1556" s="26"/>
      <c r="Q1556" s="22">
        <f>((M1556+M1557)/2) * (B1557 - B1556)</f>
        <v>7.2035014902552748</v>
      </c>
      <c r="R1556" s="25">
        <f t="shared" si="174"/>
        <v>7.2035014902552748</v>
      </c>
      <c r="S1556" s="22">
        <f>SUM($R$3:R1556)</f>
        <v>2528.2887207484423</v>
      </c>
      <c r="T1556" s="25">
        <f t="shared" si="168"/>
        <v>0</v>
      </c>
      <c r="U1556" s="22">
        <f>SUM($T$3:T1556)</f>
        <v>503.67381435648423</v>
      </c>
      <c r="V1556" s="25"/>
      <c r="W1556" s="20">
        <f>U1556*'KERS Calcs'!$F$4</f>
        <v>443.23295663370612</v>
      </c>
      <c r="X1556" s="25">
        <f>O1556*'KERS Calcs'!$F$30</f>
        <v>0</v>
      </c>
      <c r="Y1556" s="73">
        <f>T1556*'KERS Calcs'!$F$30</f>
        <v>0</v>
      </c>
      <c r="Z1556" s="26">
        <f>SUM($Y$3:Y1556)</f>
        <v>270.87601509495784</v>
      </c>
    </row>
    <row r="1557" spans="1:26" x14ac:dyDescent="0.2">
      <c r="A1557" s="23" t="s">
        <v>21</v>
      </c>
      <c r="B1557" s="19">
        <v>1554</v>
      </c>
      <c r="C1557" s="23">
        <v>77</v>
      </c>
      <c r="D1557" s="19">
        <v>94.9</v>
      </c>
      <c r="E1557" s="24">
        <v>26.361111111111114</v>
      </c>
      <c r="F1557" s="20">
        <v>0.20833333333333331</v>
      </c>
      <c r="G1557" s="25">
        <f>'Bike Data'!$C$4*$F1557</f>
        <v>58.958333333333329</v>
      </c>
      <c r="H1557" s="22">
        <f>0.5*'Bike Data'!$C$12*'Bike Data'!$C$7*'Bike Data'!$C$6*'WLTP Calcs'!E1557^2</f>
        <v>143.01210324074077</v>
      </c>
      <c r="I1557" s="26">
        <f>0.02 *'Bike Data'!C$4*9.81</f>
        <v>55.524600000000007</v>
      </c>
      <c r="J1557" s="22">
        <f t="shared" si="169"/>
        <v>257.49503657407411</v>
      </c>
      <c r="K1557" s="25">
        <f t="shared" si="170"/>
        <v>257.49503657407411</v>
      </c>
      <c r="L1557" s="20">
        <f t="shared" si="171"/>
        <v>0</v>
      </c>
      <c r="M1557" s="30">
        <f>(E1557/1000)*(I1557+H1557+('Bike Data'!C$4*'Bike Data'!C$10*F1557))</f>
        <v>7.2577698093299921</v>
      </c>
      <c r="N1557" s="25">
        <f t="shared" si="172"/>
        <v>7.2577698093299921</v>
      </c>
      <c r="O1557" s="30">
        <f t="shared" si="173"/>
        <v>0</v>
      </c>
      <c r="P1557" s="26"/>
      <c r="Q1557" s="22">
        <f>((M1557+M1558)/2) * (B1558 - B1557)</f>
        <v>7.4566234926568864</v>
      </c>
      <c r="R1557" s="25">
        <f t="shared" si="174"/>
        <v>7.4566234926568864</v>
      </c>
      <c r="S1557" s="22">
        <f>SUM($R$3:R1557)</f>
        <v>2535.7453442410992</v>
      </c>
      <c r="T1557" s="25">
        <f t="shared" si="168"/>
        <v>0</v>
      </c>
      <c r="U1557" s="22">
        <f>SUM($T$3:T1557)</f>
        <v>503.67381435648423</v>
      </c>
      <c r="V1557" s="25"/>
      <c r="W1557" s="20">
        <f>U1557*'KERS Calcs'!$F$4</f>
        <v>443.23295663370612</v>
      </c>
      <c r="X1557" s="25">
        <f>O1557*'KERS Calcs'!$F$30</f>
        <v>0</v>
      </c>
      <c r="Y1557" s="73">
        <f>T1557*'KERS Calcs'!$F$30</f>
        <v>0</v>
      </c>
      <c r="Z1557" s="26">
        <f>SUM($Y$3:Y1557)</f>
        <v>270.87601509495784</v>
      </c>
    </row>
    <row r="1558" spans="1:26" x14ac:dyDescent="0.2">
      <c r="A1558" s="23" t="s">
        <v>21</v>
      </c>
      <c r="B1558" s="19">
        <v>1555</v>
      </c>
      <c r="C1558" s="23">
        <v>78</v>
      </c>
      <c r="D1558" s="19">
        <v>95.7</v>
      </c>
      <c r="E1558" s="24">
        <v>26.583333333333336</v>
      </c>
      <c r="F1558" s="20">
        <v>0.23611111111110952</v>
      </c>
      <c r="G1558" s="25">
        <f>'Bike Data'!$C$4*$F1558</f>
        <v>66.819444444443988</v>
      </c>
      <c r="H1558" s="22">
        <f>0.5*'Bike Data'!$C$12*'Bike Data'!$C$7*'Bike Data'!$C$6*'WLTP Calcs'!E1558^2</f>
        <v>145.43342916666668</v>
      </c>
      <c r="I1558" s="26">
        <f>0.02 *'Bike Data'!C$4*9.81</f>
        <v>55.524600000000007</v>
      </c>
      <c r="J1558" s="22">
        <f t="shared" si="169"/>
        <v>267.77747361111068</v>
      </c>
      <c r="K1558" s="25">
        <f t="shared" si="170"/>
        <v>267.77747361111068</v>
      </c>
      <c r="L1558" s="20">
        <f t="shared" si="171"/>
        <v>0</v>
      </c>
      <c r="M1558" s="30">
        <f>(E1558/1000)*(I1558+H1558+('Bike Data'!C$4*'Bike Data'!C$10*F1558))</f>
        <v>7.6554771759837816</v>
      </c>
      <c r="N1558" s="25">
        <f t="shared" si="172"/>
        <v>7.6554771759837816</v>
      </c>
      <c r="O1558" s="30">
        <f t="shared" si="173"/>
        <v>0</v>
      </c>
      <c r="P1558" s="26"/>
      <c r="Q1558" s="22">
        <f>((M1558+M1559)/2) * (B1559 - B1558)</f>
        <v>7.9343856757233722</v>
      </c>
      <c r="R1558" s="25">
        <f t="shared" si="174"/>
        <v>7.9343856757233722</v>
      </c>
      <c r="S1558" s="22">
        <f>SUM($R$3:R1558)</f>
        <v>2543.6797299168225</v>
      </c>
      <c r="T1558" s="25">
        <f t="shared" si="168"/>
        <v>0</v>
      </c>
      <c r="U1558" s="22">
        <f>SUM($T$3:T1558)</f>
        <v>503.67381435648423</v>
      </c>
      <c r="V1558" s="25"/>
      <c r="W1558" s="20">
        <f>U1558*'KERS Calcs'!$F$4</f>
        <v>443.23295663370612</v>
      </c>
      <c r="X1558" s="25">
        <f>O1558*'KERS Calcs'!$F$30</f>
        <v>0</v>
      </c>
      <c r="Y1558" s="73">
        <f>T1558*'KERS Calcs'!$F$30</f>
        <v>0</v>
      </c>
      <c r="Z1558" s="26">
        <f>SUM($Y$3:Y1558)</f>
        <v>270.87601509495784</v>
      </c>
    </row>
    <row r="1559" spans="1:26" x14ac:dyDescent="0.2">
      <c r="A1559" s="23" t="s">
        <v>21</v>
      </c>
      <c r="B1559" s="19">
        <v>1556</v>
      </c>
      <c r="C1559" s="23">
        <v>79</v>
      </c>
      <c r="D1559" s="19">
        <v>96.6</v>
      </c>
      <c r="E1559" s="24">
        <v>26.833333333333332</v>
      </c>
      <c r="F1559" s="20">
        <v>0.27777777777777779</v>
      </c>
      <c r="G1559" s="25">
        <f>'Bike Data'!$C$4*$F1559</f>
        <v>78.611111111111114</v>
      </c>
      <c r="H1559" s="22">
        <f>0.5*'Bike Data'!$C$12*'Bike Data'!$C$7*'Bike Data'!$C$6*'WLTP Calcs'!E1559^2</f>
        <v>148.18171666666666</v>
      </c>
      <c r="I1559" s="26">
        <f>0.02 *'Bike Data'!C$4*9.81</f>
        <v>55.524600000000007</v>
      </c>
      <c r="J1559" s="22">
        <f t="shared" si="169"/>
        <v>282.31742777777777</v>
      </c>
      <c r="K1559" s="25">
        <f t="shared" si="170"/>
        <v>282.31742777777777</v>
      </c>
      <c r="L1559" s="20">
        <f t="shared" si="171"/>
        <v>0</v>
      </c>
      <c r="M1559" s="30">
        <f>(E1559/1000)*(I1559+H1559+('Bike Data'!C$4*'Bike Data'!C$10*F1559))</f>
        <v>8.2132941754629627</v>
      </c>
      <c r="N1559" s="25">
        <f t="shared" si="172"/>
        <v>8.2132941754629627</v>
      </c>
      <c r="O1559" s="30">
        <f t="shared" si="173"/>
        <v>0</v>
      </c>
      <c r="P1559" s="26"/>
      <c r="Q1559" s="22">
        <f>((M1559+M1560)/2) * (B1560 - B1559)</f>
        <v>8.514495587908316</v>
      </c>
      <c r="R1559" s="25">
        <f t="shared" si="174"/>
        <v>8.514495587908316</v>
      </c>
      <c r="S1559" s="22">
        <f>SUM($R$3:R1559)</f>
        <v>2552.1942255047306</v>
      </c>
      <c r="T1559" s="25">
        <f t="shared" si="168"/>
        <v>0</v>
      </c>
      <c r="U1559" s="22">
        <f>SUM($T$3:T1559)</f>
        <v>503.67381435648423</v>
      </c>
      <c r="V1559" s="25"/>
      <c r="W1559" s="20">
        <f>U1559*'KERS Calcs'!$F$4</f>
        <v>443.23295663370612</v>
      </c>
      <c r="X1559" s="25">
        <f>O1559*'KERS Calcs'!$F$30</f>
        <v>0</v>
      </c>
      <c r="Y1559" s="73">
        <f>T1559*'KERS Calcs'!$F$30</f>
        <v>0</v>
      </c>
      <c r="Z1559" s="26">
        <f>SUM($Y$3:Y1559)</f>
        <v>270.87601509495784</v>
      </c>
    </row>
    <row r="1560" spans="1:26" x14ac:dyDescent="0.2">
      <c r="A1560" s="23" t="s">
        <v>21</v>
      </c>
      <c r="B1560" s="19">
        <v>1557</v>
      </c>
      <c r="C1560" s="23">
        <v>80</v>
      </c>
      <c r="D1560" s="19">
        <v>97.7</v>
      </c>
      <c r="E1560" s="24">
        <v>27.138888888888889</v>
      </c>
      <c r="F1560" s="20">
        <v>0.31944444444444603</v>
      </c>
      <c r="G1560" s="25">
        <f>'Bike Data'!$C$4*$F1560</f>
        <v>90.402777777778226</v>
      </c>
      <c r="H1560" s="22">
        <f>0.5*'Bike Data'!$C$12*'Bike Data'!$C$7*'Bike Data'!$C$6*'WLTP Calcs'!E1560^2</f>
        <v>151.57566990740742</v>
      </c>
      <c r="I1560" s="26">
        <f>0.02 *'Bike Data'!C$4*9.81</f>
        <v>55.524600000000007</v>
      </c>
      <c r="J1560" s="22">
        <f t="shared" si="169"/>
        <v>297.50304768518566</v>
      </c>
      <c r="K1560" s="25">
        <f t="shared" si="170"/>
        <v>297.50304768518566</v>
      </c>
      <c r="L1560" s="20">
        <f t="shared" si="171"/>
        <v>0</v>
      </c>
      <c r="M1560" s="30">
        <f>(E1560/1000)*(I1560+H1560+('Bike Data'!C$4*'Bike Data'!C$10*F1560))</f>
        <v>8.8156970003536692</v>
      </c>
      <c r="N1560" s="25">
        <f t="shared" si="172"/>
        <v>8.8156970003536692</v>
      </c>
      <c r="O1560" s="30">
        <f t="shared" si="173"/>
        <v>0</v>
      </c>
      <c r="P1560" s="26"/>
      <c r="Q1560" s="22">
        <f>((M1560+M1561)/2) * (B1561 - B1560)</f>
        <v>9.2025546464956385</v>
      </c>
      <c r="R1560" s="25">
        <f t="shared" si="174"/>
        <v>9.2025546464956385</v>
      </c>
      <c r="S1560" s="22">
        <f>SUM($R$3:R1560)</f>
        <v>2561.3967801512263</v>
      </c>
      <c r="T1560" s="25">
        <f t="shared" si="168"/>
        <v>0</v>
      </c>
      <c r="U1560" s="22">
        <f>SUM($T$3:T1560)</f>
        <v>503.67381435648423</v>
      </c>
      <c r="V1560" s="25"/>
      <c r="W1560" s="20">
        <f>U1560*'KERS Calcs'!$F$4</f>
        <v>443.23295663370612</v>
      </c>
      <c r="X1560" s="25">
        <f>O1560*'KERS Calcs'!$F$30</f>
        <v>0</v>
      </c>
      <c r="Y1560" s="73">
        <f>T1560*'KERS Calcs'!$F$30</f>
        <v>0</v>
      </c>
      <c r="Z1560" s="26">
        <f>SUM($Y$3:Y1560)</f>
        <v>270.87601509495784</v>
      </c>
    </row>
    <row r="1561" spans="1:26" x14ac:dyDescent="0.2">
      <c r="A1561" s="23" t="s">
        <v>21</v>
      </c>
      <c r="B1561" s="19">
        <v>1558</v>
      </c>
      <c r="C1561" s="23">
        <v>81</v>
      </c>
      <c r="D1561" s="19">
        <v>98.9</v>
      </c>
      <c r="E1561" s="24">
        <v>27.472222222222225</v>
      </c>
      <c r="F1561" s="20">
        <v>0.37500000000000039</v>
      </c>
      <c r="G1561" s="25">
        <f>'Bike Data'!$C$4*$F1561</f>
        <v>106.12500000000011</v>
      </c>
      <c r="H1561" s="22">
        <f>0.5*'Bike Data'!$C$12*'Bike Data'!$C$7*'Bike Data'!$C$6*'WLTP Calcs'!E1561^2</f>
        <v>155.32199212962968</v>
      </c>
      <c r="I1561" s="26">
        <f>0.02 *'Bike Data'!C$4*9.81</f>
        <v>55.524600000000007</v>
      </c>
      <c r="J1561" s="22">
        <f t="shared" si="169"/>
        <v>316.97159212962981</v>
      </c>
      <c r="K1561" s="25">
        <f t="shared" si="170"/>
        <v>316.97159212962981</v>
      </c>
      <c r="L1561" s="20">
        <f t="shared" si="171"/>
        <v>0</v>
      </c>
      <c r="M1561" s="30">
        <f>(E1561/1000)*(I1561+H1561+('Bike Data'!C$4*'Bike Data'!C$10*F1561))</f>
        <v>9.5894122926376095</v>
      </c>
      <c r="N1561" s="25">
        <f t="shared" si="172"/>
        <v>9.5894122926376095</v>
      </c>
      <c r="O1561" s="30">
        <f t="shared" si="173"/>
        <v>0</v>
      </c>
      <c r="P1561" s="26"/>
      <c r="Q1561" s="22">
        <f>((M1561+M1562)/2) * (B1562 - B1561)</f>
        <v>10.013854249340921</v>
      </c>
      <c r="R1561" s="25">
        <f t="shared" si="174"/>
        <v>10.013854249340921</v>
      </c>
      <c r="S1561" s="22">
        <f>SUM($R$3:R1561)</f>
        <v>2571.4106344005672</v>
      </c>
      <c r="T1561" s="25">
        <f t="shared" si="168"/>
        <v>0</v>
      </c>
      <c r="U1561" s="22">
        <f>SUM($T$3:T1561)</f>
        <v>503.67381435648423</v>
      </c>
      <c r="V1561" s="25"/>
      <c r="W1561" s="20">
        <f>U1561*'KERS Calcs'!$F$4</f>
        <v>443.23295663370612</v>
      </c>
      <c r="X1561" s="25">
        <f>O1561*'KERS Calcs'!$F$30</f>
        <v>0</v>
      </c>
      <c r="Y1561" s="73">
        <f>T1561*'KERS Calcs'!$F$30</f>
        <v>0</v>
      </c>
      <c r="Z1561" s="26">
        <f>SUM($Y$3:Y1561)</f>
        <v>270.87601509495784</v>
      </c>
    </row>
    <row r="1562" spans="1:26" x14ac:dyDescent="0.2">
      <c r="A1562" s="23" t="s">
        <v>21</v>
      </c>
      <c r="B1562" s="19">
        <v>1559</v>
      </c>
      <c r="C1562" s="23">
        <v>82</v>
      </c>
      <c r="D1562" s="19">
        <v>100.4</v>
      </c>
      <c r="E1562" s="24">
        <v>27.888888888888893</v>
      </c>
      <c r="F1562" s="20">
        <v>0.43055555555555475</v>
      </c>
      <c r="G1562" s="25">
        <f>'Bike Data'!$C$4*$F1562</f>
        <v>121.84722222222199</v>
      </c>
      <c r="H1562" s="22">
        <f>0.5*'Bike Data'!$C$12*'Bike Data'!$C$7*'Bike Data'!$C$6*'WLTP Calcs'!E1562^2</f>
        <v>160.06920740740745</v>
      </c>
      <c r="I1562" s="26">
        <f>0.02 *'Bike Data'!C$4*9.81</f>
        <v>55.524600000000007</v>
      </c>
      <c r="J1562" s="22">
        <f t="shared" si="169"/>
        <v>337.44102962962944</v>
      </c>
      <c r="K1562" s="25">
        <f t="shared" si="170"/>
        <v>337.44102962962944</v>
      </c>
      <c r="L1562" s="20">
        <f t="shared" si="171"/>
        <v>0</v>
      </c>
      <c r="M1562" s="30">
        <f>(E1562/1000)*(I1562+H1562+('Bike Data'!C$4*'Bike Data'!C$10*F1562))</f>
        <v>10.438296206044233</v>
      </c>
      <c r="N1562" s="25">
        <f t="shared" si="172"/>
        <v>10.438296206044233</v>
      </c>
      <c r="O1562" s="30">
        <f t="shared" si="173"/>
        <v>0</v>
      </c>
      <c r="P1562" s="26"/>
      <c r="Q1562" s="22">
        <f>((M1562+M1563)/2) * (B1563 - B1562)</f>
        <v>10.666839973392481</v>
      </c>
      <c r="R1562" s="25">
        <f t="shared" si="174"/>
        <v>10.666839973392481</v>
      </c>
      <c r="S1562" s="22">
        <f>SUM($R$3:R1562)</f>
        <v>2582.0774743739598</v>
      </c>
      <c r="T1562" s="25">
        <f t="shared" si="168"/>
        <v>0</v>
      </c>
      <c r="U1562" s="22">
        <f>SUM($T$3:T1562)</f>
        <v>503.67381435648423</v>
      </c>
      <c r="V1562" s="25"/>
      <c r="W1562" s="20">
        <f>U1562*'KERS Calcs'!$F$4</f>
        <v>443.23295663370612</v>
      </c>
      <c r="X1562" s="25">
        <f>O1562*'KERS Calcs'!$F$30</f>
        <v>0</v>
      </c>
      <c r="Y1562" s="73">
        <f>T1562*'KERS Calcs'!$F$30</f>
        <v>0</v>
      </c>
      <c r="Z1562" s="26">
        <f>SUM($Y$3:Y1562)</f>
        <v>270.87601509495784</v>
      </c>
    </row>
    <row r="1563" spans="1:26" x14ac:dyDescent="0.2">
      <c r="A1563" s="23" t="s">
        <v>21</v>
      </c>
      <c r="B1563" s="19">
        <v>1560</v>
      </c>
      <c r="C1563" s="23">
        <v>83</v>
      </c>
      <c r="D1563" s="19">
        <v>102</v>
      </c>
      <c r="E1563" s="24">
        <v>28.333333333333336</v>
      </c>
      <c r="F1563" s="20">
        <v>0.44444444444444287</v>
      </c>
      <c r="G1563" s="25">
        <f>'Bike Data'!$C$4*$F1563</f>
        <v>125.77777777777733</v>
      </c>
      <c r="H1563" s="22">
        <f>0.5*'Bike Data'!$C$12*'Bike Data'!$C$7*'Bike Data'!$C$6*'WLTP Calcs'!E1563^2</f>
        <v>165.2116666666667</v>
      </c>
      <c r="I1563" s="26">
        <f>0.02 *'Bike Data'!C$4*9.81</f>
        <v>55.524600000000007</v>
      </c>
      <c r="J1563" s="22">
        <f t="shared" si="169"/>
        <v>346.51404444444404</v>
      </c>
      <c r="K1563" s="25">
        <f t="shared" si="170"/>
        <v>346.51404444444404</v>
      </c>
      <c r="L1563" s="20">
        <f t="shared" si="171"/>
        <v>0</v>
      </c>
      <c r="M1563" s="30">
        <f>(E1563/1000)*(I1563+H1563+('Bike Data'!C$4*'Bike Data'!C$10*F1563))</f>
        <v>10.895383740740726</v>
      </c>
      <c r="N1563" s="25">
        <f t="shared" si="172"/>
        <v>10.895383740740726</v>
      </c>
      <c r="O1563" s="30">
        <f t="shared" si="173"/>
        <v>0</v>
      </c>
      <c r="P1563" s="26"/>
      <c r="Q1563" s="22">
        <f>((M1563+M1564)/2) * (B1564 - B1563)</f>
        <v>11.05600187572016</v>
      </c>
      <c r="R1563" s="25">
        <f t="shared" si="174"/>
        <v>11.05600187572016</v>
      </c>
      <c r="S1563" s="22">
        <f>SUM($R$3:R1563)</f>
        <v>2593.1334762496799</v>
      </c>
      <c r="T1563" s="25">
        <f t="shared" si="168"/>
        <v>0</v>
      </c>
      <c r="U1563" s="22">
        <f>SUM($T$3:T1563)</f>
        <v>503.67381435648423</v>
      </c>
      <c r="V1563" s="25"/>
      <c r="W1563" s="20">
        <f>U1563*'KERS Calcs'!$F$4</f>
        <v>443.23295663370612</v>
      </c>
      <c r="X1563" s="25">
        <f>O1563*'KERS Calcs'!$F$30</f>
        <v>0</v>
      </c>
      <c r="Y1563" s="73">
        <f>T1563*'KERS Calcs'!$F$30</f>
        <v>0</v>
      </c>
      <c r="Z1563" s="26">
        <f>SUM($Y$3:Y1563)</f>
        <v>270.87601509495784</v>
      </c>
    </row>
    <row r="1564" spans="1:26" x14ac:dyDescent="0.2">
      <c r="A1564" s="23" t="s">
        <v>21</v>
      </c>
      <c r="B1564" s="19">
        <v>1561</v>
      </c>
      <c r="C1564" s="23">
        <v>84</v>
      </c>
      <c r="D1564" s="19">
        <v>103.6</v>
      </c>
      <c r="E1564" s="24">
        <v>28.777777777777779</v>
      </c>
      <c r="F1564" s="20">
        <v>0.44444444444444481</v>
      </c>
      <c r="G1564" s="25">
        <f>'Bike Data'!$C$4*$F1564</f>
        <v>125.77777777777789</v>
      </c>
      <c r="H1564" s="22">
        <f>0.5*'Bike Data'!$C$12*'Bike Data'!$C$7*'Bike Data'!$C$6*'WLTP Calcs'!E1564^2</f>
        <v>170.43542962962965</v>
      </c>
      <c r="I1564" s="26">
        <f>0.02 *'Bike Data'!C$4*9.81</f>
        <v>55.524600000000007</v>
      </c>
      <c r="J1564" s="22">
        <f t="shared" si="169"/>
        <v>351.73780740740756</v>
      </c>
      <c r="K1564" s="25">
        <f t="shared" si="170"/>
        <v>351.73780740740756</v>
      </c>
      <c r="L1564" s="20">
        <f t="shared" si="171"/>
        <v>0</v>
      </c>
      <c r="M1564" s="30">
        <f>(E1564/1000)*(I1564+H1564+('Bike Data'!C$4*'Bike Data'!C$10*F1564))</f>
        <v>11.216620010699593</v>
      </c>
      <c r="N1564" s="25">
        <f t="shared" si="172"/>
        <v>11.216620010699593</v>
      </c>
      <c r="O1564" s="30">
        <f t="shared" si="173"/>
        <v>0</v>
      </c>
      <c r="P1564" s="26"/>
      <c r="Q1564" s="22">
        <f>((M1564+M1565)/2) * (B1565 - B1564)</f>
        <v>11.380747755555561</v>
      </c>
      <c r="R1564" s="25">
        <f t="shared" si="174"/>
        <v>11.380747755555561</v>
      </c>
      <c r="S1564" s="22">
        <f>SUM($R$3:R1564)</f>
        <v>2604.5142240052355</v>
      </c>
      <c r="T1564" s="25">
        <f t="shared" si="168"/>
        <v>0</v>
      </c>
      <c r="U1564" s="22">
        <f>SUM($T$3:T1564)</f>
        <v>503.67381435648423</v>
      </c>
      <c r="V1564" s="25"/>
      <c r="W1564" s="20">
        <f>U1564*'KERS Calcs'!$F$4</f>
        <v>443.23295663370612</v>
      </c>
      <c r="X1564" s="25">
        <f>O1564*'KERS Calcs'!$F$30</f>
        <v>0</v>
      </c>
      <c r="Y1564" s="73">
        <f>T1564*'KERS Calcs'!$F$30</f>
        <v>0</v>
      </c>
      <c r="Z1564" s="26">
        <f>SUM($Y$3:Y1564)</f>
        <v>270.87601509495784</v>
      </c>
    </row>
    <row r="1565" spans="1:26" x14ac:dyDescent="0.2">
      <c r="A1565" s="23" t="s">
        <v>21</v>
      </c>
      <c r="B1565" s="19">
        <v>1562</v>
      </c>
      <c r="C1565" s="23">
        <v>85</v>
      </c>
      <c r="D1565" s="19">
        <v>105.2</v>
      </c>
      <c r="E1565" s="24">
        <v>29.222222222222225</v>
      </c>
      <c r="F1565" s="20">
        <v>0.44444444444444481</v>
      </c>
      <c r="G1565" s="25">
        <f>'Bike Data'!$C$4*$F1565</f>
        <v>125.77777777777789</v>
      </c>
      <c r="H1565" s="22">
        <f>0.5*'Bike Data'!$C$12*'Bike Data'!$C$7*'Bike Data'!$C$6*'WLTP Calcs'!E1565^2</f>
        <v>175.74049629629633</v>
      </c>
      <c r="I1565" s="26">
        <f>0.02 *'Bike Data'!C$4*9.81</f>
        <v>55.524600000000007</v>
      </c>
      <c r="J1565" s="22">
        <f t="shared" si="169"/>
        <v>357.04287407407423</v>
      </c>
      <c r="K1565" s="25">
        <f t="shared" si="170"/>
        <v>357.04287407407423</v>
      </c>
      <c r="L1565" s="20">
        <f t="shared" si="171"/>
        <v>0</v>
      </c>
      <c r="M1565" s="30">
        <f>(E1565/1000)*(I1565+H1565+('Bike Data'!C$4*'Bike Data'!C$10*F1565))</f>
        <v>11.54487550041153</v>
      </c>
      <c r="N1565" s="25">
        <f t="shared" si="172"/>
        <v>11.54487550041153</v>
      </c>
      <c r="O1565" s="30">
        <f t="shared" si="173"/>
        <v>0</v>
      </c>
      <c r="P1565" s="26"/>
      <c r="Q1565" s="22">
        <f>((M1565+M1566)/2) * (B1566 - B1565)</f>
        <v>11.788498283191874</v>
      </c>
      <c r="R1565" s="25">
        <f t="shared" si="174"/>
        <v>11.788498283191874</v>
      </c>
      <c r="S1565" s="22">
        <f>SUM($R$3:R1565)</f>
        <v>2616.3027222884275</v>
      </c>
      <c r="T1565" s="25">
        <f t="shared" si="168"/>
        <v>0</v>
      </c>
      <c r="U1565" s="22">
        <f>SUM($T$3:T1565)</f>
        <v>503.67381435648423</v>
      </c>
      <c r="V1565" s="25"/>
      <c r="W1565" s="20">
        <f>U1565*'KERS Calcs'!$F$4</f>
        <v>443.23295663370612</v>
      </c>
      <c r="X1565" s="25">
        <f>O1565*'KERS Calcs'!$F$30</f>
        <v>0</v>
      </c>
      <c r="Y1565" s="73">
        <f>T1565*'KERS Calcs'!$F$30</f>
        <v>0</v>
      </c>
      <c r="Z1565" s="26">
        <f>SUM($Y$3:Y1565)</f>
        <v>270.87601509495784</v>
      </c>
    </row>
    <row r="1566" spans="1:26" x14ac:dyDescent="0.2">
      <c r="A1566" s="23" t="s">
        <v>21</v>
      </c>
      <c r="B1566" s="19">
        <v>1563</v>
      </c>
      <c r="C1566" s="23">
        <v>86</v>
      </c>
      <c r="D1566" s="19">
        <v>106.8</v>
      </c>
      <c r="E1566" s="24">
        <v>29.666666666666668</v>
      </c>
      <c r="F1566" s="20">
        <v>0.45833333333333293</v>
      </c>
      <c r="G1566" s="25">
        <f>'Bike Data'!$C$4*$F1566</f>
        <v>129.70833333333323</v>
      </c>
      <c r="H1566" s="22">
        <f>0.5*'Bike Data'!$C$12*'Bike Data'!$C$7*'Bike Data'!$C$6*'WLTP Calcs'!E1566^2</f>
        <v>181.1268666666667</v>
      </c>
      <c r="I1566" s="26">
        <f>0.02 *'Bike Data'!C$4*9.81</f>
        <v>55.524600000000007</v>
      </c>
      <c r="J1566" s="22">
        <f t="shared" si="169"/>
        <v>366.35979999999995</v>
      </c>
      <c r="K1566" s="25">
        <f t="shared" si="170"/>
        <v>366.35979999999995</v>
      </c>
      <c r="L1566" s="20">
        <f t="shared" si="171"/>
        <v>0</v>
      </c>
      <c r="M1566" s="30">
        <f>(E1566/1000)*(I1566+H1566+('Bike Data'!C$4*'Bike Data'!C$10*F1566))</f>
        <v>12.03212106597222</v>
      </c>
      <c r="N1566" s="25">
        <f t="shared" si="172"/>
        <v>12.03212106597222</v>
      </c>
      <c r="O1566" s="30">
        <f t="shared" si="173"/>
        <v>0</v>
      </c>
      <c r="P1566" s="26"/>
      <c r="Q1566" s="22">
        <f>((M1566+M1567)/2) * (B1567 - B1566)</f>
        <v>12.292607364711937</v>
      </c>
      <c r="R1566" s="25">
        <f t="shared" si="174"/>
        <v>12.292607364711937</v>
      </c>
      <c r="S1566" s="22">
        <f>SUM($R$3:R1566)</f>
        <v>2628.5953296531393</v>
      </c>
      <c r="T1566" s="25">
        <f t="shared" si="168"/>
        <v>0</v>
      </c>
      <c r="U1566" s="22">
        <f>SUM($T$3:T1566)</f>
        <v>503.67381435648423</v>
      </c>
      <c r="V1566" s="25"/>
      <c r="W1566" s="20">
        <f>U1566*'KERS Calcs'!$F$4</f>
        <v>443.23295663370612</v>
      </c>
      <c r="X1566" s="25">
        <f>O1566*'KERS Calcs'!$F$30</f>
        <v>0</v>
      </c>
      <c r="Y1566" s="73">
        <f>T1566*'KERS Calcs'!$F$30</f>
        <v>0</v>
      </c>
      <c r="Z1566" s="26">
        <f>SUM($Y$3:Y1566)</f>
        <v>270.87601509495784</v>
      </c>
    </row>
    <row r="1567" spans="1:26" x14ac:dyDescent="0.2">
      <c r="A1567" s="23" t="s">
        <v>21</v>
      </c>
      <c r="B1567" s="19">
        <v>1564</v>
      </c>
      <c r="C1567" s="23">
        <v>87</v>
      </c>
      <c r="D1567" s="19">
        <v>108.5</v>
      </c>
      <c r="E1567" s="24">
        <v>30.138888888888889</v>
      </c>
      <c r="F1567" s="20">
        <v>0.47222222222222299</v>
      </c>
      <c r="G1567" s="25">
        <f>'Bike Data'!$C$4*$F1567</f>
        <v>133.63888888888911</v>
      </c>
      <c r="H1567" s="22">
        <f>0.5*'Bike Data'!$C$12*'Bike Data'!$C$7*'Bike Data'!$C$6*'WLTP Calcs'!E1567^2</f>
        <v>186.93896990740743</v>
      </c>
      <c r="I1567" s="26">
        <f>0.02 *'Bike Data'!C$4*9.81</f>
        <v>55.524600000000007</v>
      </c>
      <c r="J1567" s="22">
        <f t="shared" si="169"/>
        <v>376.10245879629656</v>
      </c>
      <c r="K1567" s="25">
        <f t="shared" si="170"/>
        <v>376.10245879629656</v>
      </c>
      <c r="L1567" s="20">
        <f t="shared" si="171"/>
        <v>0</v>
      </c>
      <c r="M1567" s="30">
        <f>(E1567/1000)*(I1567+H1567+('Bike Data'!C$4*'Bike Data'!C$10*F1567))</f>
        <v>12.553093663451653</v>
      </c>
      <c r="N1567" s="25">
        <f t="shared" si="172"/>
        <v>12.553093663451653</v>
      </c>
      <c r="O1567" s="30">
        <f t="shared" si="173"/>
        <v>0</v>
      </c>
      <c r="P1567" s="26"/>
      <c r="Q1567" s="22">
        <f>((M1567+M1568)/2) * (B1568 - B1567)</f>
        <v>12.74179815000001</v>
      </c>
      <c r="R1567" s="25">
        <f t="shared" si="174"/>
        <v>12.74179815000001</v>
      </c>
      <c r="S1567" s="22">
        <f>SUM($R$3:R1567)</f>
        <v>2641.3371278031391</v>
      </c>
      <c r="T1567" s="25">
        <f t="shared" si="168"/>
        <v>0</v>
      </c>
      <c r="U1567" s="22">
        <f>SUM($T$3:T1567)</f>
        <v>503.67381435648423</v>
      </c>
      <c r="V1567" s="25"/>
      <c r="W1567" s="20">
        <f>U1567*'KERS Calcs'!$F$4</f>
        <v>443.23295663370612</v>
      </c>
      <c r="X1567" s="25">
        <f>O1567*'KERS Calcs'!$F$30</f>
        <v>0</v>
      </c>
      <c r="Y1567" s="73">
        <f>T1567*'KERS Calcs'!$F$30</f>
        <v>0</v>
      </c>
      <c r="Z1567" s="26">
        <f>SUM($Y$3:Y1567)</f>
        <v>270.87601509495784</v>
      </c>
    </row>
    <row r="1568" spans="1:26" x14ac:dyDescent="0.2">
      <c r="A1568" s="23" t="s">
        <v>21</v>
      </c>
      <c r="B1568" s="19">
        <v>1565</v>
      </c>
      <c r="C1568" s="23">
        <v>88</v>
      </c>
      <c r="D1568" s="19">
        <v>110.2</v>
      </c>
      <c r="E1568" s="24">
        <v>30.611111111111114</v>
      </c>
      <c r="F1568" s="20">
        <v>0.47222222222222299</v>
      </c>
      <c r="G1568" s="25">
        <f>'Bike Data'!$C$4*$F1568</f>
        <v>133.63888888888911</v>
      </c>
      <c r="H1568" s="22">
        <f>0.5*'Bike Data'!$C$12*'Bike Data'!$C$7*'Bike Data'!$C$6*'WLTP Calcs'!E1568^2</f>
        <v>192.84285740740745</v>
      </c>
      <c r="I1568" s="26">
        <f>0.02 *'Bike Data'!C$4*9.81</f>
        <v>55.524600000000007</v>
      </c>
      <c r="J1568" s="22">
        <f t="shared" si="169"/>
        <v>382.00634629629661</v>
      </c>
      <c r="K1568" s="25">
        <f t="shared" si="170"/>
        <v>382.00634629629661</v>
      </c>
      <c r="L1568" s="20">
        <f t="shared" si="171"/>
        <v>0</v>
      </c>
      <c r="M1568" s="30">
        <f>(E1568/1000)*(I1568+H1568+('Bike Data'!C$4*'Bike Data'!C$10*F1568))</f>
        <v>12.930502636548367</v>
      </c>
      <c r="N1568" s="25">
        <f t="shared" si="172"/>
        <v>12.930502636548367</v>
      </c>
      <c r="O1568" s="30">
        <f t="shared" si="173"/>
        <v>0</v>
      </c>
      <c r="P1568" s="26"/>
      <c r="Q1568" s="22">
        <f>((M1568+M1569)/2) * (B1569 - B1568)</f>
        <v>13.202978705224416</v>
      </c>
      <c r="R1568" s="25">
        <f t="shared" si="174"/>
        <v>13.202978705224416</v>
      </c>
      <c r="S1568" s="22">
        <f>SUM($R$3:R1568)</f>
        <v>2654.5401065083634</v>
      </c>
      <c r="T1568" s="25">
        <f t="shared" si="168"/>
        <v>0</v>
      </c>
      <c r="U1568" s="22">
        <f>SUM($T$3:T1568)</f>
        <v>503.67381435648423</v>
      </c>
      <c r="V1568" s="25"/>
      <c r="W1568" s="20">
        <f>U1568*'KERS Calcs'!$F$4</f>
        <v>443.23295663370612</v>
      </c>
      <c r="X1568" s="25">
        <f>O1568*'KERS Calcs'!$F$30</f>
        <v>0</v>
      </c>
      <c r="Y1568" s="73">
        <f>T1568*'KERS Calcs'!$F$30</f>
        <v>0</v>
      </c>
      <c r="Z1568" s="26">
        <f>SUM($Y$3:Y1568)</f>
        <v>270.87601509495784</v>
      </c>
    </row>
    <row r="1569" spans="1:26" x14ac:dyDescent="0.2">
      <c r="A1569" s="23" t="s">
        <v>21</v>
      </c>
      <c r="B1569" s="19">
        <v>1566</v>
      </c>
      <c r="C1569" s="23">
        <v>89</v>
      </c>
      <c r="D1569" s="19">
        <v>111.9</v>
      </c>
      <c r="E1569" s="24">
        <v>31.083333333333336</v>
      </c>
      <c r="F1569" s="20">
        <v>0.4861111111111111</v>
      </c>
      <c r="G1569" s="25">
        <f>'Bike Data'!$C$4*$F1569</f>
        <v>137.56944444444443</v>
      </c>
      <c r="H1569" s="22">
        <f>0.5*'Bike Data'!$C$12*'Bike Data'!$C$7*'Bike Data'!$C$6*'WLTP Calcs'!E1569^2</f>
        <v>198.83852916666672</v>
      </c>
      <c r="I1569" s="26">
        <f>0.02 *'Bike Data'!C$4*9.81</f>
        <v>55.524600000000007</v>
      </c>
      <c r="J1569" s="22">
        <f t="shared" si="169"/>
        <v>391.9325736111112</v>
      </c>
      <c r="K1569" s="25">
        <f t="shared" si="170"/>
        <v>391.9325736111112</v>
      </c>
      <c r="L1569" s="20">
        <f t="shared" si="171"/>
        <v>0</v>
      </c>
      <c r="M1569" s="30">
        <f>(E1569/1000)*(I1569+H1569+('Bike Data'!C$4*'Bike Data'!C$10*F1569))</f>
        <v>13.475454773900465</v>
      </c>
      <c r="N1569" s="25">
        <f t="shared" si="172"/>
        <v>13.475454773900465</v>
      </c>
      <c r="O1569" s="30">
        <f t="shared" si="173"/>
        <v>0</v>
      </c>
      <c r="P1569" s="26"/>
      <c r="Q1569" s="22">
        <f>((M1569+M1570)/2) * (B1570 - B1569)</f>
        <v>13.604830536371523</v>
      </c>
      <c r="R1569" s="25">
        <f t="shared" si="174"/>
        <v>13.604830536371523</v>
      </c>
      <c r="S1569" s="22">
        <f>SUM($R$3:R1569)</f>
        <v>2668.1449370447349</v>
      </c>
      <c r="T1569" s="25">
        <f t="shared" si="168"/>
        <v>0</v>
      </c>
      <c r="U1569" s="22">
        <f>SUM($T$3:T1569)</f>
        <v>503.67381435648423</v>
      </c>
      <c r="V1569" s="25"/>
      <c r="W1569" s="20">
        <f>U1569*'KERS Calcs'!$F$4</f>
        <v>443.23295663370612</v>
      </c>
      <c r="X1569" s="25">
        <f>O1569*'KERS Calcs'!$F$30</f>
        <v>0</v>
      </c>
      <c r="Y1569" s="73">
        <f>T1569*'KERS Calcs'!$F$30</f>
        <v>0</v>
      </c>
      <c r="Z1569" s="26">
        <f>SUM($Y$3:Y1569)</f>
        <v>270.87601509495784</v>
      </c>
    </row>
    <row r="1570" spans="1:26" x14ac:dyDescent="0.2">
      <c r="A1570" s="23" t="s">
        <v>21</v>
      </c>
      <c r="B1570" s="19">
        <v>1567</v>
      </c>
      <c r="C1570" s="23">
        <v>90</v>
      </c>
      <c r="D1570" s="19">
        <v>113.7</v>
      </c>
      <c r="E1570" s="24">
        <v>31.583333333333336</v>
      </c>
      <c r="F1570" s="20">
        <v>0.47222222222222104</v>
      </c>
      <c r="G1570" s="25">
        <f>'Bike Data'!$C$4*$F1570</f>
        <v>133.63888888888854</v>
      </c>
      <c r="H1570" s="22">
        <f>0.5*'Bike Data'!$C$12*'Bike Data'!$C$7*'Bike Data'!$C$6*'WLTP Calcs'!E1570^2</f>
        <v>205.28692916666671</v>
      </c>
      <c r="I1570" s="26">
        <f>0.02 *'Bike Data'!C$4*9.81</f>
        <v>55.524600000000007</v>
      </c>
      <c r="J1570" s="22">
        <f t="shared" si="169"/>
        <v>394.4504180555553</v>
      </c>
      <c r="K1570" s="25">
        <f t="shared" si="170"/>
        <v>394.4504180555553</v>
      </c>
      <c r="L1570" s="20">
        <f t="shared" si="171"/>
        <v>0</v>
      </c>
      <c r="M1570" s="30">
        <f>(E1570/1000)*(I1570+H1570+('Bike Data'!C$4*'Bike Data'!C$10*F1570))</f>
        <v>13.734206298842583</v>
      </c>
      <c r="N1570" s="25">
        <f t="shared" si="172"/>
        <v>13.734206298842583</v>
      </c>
      <c r="O1570" s="30">
        <f t="shared" si="173"/>
        <v>0</v>
      </c>
      <c r="P1570" s="26"/>
      <c r="Q1570" s="22">
        <f>((M1570+M1571)/2) * (B1571 - B1570)</f>
        <v>13.678091222874864</v>
      </c>
      <c r="R1570" s="25">
        <f t="shared" si="174"/>
        <v>13.678091222874864</v>
      </c>
      <c r="S1570" s="22">
        <f>SUM($R$3:R1570)</f>
        <v>2681.82302826761</v>
      </c>
      <c r="T1570" s="25">
        <f t="shared" si="168"/>
        <v>0</v>
      </c>
      <c r="U1570" s="22">
        <f>SUM($T$3:T1570)</f>
        <v>503.67381435648423</v>
      </c>
      <c r="V1570" s="25"/>
      <c r="W1570" s="20">
        <f>U1570*'KERS Calcs'!$F$4</f>
        <v>443.23295663370612</v>
      </c>
      <c r="X1570" s="25">
        <f>O1570*'KERS Calcs'!$F$30</f>
        <v>0</v>
      </c>
      <c r="Y1570" s="73">
        <f>T1570*'KERS Calcs'!$F$30</f>
        <v>0</v>
      </c>
      <c r="Z1570" s="26">
        <f>SUM($Y$3:Y1570)</f>
        <v>270.87601509495784</v>
      </c>
    </row>
    <row r="1571" spans="1:26" x14ac:dyDescent="0.2">
      <c r="A1571" s="23" t="s">
        <v>21</v>
      </c>
      <c r="B1571" s="19">
        <v>1568</v>
      </c>
      <c r="C1571" s="23">
        <v>91</v>
      </c>
      <c r="D1571" s="19">
        <v>115.3</v>
      </c>
      <c r="E1571" s="24">
        <v>32.027777777777779</v>
      </c>
      <c r="F1571" s="20">
        <v>0.43055555555555475</v>
      </c>
      <c r="G1571" s="25">
        <f>'Bike Data'!$C$4*$F1571</f>
        <v>121.84722222222199</v>
      </c>
      <c r="H1571" s="22">
        <f>0.5*'Bike Data'!$C$12*'Bike Data'!$C$7*'Bike Data'!$C$6*'WLTP Calcs'!E1571^2</f>
        <v>211.10522546296301</v>
      </c>
      <c r="I1571" s="26">
        <f>0.02 *'Bike Data'!C$4*9.81</f>
        <v>55.524600000000007</v>
      </c>
      <c r="J1571" s="22">
        <f t="shared" si="169"/>
        <v>388.47704768518503</v>
      </c>
      <c r="K1571" s="25">
        <f t="shared" si="170"/>
        <v>388.47704768518503</v>
      </c>
      <c r="L1571" s="20">
        <f t="shared" si="171"/>
        <v>0</v>
      </c>
      <c r="M1571" s="30">
        <f>(E1571/1000)*(I1571+H1571+('Bike Data'!C$4*'Bike Data'!C$10*F1571))</f>
        <v>13.621976146907144</v>
      </c>
      <c r="N1571" s="25">
        <f t="shared" si="172"/>
        <v>13.621976146907144</v>
      </c>
      <c r="O1571" s="30">
        <f t="shared" si="173"/>
        <v>0</v>
      </c>
      <c r="P1571" s="26"/>
      <c r="Q1571" s="22">
        <f>((M1571+M1572)/2) * (B1572 - B1571)</f>
        <v>13.634186632044111</v>
      </c>
      <c r="R1571" s="25">
        <f t="shared" si="174"/>
        <v>13.634186632044111</v>
      </c>
      <c r="S1571" s="22">
        <f>SUM($R$3:R1571)</f>
        <v>2695.457214899654</v>
      </c>
      <c r="T1571" s="25">
        <f t="shared" si="168"/>
        <v>0</v>
      </c>
      <c r="U1571" s="22">
        <f>SUM($T$3:T1571)</f>
        <v>503.67381435648423</v>
      </c>
      <c r="V1571" s="25"/>
      <c r="W1571" s="20">
        <f>U1571*'KERS Calcs'!$F$4</f>
        <v>443.23295663370612</v>
      </c>
      <c r="X1571" s="25">
        <f>O1571*'KERS Calcs'!$F$30</f>
        <v>0</v>
      </c>
      <c r="Y1571" s="73">
        <f>T1571*'KERS Calcs'!$F$30</f>
        <v>0</v>
      </c>
      <c r="Z1571" s="26">
        <f>SUM($Y$3:Y1571)</f>
        <v>270.87601509495784</v>
      </c>
    </row>
    <row r="1572" spans="1:26" x14ac:dyDescent="0.2">
      <c r="A1572" s="23" t="s">
        <v>21</v>
      </c>
      <c r="B1572" s="19">
        <v>1569</v>
      </c>
      <c r="C1572" s="23">
        <v>92</v>
      </c>
      <c r="D1572" s="19">
        <v>116.8</v>
      </c>
      <c r="E1572" s="24">
        <v>32.444444444444443</v>
      </c>
      <c r="F1572" s="20">
        <v>0.40277777777777857</v>
      </c>
      <c r="G1572" s="25">
        <f>'Bike Data'!$C$4*$F1572</f>
        <v>113.98611111111134</v>
      </c>
      <c r="H1572" s="22">
        <f>0.5*'Bike Data'!$C$12*'Bike Data'!$C$7*'Bike Data'!$C$6*'WLTP Calcs'!E1572^2</f>
        <v>216.63371851851849</v>
      </c>
      <c r="I1572" s="26">
        <f>0.02 *'Bike Data'!C$4*9.81</f>
        <v>55.524600000000007</v>
      </c>
      <c r="J1572" s="22">
        <f t="shared" si="169"/>
        <v>386.14442962962988</v>
      </c>
      <c r="K1572" s="25">
        <f t="shared" si="170"/>
        <v>386.14442962962988</v>
      </c>
      <c r="L1572" s="20">
        <f t="shared" si="171"/>
        <v>0</v>
      </c>
      <c r="M1572" s="30">
        <f>(E1572/1000)*(I1572+H1572+('Bike Data'!C$4*'Bike Data'!C$10*F1572))</f>
        <v>13.646397117181078</v>
      </c>
      <c r="N1572" s="25">
        <f t="shared" si="172"/>
        <v>13.646397117181078</v>
      </c>
      <c r="O1572" s="30">
        <f t="shared" si="173"/>
        <v>0</v>
      </c>
      <c r="P1572" s="26"/>
      <c r="Q1572" s="22">
        <f>((M1572+M1573)/2) * (B1573 - B1572)</f>
        <v>13.645876746264152</v>
      </c>
      <c r="R1572" s="25">
        <f t="shared" si="174"/>
        <v>13.645876746264152</v>
      </c>
      <c r="S1572" s="22">
        <f>SUM($R$3:R1572)</f>
        <v>2709.1030916459181</v>
      </c>
      <c r="T1572" s="25">
        <f t="shared" si="168"/>
        <v>0</v>
      </c>
      <c r="U1572" s="22">
        <f>SUM($T$3:T1572)</f>
        <v>503.67381435648423</v>
      </c>
      <c r="V1572" s="25"/>
      <c r="W1572" s="20">
        <f>U1572*'KERS Calcs'!$F$4</f>
        <v>443.23295663370612</v>
      </c>
      <c r="X1572" s="25">
        <f>O1572*'KERS Calcs'!$F$30</f>
        <v>0</v>
      </c>
      <c r="Y1572" s="73">
        <f>T1572*'KERS Calcs'!$F$30</f>
        <v>0</v>
      </c>
      <c r="Z1572" s="26">
        <f>SUM($Y$3:Y1572)</f>
        <v>270.87601509495784</v>
      </c>
    </row>
    <row r="1573" spans="1:26" x14ac:dyDescent="0.2">
      <c r="A1573" s="23" t="s">
        <v>21</v>
      </c>
      <c r="B1573" s="19">
        <v>1570</v>
      </c>
      <c r="C1573" s="23">
        <v>93</v>
      </c>
      <c r="D1573" s="19">
        <v>118.2</v>
      </c>
      <c r="E1573" s="24">
        <v>32.833333333333336</v>
      </c>
      <c r="F1573" s="20">
        <v>0.37500000000000039</v>
      </c>
      <c r="G1573" s="25">
        <f>'Bike Data'!$C$4*$F1573</f>
        <v>106.12500000000011</v>
      </c>
      <c r="H1573" s="22">
        <f>0.5*'Bike Data'!$C$12*'Bike Data'!$C$7*'Bike Data'!$C$6*'WLTP Calcs'!E1573^2</f>
        <v>221.85811666666669</v>
      </c>
      <c r="I1573" s="26">
        <f>0.02 *'Bike Data'!C$4*9.81</f>
        <v>55.524600000000007</v>
      </c>
      <c r="J1573" s="22">
        <f t="shared" si="169"/>
        <v>383.50771666666679</v>
      </c>
      <c r="K1573" s="25">
        <f t="shared" si="170"/>
        <v>383.50771666666679</v>
      </c>
      <c r="L1573" s="20">
        <f t="shared" si="171"/>
        <v>0</v>
      </c>
      <c r="M1573" s="30">
        <f>(E1573/1000)*(I1573+H1573+('Bike Data'!C$4*'Bike Data'!C$10*F1573))</f>
        <v>13.645356375347227</v>
      </c>
      <c r="N1573" s="25">
        <f t="shared" si="172"/>
        <v>13.645356375347227</v>
      </c>
      <c r="O1573" s="30">
        <f t="shared" si="173"/>
        <v>0</v>
      </c>
      <c r="P1573" s="26"/>
      <c r="Q1573" s="22">
        <f>((M1573+M1574)/2) * (B1574 - B1573)</f>
        <v>13.631915267840151</v>
      </c>
      <c r="R1573" s="25">
        <f t="shared" si="174"/>
        <v>13.631915267840151</v>
      </c>
      <c r="S1573" s="22">
        <f>SUM($R$3:R1573)</f>
        <v>2722.7350069137583</v>
      </c>
      <c r="T1573" s="25">
        <f t="shared" si="168"/>
        <v>0</v>
      </c>
      <c r="U1573" s="22">
        <f>SUM($T$3:T1573)</f>
        <v>503.67381435648423</v>
      </c>
      <c r="V1573" s="25"/>
      <c r="W1573" s="20">
        <f>U1573*'KERS Calcs'!$F$4</f>
        <v>443.23295663370612</v>
      </c>
      <c r="X1573" s="25">
        <f>O1573*'KERS Calcs'!$F$30</f>
        <v>0</v>
      </c>
      <c r="Y1573" s="73">
        <f>T1573*'KERS Calcs'!$F$30</f>
        <v>0</v>
      </c>
      <c r="Z1573" s="26">
        <f>SUM($Y$3:Y1573)</f>
        <v>270.87601509495784</v>
      </c>
    </row>
    <row r="1574" spans="1:26" x14ac:dyDescent="0.2">
      <c r="A1574" s="23" t="s">
        <v>21</v>
      </c>
      <c r="B1574" s="19">
        <v>1571</v>
      </c>
      <c r="C1574" s="23">
        <v>94</v>
      </c>
      <c r="D1574" s="19">
        <v>119.5</v>
      </c>
      <c r="E1574" s="24">
        <v>33.194444444444443</v>
      </c>
      <c r="F1574" s="20">
        <v>0.34722222222222221</v>
      </c>
      <c r="G1574" s="25">
        <f>'Bike Data'!$C$4*$F1574</f>
        <v>98.263888888888886</v>
      </c>
      <c r="H1574" s="22">
        <f>0.5*'Bike Data'!$C$12*'Bike Data'!$C$7*'Bike Data'!$C$6*'WLTP Calcs'!E1574^2</f>
        <v>226.76508101851852</v>
      </c>
      <c r="I1574" s="26">
        <f>0.02 *'Bike Data'!C$4*9.81</f>
        <v>55.524600000000007</v>
      </c>
      <c r="J1574" s="22">
        <f t="shared" si="169"/>
        <v>380.55356990740739</v>
      </c>
      <c r="K1574" s="25">
        <f t="shared" si="170"/>
        <v>380.55356990740739</v>
      </c>
      <c r="L1574" s="20">
        <f t="shared" si="171"/>
        <v>0</v>
      </c>
      <c r="M1574" s="30">
        <f>(E1574/1000)*(I1574+H1574+('Bike Data'!C$4*'Bike Data'!C$10*F1574))</f>
        <v>13.618474160333076</v>
      </c>
      <c r="N1574" s="25">
        <f t="shared" si="172"/>
        <v>13.618474160333076</v>
      </c>
      <c r="O1574" s="30">
        <f t="shared" si="173"/>
        <v>0</v>
      </c>
      <c r="P1574" s="26"/>
      <c r="Q1574" s="22">
        <f>((M1574+M1575)/2) * (B1575 - B1574)</f>
        <v>13.59195485661008</v>
      </c>
      <c r="R1574" s="25">
        <f t="shared" si="174"/>
        <v>13.59195485661008</v>
      </c>
      <c r="S1574" s="22">
        <f>SUM($R$3:R1574)</f>
        <v>2736.3269617703686</v>
      </c>
      <c r="T1574" s="25">
        <f t="shared" si="168"/>
        <v>0</v>
      </c>
      <c r="U1574" s="22">
        <f>SUM($T$3:T1574)</f>
        <v>503.67381435648423</v>
      </c>
      <c r="V1574" s="25"/>
      <c r="W1574" s="20">
        <f>U1574*'KERS Calcs'!$F$4</f>
        <v>443.23295663370612</v>
      </c>
      <c r="X1574" s="25">
        <f>O1574*'KERS Calcs'!$F$30</f>
        <v>0</v>
      </c>
      <c r="Y1574" s="73">
        <f>T1574*'KERS Calcs'!$F$30</f>
        <v>0</v>
      </c>
      <c r="Z1574" s="26">
        <f>SUM($Y$3:Y1574)</f>
        <v>270.87601509495784</v>
      </c>
    </row>
    <row r="1575" spans="1:26" x14ac:dyDescent="0.2">
      <c r="A1575" s="23" t="s">
        <v>21</v>
      </c>
      <c r="B1575" s="19">
        <v>1572</v>
      </c>
      <c r="C1575" s="23">
        <v>95</v>
      </c>
      <c r="D1575" s="19">
        <v>120.7</v>
      </c>
      <c r="E1575" s="24">
        <v>33.527777777777779</v>
      </c>
      <c r="F1575" s="20">
        <v>0.31944444444444403</v>
      </c>
      <c r="G1575" s="25">
        <f>'Bike Data'!$C$4*$F1575</f>
        <v>90.402777777777658</v>
      </c>
      <c r="H1575" s="22">
        <f>0.5*'Bike Data'!$C$12*'Bike Data'!$C$7*'Bike Data'!$C$6*'WLTP Calcs'!E1575^2</f>
        <v>231.34222546296297</v>
      </c>
      <c r="I1575" s="26">
        <f>0.02 *'Bike Data'!C$4*9.81</f>
        <v>55.524600000000007</v>
      </c>
      <c r="J1575" s="22">
        <f t="shared" si="169"/>
        <v>377.26960324074065</v>
      </c>
      <c r="K1575" s="25">
        <f t="shared" si="170"/>
        <v>377.26960324074065</v>
      </c>
      <c r="L1575" s="20">
        <f t="shared" si="171"/>
        <v>0</v>
      </c>
      <c r="M1575" s="30">
        <f>(E1575/1000)*(I1575+H1575+('Bike Data'!C$4*'Bike Data'!C$10*F1575))</f>
        <v>13.565435552887086</v>
      </c>
      <c r="N1575" s="25">
        <f t="shared" si="172"/>
        <v>13.565435552887086</v>
      </c>
      <c r="O1575" s="30">
        <f t="shared" si="173"/>
        <v>0</v>
      </c>
      <c r="P1575" s="26"/>
      <c r="Q1575" s="22">
        <f>((M1575+M1576)/2) * (B1576 - B1575)</f>
        <v>13.352524147566221</v>
      </c>
      <c r="R1575" s="25">
        <f t="shared" si="174"/>
        <v>13.352524147566221</v>
      </c>
      <c r="S1575" s="22">
        <f>SUM($R$3:R1575)</f>
        <v>2749.6794859179349</v>
      </c>
      <c r="T1575" s="25">
        <f t="shared" si="168"/>
        <v>0</v>
      </c>
      <c r="U1575" s="22">
        <f>SUM($T$3:T1575)</f>
        <v>503.67381435648423</v>
      </c>
      <c r="V1575" s="25"/>
      <c r="W1575" s="20">
        <f>U1575*'KERS Calcs'!$F$4</f>
        <v>443.23295663370612</v>
      </c>
      <c r="X1575" s="25">
        <f>O1575*'KERS Calcs'!$F$30</f>
        <v>0</v>
      </c>
      <c r="Y1575" s="73">
        <f>T1575*'KERS Calcs'!$F$30</f>
        <v>0</v>
      </c>
      <c r="Z1575" s="26">
        <f>SUM($Y$3:Y1575)</f>
        <v>270.87601509495784</v>
      </c>
    </row>
    <row r="1576" spans="1:26" x14ac:dyDescent="0.2">
      <c r="A1576" s="23" t="s">
        <v>21</v>
      </c>
      <c r="B1576" s="19">
        <v>1573</v>
      </c>
      <c r="C1576" s="23">
        <v>96</v>
      </c>
      <c r="D1576" s="19">
        <v>121.8</v>
      </c>
      <c r="E1576" s="24">
        <v>33.833333333333336</v>
      </c>
      <c r="F1576" s="20">
        <v>0.26388888888888767</v>
      </c>
      <c r="G1576" s="25">
        <f>'Bike Data'!$C$4*$F1576</f>
        <v>74.680555555555216</v>
      </c>
      <c r="H1576" s="22">
        <f>0.5*'Bike Data'!$C$12*'Bike Data'!$C$7*'Bike Data'!$C$6*'WLTP Calcs'!E1576^2</f>
        <v>235.57811666666672</v>
      </c>
      <c r="I1576" s="26">
        <f>0.02 *'Bike Data'!C$4*9.81</f>
        <v>55.524600000000007</v>
      </c>
      <c r="J1576" s="22">
        <f t="shared" si="169"/>
        <v>365.78327222222197</v>
      </c>
      <c r="K1576" s="25">
        <f t="shared" si="170"/>
        <v>365.78327222222197</v>
      </c>
      <c r="L1576" s="20">
        <f t="shared" si="171"/>
        <v>0</v>
      </c>
      <c r="M1576" s="30">
        <f>(E1576/1000)*(I1576+H1576+('Bike Data'!C$4*'Bike Data'!C$10*F1576))</f>
        <v>13.139612742245356</v>
      </c>
      <c r="N1576" s="25">
        <f t="shared" si="172"/>
        <v>13.139612742245356</v>
      </c>
      <c r="O1576" s="30">
        <f t="shared" si="173"/>
        <v>0</v>
      </c>
      <c r="P1576" s="26"/>
      <c r="Q1576" s="22">
        <f>((M1576+M1577)/2) * (B1577 - B1576)</f>
        <v>12.799809288110851</v>
      </c>
      <c r="R1576" s="25">
        <f t="shared" si="174"/>
        <v>12.799809288110851</v>
      </c>
      <c r="S1576" s="22">
        <f>SUM($R$3:R1576)</f>
        <v>2762.4792952060457</v>
      </c>
      <c r="T1576" s="25">
        <f t="shared" si="168"/>
        <v>0</v>
      </c>
      <c r="U1576" s="22">
        <f>SUM($T$3:T1576)</f>
        <v>503.67381435648423</v>
      </c>
      <c r="V1576" s="25"/>
      <c r="W1576" s="20">
        <f>U1576*'KERS Calcs'!$F$4</f>
        <v>443.23295663370612</v>
      </c>
      <c r="X1576" s="25">
        <f>O1576*'KERS Calcs'!$F$30</f>
        <v>0</v>
      </c>
      <c r="Y1576" s="73">
        <f>T1576*'KERS Calcs'!$F$30</f>
        <v>0</v>
      </c>
      <c r="Z1576" s="26">
        <f>SUM($Y$3:Y1576)</f>
        <v>270.87601509495784</v>
      </c>
    </row>
    <row r="1577" spans="1:26" x14ac:dyDescent="0.2">
      <c r="A1577" s="23" t="s">
        <v>21</v>
      </c>
      <c r="B1577" s="19">
        <v>1574</v>
      </c>
      <c r="C1577" s="23">
        <v>97</v>
      </c>
      <c r="D1577" s="19">
        <v>122.6</v>
      </c>
      <c r="E1577" s="24">
        <v>34.055555555555557</v>
      </c>
      <c r="F1577" s="20">
        <v>0.19444444444444522</v>
      </c>
      <c r="G1577" s="25">
        <f>'Bike Data'!$C$4*$F1577</f>
        <v>55.027777777777999</v>
      </c>
      <c r="H1577" s="22">
        <f>0.5*'Bike Data'!$C$12*'Bike Data'!$C$7*'Bike Data'!$C$6*'WLTP Calcs'!E1577^2</f>
        <v>238.68290185185188</v>
      </c>
      <c r="I1577" s="26">
        <f>0.02 *'Bike Data'!C$4*9.81</f>
        <v>55.524600000000007</v>
      </c>
      <c r="J1577" s="22">
        <f t="shared" si="169"/>
        <v>349.23527962962993</v>
      </c>
      <c r="K1577" s="25">
        <f t="shared" si="170"/>
        <v>349.23527962962993</v>
      </c>
      <c r="L1577" s="20">
        <f t="shared" si="171"/>
        <v>0</v>
      </c>
      <c r="M1577" s="30">
        <f>(E1577/1000)*(I1577+H1577+('Bike Data'!C$4*'Bike Data'!C$10*F1577))</f>
        <v>12.460005833976346</v>
      </c>
      <c r="N1577" s="25">
        <f t="shared" si="172"/>
        <v>12.460005833976346</v>
      </c>
      <c r="O1577" s="30">
        <f t="shared" si="173"/>
        <v>0</v>
      </c>
      <c r="P1577" s="26"/>
      <c r="Q1577" s="22">
        <f>((M1577+M1578)/2) * (B1578 - B1577)</f>
        <v>12.1802039242927</v>
      </c>
      <c r="R1577" s="25">
        <f t="shared" si="174"/>
        <v>12.1802039242927</v>
      </c>
      <c r="S1577" s="22">
        <f>SUM($R$3:R1577)</f>
        <v>2774.6594991303382</v>
      </c>
      <c r="T1577" s="25">
        <f t="shared" si="168"/>
        <v>0</v>
      </c>
      <c r="U1577" s="22">
        <f>SUM($T$3:T1577)</f>
        <v>503.67381435648423</v>
      </c>
      <c r="V1577" s="25"/>
      <c r="W1577" s="20">
        <f>U1577*'KERS Calcs'!$F$4</f>
        <v>443.23295663370612</v>
      </c>
      <c r="X1577" s="25">
        <f>O1577*'KERS Calcs'!$F$30</f>
        <v>0</v>
      </c>
      <c r="Y1577" s="73">
        <f>T1577*'KERS Calcs'!$F$30</f>
        <v>0</v>
      </c>
      <c r="Z1577" s="26">
        <f>SUM($Y$3:Y1577)</f>
        <v>270.87601509495784</v>
      </c>
    </row>
    <row r="1578" spans="1:26" x14ac:dyDescent="0.2">
      <c r="A1578" s="23" t="s">
        <v>21</v>
      </c>
      <c r="B1578" s="19">
        <v>1575</v>
      </c>
      <c r="C1578" s="23">
        <v>98</v>
      </c>
      <c r="D1578" s="19">
        <v>123.2</v>
      </c>
      <c r="E1578" s="24">
        <v>34.222222222222221</v>
      </c>
      <c r="F1578" s="20">
        <v>0.1388888888888889</v>
      </c>
      <c r="G1578" s="25">
        <f>'Bike Data'!$C$4*$F1578</f>
        <v>39.305555555555557</v>
      </c>
      <c r="H1578" s="22">
        <f>0.5*'Bike Data'!$C$12*'Bike Data'!$C$7*'Bike Data'!$C$6*'WLTP Calcs'!E1578^2</f>
        <v>241.02482962962964</v>
      </c>
      <c r="I1578" s="26">
        <f>0.02 *'Bike Data'!C$4*9.81</f>
        <v>55.524600000000007</v>
      </c>
      <c r="J1578" s="22">
        <f t="shared" si="169"/>
        <v>335.85498518518523</v>
      </c>
      <c r="K1578" s="25">
        <f t="shared" si="170"/>
        <v>335.85498518518523</v>
      </c>
      <c r="L1578" s="20">
        <f t="shared" si="171"/>
        <v>0</v>
      </c>
      <c r="M1578" s="30">
        <f>(E1578/1000)*(I1578+H1578+('Bike Data'!C$4*'Bike Data'!C$10*F1578))</f>
        <v>11.900402014609053</v>
      </c>
      <c r="N1578" s="25">
        <f t="shared" si="172"/>
        <v>11.900402014609053</v>
      </c>
      <c r="O1578" s="30">
        <f t="shared" si="173"/>
        <v>0</v>
      </c>
      <c r="P1578" s="26"/>
      <c r="Q1578" s="22">
        <f>((M1578+M1579)/2) * (B1579 - B1578)</f>
        <v>11.507254634966564</v>
      </c>
      <c r="R1578" s="25">
        <f t="shared" si="174"/>
        <v>11.507254634966564</v>
      </c>
      <c r="S1578" s="22">
        <f>SUM($R$3:R1578)</f>
        <v>2786.1667537653047</v>
      </c>
      <c r="T1578" s="25">
        <f t="shared" si="168"/>
        <v>0</v>
      </c>
      <c r="U1578" s="22">
        <f>SUM($T$3:T1578)</f>
        <v>503.67381435648423</v>
      </c>
      <c r="V1578" s="25"/>
      <c r="W1578" s="20">
        <f>U1578*'KERS Calcs'!$F$4</f>
        <v>443.23295663370612</v>
      </c>
      <c r="X1578" s="25">
        <f>O1578*'KERS Calcs'!$F$30</f>
        <v>0</v>
      </c>
      <c r="Y1578" s="73">
        <f>T1578*'KERS Calcs'!$F$30</f>
        <v>0</v>
      </c>
      <c r="Z1578" s="26">
        <f>SUM($Y$3:Y1578)</f>
        <v>270.87601509495784</v>
      </c>
    </row>
    <row r="1579" spans="1:26" x14ac:dyDescent="0.2">
      <c r="A1579" s="23" t="s">
        <v>21</v>
      </c>
      <c r="B1579" s="19">
        <v>1576</v>
      </c>
      <c r="C1579" s="23">
        <v>99</v>
      </c>
      <c r="D1579" s="19">
        <v>123.6</v>
      </c>
      <c r="E1579" s="24">
        <v>34.333333333333336</v>
      </c>
      <c r="F1579" s="20">
        <v>6.9444444444444448E-2</v>
      </c>
      <c r="G1579" s="25">
        <f>'Bike Data'!$C$4*$F1579</f>
        <v>19.652777777777779</v>
      </c>
      <c r="H1579" s="22">
        <f>0.5*'Bike Data'!$C$12*'Bike Data'!$C$7*'Bike Data'!$C$6*'WLTP Calcs'!E1579^2</f>
        <v>242.5924666666667</v>
      </c>
      <c r="I1579" s="26">
        <f>0.02 *'Bike Data'!C$4*9.81</f>
        <v>55.524600000000007</v>
      </c>
      <c r="J1579" s="22">
        <f t="shared" si="169"/>
        <v>317.76984444444452</v>
      </c>
      <c r="K1579" s="25">
        <f t="shared" si="170"/>
        <v>317.76984444444452</v>
      </c>
      <c r="L1579" s="20">
        <f t="shared" si="171"/>
        <v>0</v>
      </c>
      <c r="M1579" s="30">
        <f>(E1579/1000)*(I1579+H1579+('Bike Data'!C$4*'Bike Data'!C$10*F1579))</f>
        <v>11.114107255324075</v>
      </c>
      <c r="N1579" s="25">
        <f t="shared" si="172"/>
        <v>11.114107255324075</v>
      </c>
      <c r="O1579" s="30">
        <f t="shared" si="173"/>
        <v>0</v>
      </c>
      <c r="P1579" s="26"/>
      <c r="Q1579" s="22">
        <f>((M1579+M1580)/2) * (B1580 - B1579)</f>
        <v>10.685617313432358</v>
      </c>
      <c r="R1579" s="25">
        <f t="shared" si="174"/>
        <v>10.685617313432358</v>
      </c>
      <c r="S1579" s="22">
        <f>SUM($R$3:R1579)</f>
        <v>2796.8523710787372</v>
      </c>
      <c r="T1579" s="25">
        <f t="shared" si="168"/>
        <v>0</v>
      </c>
      <c r="U1579" s="22">
        <f>SUM($T$3:T1579)</f>
        <v>503.67381435648423</v>
      </c>
      <c r="V1579" s="25"/>
      <c r="W1579" s="20">
        <f>U1579*'KERS Calcs'!$F$4</f>
        <v>443.23295663370612</v>
      </c>
      <c r="X1579" s="25">
        <f>O1579*'KERS Calcs'!$F$30</f>
        <v>0</v>
      </c>
      <c r="Y1579" s="73">
        <f>T1579*'KERS Calcs'!$F$30</f>
        <v>0</v>
      </c>
      <c r="Z1579" s="26">
        <f>SUM($Y$3:Y1579)</f>
        <v>270.87601509495784</v>
      </c>
    </row>
    <row r="1580" spans="1:26" x14ac:dyDescent="0.2">
      <c r="A1580" s="23" t="s">
        <v>21</v>
      </c>
      <c r="B1580" s="19">
        <v>1577</v>
      </c>
      <c r="C1580" s="23">
        <v>100</v>
      </c>
      <c r="D1580" s="19">
        <v>123.7</v>
      </c>
      <c r="E1580" s="24">
        <v>34.361111111111114</v>
      </c>
      <c r="F1580" s="20">
        <v>0</v>
      </c>
      <c r="G1580" s="25">
        <f>'Bike Data'!$C$4*$F1580</f>
        <v>0</v>
      </c>
      <c r="H1580" s="22">
        <f>0.5*'Bike Data'!$C$12*'Bike Data'!$C$7*'Bike Data'!$C$6*'WLTP Calcs'!E1580^2</f>
        <v>242.98516990740748</v>
      </c>
      <c r="I1580" s="26">
        <f>0.02 *'Bike Data'!C$4*9.81</f>
        <v>55.524600000000007</v>
      </c>
      <c r="J1580" s="22">
        <f t="shared" si="169"/>
        <v>298.50976990740747</v>
      </c>
      <c r="K1580" s="25">
        <f t="shared" si="170"/>
        <v>298.50976990740747</v>
      </c>
      <c r="L1580" s="20">
        <f t="shared" si="171"/>
        <v>0</v>
      </c>
      <c r="M1580" s="30">
        <f>(E1580/1000)*(I1580+H1580+('Bike Data'!C$4*'Bike Data'!C$10*F1580))</f>
        <v>10.257127371540641</v>
      </c>
      <c r="N1580" s="25">
        <f t="shared" si="172"/>
        <v>10.257127371540641</v>
      </c>
      <c r="O1580" s="30">
        <f t="shared" si="173"/>
        <v>0</v>
      </c>
      <c r="P1580" s="26"/>
      <c r="Q1580" s="22">
        <f>((M1580+M1581)/2) * (B1581 - B1580)</f>
        <v>9.8947381436406872</v>
      </c>
      <c r="R1580" s="25">
        <f t="shared" si="174"/>
        <v>9.8947381436406872</v>
      </c>
      <c r="S1580" s="22">
        <f>SUM($R$3:R1580)</f>
        <v>2806.7471092223777</v>
      </c>
      <c r="T1580" s="25">
        <f t="shared" si="168"/>
        <v>0</v>
      </c>
      <c r="U1580" s="22">
        <f>SUM($T$3:T1580)</f>
        <v>503.67381435648423</v>
      </c>
      <c r="V1580" s="25"/>
      <c r="W1580" s="20">
        <f>U1580*'KERS Calcs'!$F$4</f>
        <v>443.23295663370612</v>
      </c>
      <c r="X1580" s="25">
        <f>O1580*'KERS Calcs'!$F$30</f>
        <v>0</v>
      </c>
      <c r="Y1580" s="73">
        <f>T1580*'KERS Calcs'!$F$30</f>
        <v>0</v>
      </c>
      <c r="Z1580" s="26">
        <f>SUM($Y$3:Y1580)</f>
        <v>270.87601509495784</v>
      </c>
    </row>
    <row r="1581" spans="1:26" x14ac:dyDescent="0.2">
      <c r="A1581" s="23" t="s">
        <v>21</v>
      </c>
      <c r="B1581" s="19">
        <v>1578</v>
      </c>
      <c r="C1581" s="23">
        <v>101</v>
      </c>
      <c r="D1581" s="19">
        <v>123.6</v>
      </c>
      <c r="E1581" s="24">
        <v>34.333333333333336</v>
      </c>
      <c r="F1581" s="20">
        <v>-5.5555555555556344E-2</v>
      </c>
      <c r="G1581" s="25">
        <f>'Bike Data'!$C$4*$F1581</f>
        <v>-15.722222222222445</v>
      </c>
      <c r="H1581" s="22">
        <f>0.5*'Bike Data'!$C$12*'Bike Data'!$C$7*'Bike Data'!$C$6*'WLTP Calcs'!E1581^2</f>
        <v>242.5924666666667</v>
      </c>
      <c r="I1581" s="26">
        <f>0.02 *'Bike Data'!C$4*9.81</f>
        <v>55.524600000000007</v>
      </c>
      <c r="J1581" s="22">
        <f t="shared" si="169"/>
        <v>282.39484444444423</v>
      </c>
      <c r="K1581" s="25">
        <f t="shared" si="170"/>
        <v>282.39484444444423</v>
      </c>
      <c r="L1581" s="20">
        <f t="shared" si="171"/>
        <v>0</v>
      </c>
      <c r="M1581" s="30">
        <f>(E1581/1000)*(I1581+H1581+('Bike Data'!C$4*'Bike Data'!C$10*F1581))</f>
        <v>9.532348915740732</v>
      </c>
      <c r="N1581" s="25">
        <f t="shared" si="172"/>
        <v>9.532348915740732</v>
      </c>
      <c r="O1581" s="30">
        <f t="shared" si="173"/>
        <v>0</v>
      </c>
      <c r="P1581" s="26"/>
      <c r="Q1581" s="22">
        <f>((M1581+M1582)/2) * (B1582 - B1581)</f>
        <v>9.3253136880787046</v>
      </c>
      <c r="R1581" s="25">
        <f t="shared" si="174"/>
        <v>9.3253136880787046</v>
      </c>
      <c r="S1581" s="22">
        <f>SUM($R$3:R1581)</f>
        <v>2816.0724229104562</v>
      </c>
      <c r="T1581" s="25">
        <f t="shared" si="168"/>
        <v>0</v>
      </c>
      <c r="U1581" s="22">
        <f>SUM($T$3:T1581)</f>
        <v>503.67381435648423</v>
      </c>
      <c r="V1581" s="25"/>
      <c r="W1581" s="20">
        <f>U1581*'KERS Calcs'!$F$4</f>
        <v>443.23295663370612</v>
      </c>
      <c r="X1581" s="25">
        <f>O1581*'KERS Calcs'!$F$30</f>
        <v>0</v>
      </c>
      <c r="Y1581" s="73">
        <f>T1581*'KERS Calcs'!$F$30</f>
        <v>0</v>
      </c>
      <c r="Z1581" s="26">
        <f>SUM($Y$3:Y1581)</f>
        <v>270.87601509495784</v>
      </c>
    </row>
    <row r="1582" spans="1:26" x14ac:dyDescent="0.2">
      <c r="A1582" s="23" t="s">
        <v>21</v>
      </c>
      <c r="B1582" s="19">
        <v>1579</v>
      </c>
      <c r="C1582" s="23">
        <v>102</v>
      </c>
      <c r="D1582" s="19">
        <v>123.3</v>
      </c>
      <c r="E1582" s="24">
        <v>34.25</v>
      </c>
      <c r="F1582" s="20">
        <v>-8.3333333333332538E-2</v>
      </c>
      <c r="G1582" s="25">
        <f>'Bike Data'!$C$4*$F1582</f>
        <v>-23.583333333333108</v>
      </c>
      <c r="H1582" s="22">
        <f>0.5*'Bike Data'!$C$12*'Bike Data'!$C$7*'Bike Data'!$C$6*'WLTP Calcs'!E1582^2</f>
        <v>241.41626250000002</v>
      </c>
      <c r="I1582" s="26">
        <f>0.02 *'Bike Data'!C$4*9.81</f>
        <v>55.524600000000007</v>
      </c>
      <c r="J1582" s="22">
        <f t="shared" si="169"/>
        <v>273.35752916666689</v>
      </c>
      <c r="K1582" s="25">
        <f t="shared" si="170"/>
        <v>273.35752916666689</v>
      </c>
      <c r="L1582" s="20">
        <f t="shared" si="171"/>
        <v>0</v>
      </c>
      <c r="M1582" s="30">
        <f>(E1582/1000)*(I1582+H1582+('Bike Data'!C$4*'Bike Data'!C$10*F1582))</f>
        <v>9.1182784604166791</v>
      </c>
      <c r="N1582" s="25">
        <f t="shared" si="172"/>
        <v>9.1182784604166791</v>
      </c>
      <c r="O1582" s="30">
        <f t="shared" si="173"/>
        <v>0</v>
      </c>
      <c r="P1582" s="26"/>
      <c r="Q1582" s="22">
        <f>((M1582+M1583)/2) * (B1583 - B1582)</f>
        <v>8.9122432394676032</v>
      </c>
      <c r="R1582" s="25">
        <f t="shared" si="174"/>
        <v>8.9122432394676032</v>
      </c>
      <c r="S1582" s="22">
        <f>SUM($R$3:R1582)</f>
        <v>2824.9846661499237</v>
      </c>
      <c r="T1582" s="25">
        <f t="shared" si="168"/>
        <v>0</v>
      </c>
      <c r="U1582" s="22">
        <f>SUM($T$3:T1582)</f>
        <v>503.67381435648423</v>
      </c>
      <c r="V1582" s="25"/>
      <c r="W1582" s="20">
        <f>U1582*'KERS Calcs'!$F$4</f>
        <v>443.23295663370612</v>
      </c>
      <c r="X1582" s="25">
        <f>O1582*'KERS Calcs'!$F$30</f>
        <v>0</v>
      </c>
      <c r="Y1582" s="73">
        <f>T1582*'KERS Calcs'!$F$30</f>
        <v>0</v>
      </c>
      <c r="Z1582" s="26">
        <f>SUM($Y$3:Y1582)</f>
        <v>270.87601509495784</v>
      </c>
    </row>
    <row r="1583" spans="1:26" x14ac:dyDescent="0.2">
      <c r="A1583" s="23" t="s">
        <v>21</v>
      </c>
      <c r="B1583" s="19">
        <v>1580</v>
      </c>
      <c r="C1583" s="23">
        <v>103</v>
      </c>
      <c r="D1583" s="19">
        <v>123</v>
      </c>
      <c r="E1583" s="24">
        <v>34.166666666666671</v>
      </c>
      <c r="F1583" s="20">
        <v>-0.11111111111111072</v>
      </c>
      <c r="G1583" s="25">
        <f>'Bike Data'!$C$4*$F1583</f>
        <v>-31.444444444444333</v>
      </c>
      <c r="H1583" s="22">
        <f>0.5*'Bike Data'!$C$12*'Bike Data'!$C$7*'Bike Data'!$C$6*'WLTP Calcs'!E1583^2</f>
        <v>240.24291666666676</v>
      </c>
      <c r="I1583" s="26">
        <f>0.02 *'Bike Data'!C$4*9.81</f>
        <v>55.524600000000007</v>
      </c>
      <c r="J1583" s="22">
        <f t="shared" si="169"/>
        <v>264.32307222222244</v>
      </c>
      <c r="K1583" s="25">
        <f t="shared" si="170"/>
        <v>264.32307222222244</v>
      </c>
      <c r="L1583" s="20">
        <f t="shared" si="171"/>
        <v>0</v>
      </c>
      <c r="M1583" s="30">
        <f>(E1583/1000)*(I1583+H1583+('Bike Data'!C$4*'Bike Data'!C$10*F1583))</f>
        <v>8.7062080185185291</v>
      </c>
      <c r="N1583" s="25">
        <f t="shared" si="172"/>
        <v>8.7062080185185291</v>
      </c>
      <c r="O1583" s="30">
        <f t="shared" si="173"/>
        <v>0</v>
      </c>
      <c r="P1583" s="26"/>
      <c r="Q1583" s="22">
        <f>((M1583+M1584)/2) * (B1584 - B1583)</f>
        <v>8.5682551839474037</v>
      </c>
      <c r="R1583" s="25">
        <f t="shared" si="174"/>
        <v>8.5682551839474037</v>
      </c>
      <c r="S1583" s="22">
        <f>SUM($R$3:R1583)</f>
        <v>2833.5529213338709</v>
      </c>
      <c r="T1583" s="25">
        <f t="shared" si="168"/>
        <v>0</v>
      </c>
      <c r="U1583" s="22">
        <f>SUM($T$3:T1583)</f>
        <v>503.67381435648423</v>
      </c>
      <c r="V1583" s="25"/>
      <c r="W1583" s="20">
        <f>U1583*'KERS Calcs'!$F$4</f>
        <v>443.23295663370612</v>
      </c>
      <c r="X1583" s="25">
        <f>O1583*'KERS Calcs'!$F$30</f>
        <v>0</v>
      </c>
      <c r="Y1583" s="73">
        <f>T1583*'KERS Calcs'!$F$30</f>
        <v>0</v>
      </c>
      <c r="Z1583" s="26">
        <f>SUM($Y$3:Y1583)</f>
        <v>270.87601509495784</v>
      </c>
    </row>
    <row r="1584" spans="1:26" x14ac:dyDescent="0.2">
      <c r="A1584" s="23" t="s">
        <v>21</v>
      </c>
      <c r="B1584" s="19">
        <v>1581</v>
      </c>
      <c r="C1584" s="23">
        <v>104</v>
      </c>
      <c r="D1584" s="19">
        <v>122.5</v>
      </c>
      <c r="E1584" s="24">
        <v>34.027777777777779</v>
      </c>
      <c r="F1584" s="20">
        <v>-0.12500000000000078</v>
      </c>
      <c r="G1584" s="25">
        <f>'Bike Data'!$C$4*$F1584</f>
        <v>-35.37500000000022</v>
      </c>
      <c r="H1584" s="22">
        <f>0.5*'Bike Data'!$C$12*'Bike Data'!$C$7*'Bike Data'!$C$6*'WLTP Calcs'!E1584^2</f>
        <v>238.29369212962965</v>
      </c>
      <c r="I1584" s="26">
        <f>0.02 *'Bike Data'!C$4*9.81</f>
        <v>55.524600000000007</v>
      </c>
      <c r="J1584" s="22">
        <f t="shared" si="169"/>
        <v>258.44329212962941</v>
      </c>
      <c r="K1584" s="25">
        <f t="shared" si="170"/>
        <v>258.44329212962941</v>
      </c>
      <c r="L1584" s="20">
        <f t="shared" si="171"/>
        <v>0</v>
      </c>
      <c r="M1584" s="30">
        <f>(E1584/1000)*(I1584+H1584+('Bike Data'!C$4*'Bike Data'!C$10*F1584))</f>
        <v>8.4303023493762783</v>
      </c>
      <c r="N1584" s="25">
        <f t="shared" si="172"/>
        <v>8.4303023493762783</v>
      </c>
      <c r="O1584" s="30">
        <f t="shared" si="173"/>
        <v>0</v>
      </c>
      <c r="P1584" s="26"/>
      <c r="Q1584" s="22">
        <f>((M1584+M1585)/2) * (B1585 - B1584)</f>
        <v>8.3033820425122116</v>
      </c>
      <c r="R1584" s="25">
        <f t="shared" si="174"/>
        <v>8.3033820425122116</v>
      </c>
      <c r="S1584" s="22">
        <f>SUM($R$3:R1584)</f>
        <v>2841.856303376383</v>
      </c>
      <c r="T1584" s="25">
        <f t="shared" si="168"/>
        <v>0</v>
      </c>
      <c r="U1584" s="22">
        <f>SUM($T$3:T1584)</f>
        <v>503.67381435648423</v>
      </c>
      <c r="V1584" s="25"/>
      <c r="W1584" s="20">
        <f>U1584*'KERS Calcs'!$F$4</f>
        <v>443.23295663370612</v>
      </c>
      <c r="X1584" s="25">
        <f>O1584*'KERS Calcs'!$F$30</f>
        <v>0</v>
      </c>
      <c r="Y1584" s="73">
        <f>T1584*'KERS Calcs'!$F$30</f>
        <v>0</v>
      </c>
      <c r="Z1584" s="26">
        <f>SUM($Y$3:Y1584)</f>
        <v>270.87601509495784</v>
      </c>
    </row>
    <row r="1585" spans="1:26" x14ac:dyDescent="0.2">
      <c r="A1585" s="23" t="s">
        <v>21</v>
      </c>
      <c r="B1585" s="19">
        <v>1582</v>
      </c>
      <c r="C1585" s="23">
        <v>105</v>
      </c>
      <c r="D1585" s="19">
        <v>122.1</v>
      </c>
      <c r="E1585" s="24">
        <v>33.916666666666664</v>
      </c>
      <c r="F1585" s="20">
        <v>-0.1388888888888889</v>
      </c>
      <c r="G1585" s="25">
        <f>'Bike Data'!$C$4*$F1585</f>
        <v>-39.305555555555557</v>
      </c>
      <c r="H1585" s="22">
        <f>0.5*'Bike Data'!$C$12*'Bike Data'!$C$7*'Bike Data'!$C$6*'WLTP Calcs'!E1585^2</f>
        <v>236.74002916666663</v>
      </c>
      <c r="I1585" s="26">
        <f>0.02 *'Bike Data'!C$4*9.81</f>
        <v>55.524600000000007</v>
      </c>
      <c r="J1585" s="22">
        <f t="shared" si="169"/>
        <v>252.95907361111108</v>
      </c>
      <c r="K1585" s="25">
        <f t="shared" si="170"/>
        <v>252.95907361111108</v>
      </c>
      <c r="L1585" s="20">
        <f t="shared" si="171"/>
        <v>0</v>
      </c>
      <c r="M1585" s="30">
        <f>(E1585/1000)*(I1585+H1585+('Bike Data'!C$4*'Bike Data'!C$10*F1585))</f>
        <v>8.1764617356481466</v>
      </c>
      <c r="N1585" s="25">
        <f t="shared" si="172"/>
        <v>8.1764617356481466</v>
      </c>
      <c r="O1585" s="30">
        <f t="shared" si="173"/>
        <v>0</v>
      </c>
      <c r="P1585" s="26"/>
      <c r="Q1585" s="22">
        <f>((M1585+M1586)/2) * (B1586 - B1585)</f>
        <v>7.8580585357928268</v>
      </c>
      <c r="R1585" s="25">
        <f t="shared" si="174"/>
        <v>7.8580585357928268</v>
      </c>
      <c r="S1585" s="22">
        <f>SUM($R$3:R1585)</f>
        <v>2849.7143619121757</v>
      </c>
      <c r="T1585" s="25">
        <f t="shared" si="168"/>
        <v>0</v>
      </c>
      <c r="U1585" s="22">
        <f>SUM($T$3:T1585)</f>
        <v>503.67381435648423</v>
      </c>
      <c r="V1585" s="25"/>
      <c r="W1585" s="20">
        <f>U1585*'KERS Calcs'!$F$4</f>
        <v>443.23295663370612</v>
      </c>
      <c r="X1585" s="25">
        <f>O1585*'KERS Calcs'!$F$30</f>
        <v>0</v>
      </c>
      <c r="Y1585" s="73">
        <f>T1585*'KERS Calcs'!$F$30</f>
        <v>0</v>
      </c>
      <c r="Z1585" s="26">
        <f>SUM($Y$3:Y1585)</f>
        <v>270.87601509495784</v>
      </c>
    </row>
    <row r="1586" spans="1:26" x14ac:dyDescent="0.2">
      <c r="A1586" s="23" t="s">
        <v>21</v>
      </c>
      <c r="B1586" s="19">
        <v>1583</v>
      </c>
      <c r="C1586" s="23">
        <v>106</v>
      </c>
      <c r="D1586" s="19">
        <v>121.5</v>
      </c>
      <c r="E1586" s="24">
        <v>33.75</v>
      </c>
      <c r="F1586" s="20">
        <v>-0.18055555555555516</v>
      </c>
      <c r="G1586" s="25">
        <f>'Bike Data'!$C$4*$F1586</f>
        <v>-51.097222222222115</v>
      </c>
      <c r="H1586" s="22">
        <f>0.5*'Bike Data'!$C$12*'Bike Data'!$C$7*'Bike Data'!$C$6*'WLTP Calcs'!E1586^2</f>
        <v>234.41906250000002</v>
      </c>
      <c r="I1586" s="26">
        <f>0.02 *'Bike Data'!C$4*9.81</f>
        <v>55.524600000000007</v>
      </c>
      <c r="J1586" s="22">
        <f t="shared" si="169"/>
        <v>238.8464402777779</v>
      </c>
      <c r="K1586" s="25">
        <f t="shared" si="170"/>
        <v>238.8464402777779</v>
      </c>
      <c r="L1586" s="20">
        <f t="shared" si="171"/>
        <v>0</v>
      </c>
      <c r="M1586" s="30">
        <f>(E1586/1000)*(I1586+H1586+('Bike Data'!C$4*'Bike Data'!C$10*F1586))</f>
        <v>7.539655335937506</v>
      </c>
      <c r="N1586" s="25">
        <f t="shared" si="172"/>
        <v>7.539655335937506</v>
      </c>
      <c r="O1586" s="30">
        <f t="shared" si="173"/>
        <v>0</v>
      </c>
      <c r="P1586" s="26"/>
      <c r="Q1586" s="22">
        <f>((M1586+M1587)/2) * (B1587 - B1586)</f>
        <v>7.3009783233442676</v>
      </c>
      <c r="R1586" s="25">
        <f t="shared" si="174"/>
        <v>7.3009783233442676</v>
      </c>
      <c r="S1586" s="22">
        <f>SUM($R$3:R1586)</f>
        <v>2857.0153402355199</v>
      </c>
      <c r="T1586" s="25">
        <f t="shared" si="168"/>
        <v>0</v>
      </c>
      <c r="U1586" s="22">
        <f>SUM($T$3:T1586)</f>
        <v>503.67381435648423</v>
      </c>
      <c r="V1586" s="25"/>
      <c r="W1586" s="20">
        <f>U1586*'KERS Calcs'!$F$4</f>
        <v>443.23295663370612</v>
      </c>
      <c r="X1586" s="25">
        <f>O1586*'KERS Calcs'!$F$30</f>
        <v>0</v>
      </c>
      <c r="Y1586" s="73">
        <f>T1586*'KERS Calcs'!$F$30</f>
        <v>0</v>
      </c>
      <c r="Z1586" s="26">
        <f>SUM($Y$3:Y1586)</f>
        <v>270.87601509495784</v>
      </c>
    </row>
    <row r="1587" spans="1:26" x14ac:dyDescent="0.2">
      <c r="A1587" s="23" t="s">
        <v>21</v>
      </c>
      <c r="B1587" s="19">
        <v>1584</v>
      </c>
      <c r="C1587" s="23">
        <v>107</v>
      </c>
      <c r="D1587" s="19">
        <v>120.8</v>
      </c>
      <c r="E1587" s="24">
        <v>33.555555555555557</v>
      </c>
      <c r="F1587" s="20">
        <v>-0.20833333333333331</v>
      </c>
      <c r="G1587" s="25">
        <f>'Bike Data'!$C$4*$F1587</f>
        <v>-58.958333333333329</v>
      </c>
      <c r="H1587" s="22">
        <f>0.5*'Bike Data'!$C$12*'Bike Data'!$C$7*'Bike Data'!$C$6*'WLTP Calcs'!E1587^2</f>
        <v>231.72571851851856</v>
      </c>
      <c r="I1587" s="26">
        <f>0.02 *'Bike Data'!C$4*9.81</f>
        <v>55.524600000000007</v>
      </c>
      <c r="J1587" s="22">
        <f t="shared" si="169"/>
        <v>228.29198518518524</v>
      </c>
      <c r="K1587" s="25">
        <f t="shared" si="170"/>
        <v>228.29198518518524</v>
      </c>
      <c r="L1587" s="20">
        <f t="shared" si="171"/>
        <v>0</v>
      </c>
      <c r="M1587" s="30">
        <f>(E1587/1000)*(I1587+H1587+('Bike Data'!C$4*'Bike Data'!C$10*F1587))</f>
        <v>7.06230131075103</v>
      </c>
      <c r="N1587" s="25">
        <f t="shared" si="172"/>
        <v>7.06230131075103</v>
      </c>
      <c r="O1587" s="30">
        <f t="shared" si="173"/>
        <v>0</v>
      </c>
      <c r="P1587" s="26"/>
      <c r="Q1587" s="22">
        <f>((M1587+M1588)/2) * (B1588 - B1587)</f>
        <v>6.8173000419495882</v>
      </c>
      <c r="R1587" s="25">
        <f t="shared" si="174"/>
        <v>6.8173000419495882</v>
      </c>
      <c r="S1587" s="22">
        <f>SUM($R$3:R1587)</f>
        <v>2863.8326402774696</v>
      </c>
      <c r="T1587" s="25">
        <f t="shared" si="168"/>
        <v>0</v>
      </c>
      <c r="U1587" s="22">
        <f>SUM($T$3:T1587)</f>
        <v>503.67381435648423</v>
      </c>
      <c r="V1587" s="25"/>
      <c r="W1587" s="20">
        <f>U1587*'KERS Calcs'!$F$4</f>
        <v>443.23295663370612</v>
      </c>
      <c r="X1587" s="25">
        <f>O1587*'KERS Calcs'!$F$30</f>
        <v>0</v>
      </c>
      <c r="Y1587" s="73">
        <f>T1587*'KERS Calcs'!$F$30</f>
        <v>0</v>
      </c>
      <c r="Z1587" s="26">
        <f>SUM($Y$3:Y1587)</f>
        <v>270.87601509495784</v>
      </c>
    </row>
    <row r="1588" spans="1:26" x14ac:dyDescent="0.2">
      <c r="A1588" s="23" t="s">
        <v>21</v>
      </c>
      <c r="B1588" s="19">
        <v>1585</v>
      </c>
      <c r="C1588" s="23">
        <v>108</v>
      </c>
      <c r="D1588" s="19">
        <v>120</v>
      </c>
      <c r="E1588" s="24">
        <v>33.333333333333336</v>
      </c>
      <c r="F1588" s="20">
        <v>-0.23611111111111149</v>
      </c>
      <c r="G1588" s="25">
        <f>'Bike Data'!$C$4*$F1588</f>
        <v>-66.819444444444557</v>
      </c>
      <c r="H1588" s="22">
        <f>0.5*'Bike Data'!$C$12*'Bike Data'!$C$7*'Bike Data'!$C$6*'WLTP Calcs'!E1588^2</f>
        <v>228.66666666666671</v>
      </c>
      <c r="I1588" s="26">
        <f>0.02 *'Bike Data'!C$4*9.81</f>
        <v>55.524600000000007</v>
      </c>
      <c r="J1588" s="22">
        <f t="shared" si="169"/>
        <v>217.37182222222219</v>
      </c>
      <c r="K1588" s="25">
        <f t="shared" si="170"/>
        <v>217.37182222222219</v>
      </c>
      <c r="L1588" s="20">
        <f t="shared" si="171"/>
        <v>0</v>
      </c>
      <c r="M1588" s="30">
        <f>(E1588/1000)*(I1588+H1588+('Bike Data'!C$4*'Bike Data'!C$10*F1588))</f>
        <v>6.5722987731481455</v>
      </c>
      <c r="N1588" s="25">
        <f t="shared" si="172"/>
        <v>6.5722987731481455</v>
      </c>
      <c r="O1588" s="30">
        <f t="shared" si="173"/>
        <v>0</v>
      </c>
      <c r="P1588" s="26"/>
      <c r="Q1588" s="22">
        <f>((M1588+M1589)/2) * (B1589 - B1588)</f>
        <v>6.3217752754340228</v>
      </c>
      <c r="R1588" s="25">
        <f t="shared" si="174"/>
        <v>6.3217752754340228</v>
      </c>
      <c r="S1588" s="22">
        <f>SUM($R$3:R1588)</f>
        <v>2870.1544155529036</v>
      </c>
      <c r="T1588" s="25">
        <f t="shared" si="168"/>
        <v>0</v>
      </c>
      <c r="U1588" s="22">
        <f>SUM($T$3:T1588)</f>
        <v>503.67381435648423</v>
      </c>
      <c r="V1588" s="25"/>
      <c r="W1588" s="20">
        <f>U1588*'KERS Calcs'!$F$4</f>
        <v>443.23295663370612</v>
      </c>
      <c r="X1588" s="25">
        <f>O1588*'KERS Calcs'!$F$30</f>
        <v>0</v>
      </c>
      <c r="Y1588" s="73">
        <f>T1588*'KERS Calcs'!$F$30</f>
        <v>0</v>
      </c>
      <c r="Z1588" s="26">
        <f>SUM($Y$3:Y1588)</f>
        <v>270.87601509495784</v>
      </c>
    </row>
    <row r="1589" spans="1:26" x14ac:dyDescent="0.2">
      <c r="A1589" s="23" t="s">
        <v>21</v>
      </c>
      <c r="B1589" s="19">
        <v>1586</v>
      </c>
      <c r="C1589" s="23">
        <v>109</v>
      </c>
      <c r="D1589" s="19">
        <v>119.1</v>
      </c>
      <c r="E1589" s="24">
        <v>33.083333333333336</v>
      </c>
      <c r="F1589" s="20">
        <v>-0.26388888888888967</v>
      </c>
      <c r="G1589" s="25">
        <f>'Bike Data'!$C$4*$F1589</f>
        <v>-74.68055555555577</v>
      </c>
      <c r="H1589" s="22">
        <f>0.5*'Bike Data'!$C$12*'Bike Data'!$C$7*'Bike Data'!$C$6*'WLTP Calcs'!E1589^2</f>
        <v>225.24952916666672</v>
      </c>
      <c r="I1589" s="26">
        <f>0.02 *'Bike Data'!C$4*9.81</f>
        <v>55.524600000000007</v>
      </c>
      <c r="J1589" s="22">
        <f t="shared" si="169"/>
        <v>206.09357361111097</v>
      </c>
      <c r="K1589" s="25">
        <f t="shared" si="170"/>
        <v>206.09357361111097</v>
      </c>
      <c r="L1589" s="20">
        <f t="shared" si="171"/>
        <v>0</v>
      </c>
      <c r="M1589" s="30">
        <f>(E1589/1000)*(I1589+H1589+('Bike Data'!C$4*'Bike Data'!C$10*F1589))</f>
        <v>6.0712517777199002</v>
      </c>
      <c r="N1589" s="25">
        <f t="shared" si="172"/>
        <v>6.0712517777199002</v>
      </c>
      <c r="O1589" s="30">
        <f t="shared" si="173"/>
        <v>0</v>
      </c>
      <c r="P1589" s="26"/>
      <c r="Q1589" s="22">
        <f>((M1589+M1590)/2) * (B1590 - B1589)</f>
        <v>5.9000150950649406</v>
      </c>
      <c r="R1589" s="25">
        <f t="shared" si="174"/>
        <v>5.9000150950649406</v>
      </c>
      <c r="S1589" s="22">
        <f>SUM($R$3:R1589)</f>
        <v>2876.0544306479687</v>
      </c>
      <c r="T1589" s="25">
        <f t="shared" si="168"/>
        <v>0</v>
      </c>
      <c r="U1589" s="22">
        <f>SUM($T$3:T1589)</f>
        <v>503.67381435648423</v>
      </c>
      <c r="V1589" s="25"/>
      <c r="W1589" s="20">
        <f>U1589*'KERS Calcs'!$F$4</f>
        <v>443.23295663370612</v>
      </c>
      <c r="X1589" s="25">
        <f>O1589*'KERS Calcs'!$F$30</f>
        <v>0</v>
      </c>
      <c r="Y1589" s="73">
        <f>T1589*'KERS Calcs'!$F$30</f>
        <v>0</v>
      </c>
      <c r="Z1589" s="26">
        <f>SUM($Y$3:Y1589)</f>
        <v>270.87601509495784</v>
      </c>
    </row>
    <row r="1590" spans="1:26" x14ac:dyDescent="0.2">
      <c r="A1590" s="23" t="s">
        <v>21</v>
      </c>
      <c r="B1590" s="19">
        <v>1587</v>
      </c>
      <c r="C1590" s="23">
        <v>110</v>
      </c>
      <c r="D1590" s="19">
        <v>118.1</v>
      </c>
      <c r="E1590" s="24">
        <v>32.805555555555557</v>
      </c>
      <c r="F1590" s="20">
        <v>-0.27777777777777779</v>
      </c>
      <c r="G1590" s="25">
        <f>'Bike Data'!$C$4*$F1590</f>
        <v>-78.611111111111114</v>
      </c>
      <c r="H1590" s="22">
        <f>0.5*'Bike Data'!$C$12*'Bike Data'!$C$7*'Bike Data'!$C$6*'WLTP Calcs'!E1590^2</f>
        <v>221.48288101851855</v>
      </c>
      <c r="I1590" s="26">
        <f>0.02 *'Bike Data'!C$4*9.81</f>
        <v>55.524600000000007</v>
      </c>
      <c r="J1590" s="22">
        <f t="shared" si="169"/>
        <v>198.39636990740746</v>
      </c>
      <c r="K1590" s="25">
        <f t="shared" si="170"/>
        <v>198.39636990740746</v>
      </c>
      <c r="L1590" s="20">
        <f t="shared" si="171"/>
        <v>0</v>
      </c>
      <c r="M1590" s="30">
        <f>(E1590/1000)*(I1590+H1590+('Bike Data'!C$4*'Bike Data'!C$10*F1590))</f>
        <v>5.7287784124099819</v>
      </c>
      <c r="N1590" s="25">
        <f t="shared" si="172"/>
        <v>5.7287784124099819</v>
      </c>
      <c r="O1590" s="30">
        <f t="shared" si="173"/>
        <v>0</v>
      </c>
      <c r="P1590" s="26"/>
      <c r="Q1590" s="22">
        <f>((M1590+M1591)/2) * (B1591 - B1590)</f>
        <v>5.72703484474345</v>
      </c>
      <c r="R1590" s="25">
        <f t="shared" si="174"/>
        <v>5.72703484474345</v>
      </c>
      <c r="S1590" s="22">
        <f>SUM($R$3:R1590)</f>
        <v>2881.781465492712</v>
      </c>
      <c r="T1590" s="25">
        <f t="shared" si="168"/>
        <v>0</v>
      </c>
      <c r="U1590" s="22">
        <f>SUM($T$3:T1590)</f>
        <v>503.67381435648423</v>
      </c>
      <c r="V1590" s="25"/>
      <c r="W1590" s="20">
        <f>U1590*'KERS Calcs'!$F$4</f>
        <v>443.23295663370612</v>
      </c>
      <c r="X1590" s="25">
        <f>O1590*'KERS Calcs'!$F$30</f>
        <v>0</v>
      </c>
      <c r="Y1590" s="73">
        <f>T1590*'KERS Calcs'!$F$30</f>
        <v>0</v>
      </c>
      <c r="Z1590" s="26">
        <f>SUM($Y$3:Y1590)</f>
        <v>270.87601509495784</v>
      </c>
    </row>
    <row r="1591" spans="1:26" x14ac:dyDescent="0.2">
      <c r="A1591" s="23" t="s">
        <v>21</v>
      </c>
      <c r="B1591" s="19">
        <v>1588</v>
      </c>
      <c r="C1591" s="23">
        <v>111</v>
      </c>
      <c r="D1591" s="19">
        <v>117.1</v>
      </c>
      <c r="E1591" s="24">
        <v>32.527777777777779</v>
      </c>
      <c r="F1591" s="20">
        <v>-0.26388888888888767</v>
      </c>
      <c r="G1591" s="25">
        <f>'Bike Data'!$C$4*$F1591</f>
        <v>-74.680555555555216</v>
      </c>
      <c r="H1591" s="22">
        <f>0.5*'Bike Data'!$C$12*'Bike Data'!$C$7*'Bike Data'!$C$6*'WLTP Calcs'!E1591^2</f>
        <v>217.74799212962964</v>
      </c>
      <c r="I1591" s="26">
        <f>0.02 *'Bike Data'!C$4*9.81</f>
        <v>55.524600000000007</v>
      </c>
      <c r="J1591" s="22">
        <f t="shared" si="169"/>
        <v>198.59203657407443</v>
      </c>
      <c r="K1591" s="25">
        <f t="shared" si="170"/>
        <v>198.59203657407443</v>
      </c>
      <c r="L1591" s="20">
        <f t="shared" si="171"/>
        <v>0</v>
      </c>
      <c r="M1591" s="30">
        <f>(E1591/1000)*(I1591+H1591+('Bike Data'!C$4*'Bike Data'!C$10*F1591))</f>
        <v>5.7252912770769182</v>
      </c>
      <c r="N1591" s="25">
        <f t="shared" si="172"/>
        <v>5.7252912770769182</v>
      </c>
      <c r="O1591" s="30">
        <f t="shared" si="173"/>
        <v>0</v>
      </c>
      <c r="P1591" s="26"/>
      <c r="Q1591" s="22">
        <f>((M1591+M1592)/2) * (B1592 - B1591)</f>
        <v>5.8973216406475188</v>
      </c>
      <c r="R1591" s="25">
        <f t="shared" si="174"/>
        <v>5.8973216406475188</v>
      </c>
      <c r="S1591" s="22">
        <f>SUM($R$3:R1591)</f>
        <v>2887.6787871333595</v>
      </c>
      <c r="T1591" s="25">
        <f t="shared" si="168"/>
        <v>0</v>
      </c>
      <c r="U1591" s="22">
        <f>SUM($T$3:T1591)</f>
        <v>503.67381435648423</v>
      </c>
      <c r="V1591" s="25"/>
      <c r="W1591" s="20">
        <f>U1591*'KERS Calcs'!$F$4</f>
        <v>443.23295663370612</v>
      </c>
      <c r="X1591" s="25">
        <f>O1591*'KERS Calcs'!$F$30</f>
        <v>0</v>
      </c>
      <c r="Y1591" s="73">
        <f>T1591*'KERS Calcs'!$F$30</f>
        <v>0</v>
      </c>
      <c r="Z1591" s="26">
        <f>SUM($Y$3:Y1591)</f>
        <v>270.87601509495784</v>
      </c>
    </row>
    <row r="1592" spans="1:26" x14ac:dyDescent="0.2">
      <c r="A1592" s="23" t="s">
        <v>21</v>
      </c>
      <c r="B1592" s="19">
        <v>1589</v>
      </c>
      <c r="C1592" s="23">
        <v>112</v>
      </c>
      <c r="D1592" s="19">
        <v>116.2</v>
      </c>
      <c r="E1592" s="24">
        <v>32.277777777777779</v>
      </c>
      <c r="F1592" s="20">
        <v>-0.22222222222222143</v>
      </c>
      <c r="G1592" s="25">
        <f>'Bike Data'!$C$4*$F1592</f>
        <v>-62.888888888888665</v>
      </c>
      <c r="H1592" s="22">
        <f>0.5*'Bike Data'!$C$12*'Bike Data'!$C$7*'Bike Data'!$C$6*'WLTP Calcs'!E1592^2</f>
        <v>214.41374629629632</v>
      </c>
      <c r="I1592" s="26">
        <f>0.02 *'Bike Data'!C$4*9.81</f>
        <v>55.524600000000007</v>
      </c>
      <c r="J1592" s="22">
        <f t="shared" si="169"/>
        <v>207.04945740740766</v>
      </c>
      <c r="K1592" s="25">
        <f t="shared" si="170"/>
        <v>207.04945740740766</v>
      </c>
      <c r="L1592" s="20">
        <f t="shared" si="171"/>
        <v>0</v>
      </c>
      <c r="M1592" s="30">
        <f>(E1592/1000)*(I1592+H1592+('Bike Data'!C$4*'Bike Data'!C$10*F1592))</f>
        <v>6.0693520042181186</v>
      </c>
      <c r="N1592" s="25">
        <f t="shared" si="172"/>
        <v>6.0693520042181186</v>
      </c>
      <c r="O1592" s="30">
        <f t="shared" si="173"/>
        <v>0</v>
      </c>
      <c r="P1592" s="26"/>
      <c r="Q1592" s="22">
        <f>((M1592+M1593)/2) * (B1593 - B1592)</f>
        <v>6.2561051394065164</v>
      </c>
      <c r="R1592" s="25">
        <f t="shared" si="174"/>
        <v>6.2561051394065164</v>
      </c>
      <c r="S1592" s="22">
        <f>SUM($R$3:R1592)</f>
        <v>2893.9348922727659</v>
      </c>
      <c r="T1592" s="25">
        <f t="shared" si="168"/>
        <v>0</v>
      </c>
      <c r="U1592" s="22">
        <f>SUM($T$3:T1592)</f>
        <v>503.67381435648423</v>
      </c>
      <c r="V1592" s="25"/>
      <c r="W1592" s="20">
        <f>U1592*'KERS Calcs'!$F$4</f>
        <v>443.23295663370612</v>
      </c>
      <c r="X1592" s="25">
        <f>O1592*'KERS Calcs'!$F$30</f>
        <v>0</v>
      </c>
      <c r="Y1592" s="73">
        <f>T1592*'KERS Calcs'!$F$30</f>
        <v>0</v>
      </c>
      <c r="Z1592" s="26">
        <f>SUM($Y$3:Y1592)</f>
        <v>270.87601509495784</v>
      </c>
    </row>
    <row r="1593" spans="1:26" x14ac:dyDescent="0.2">
      <c r="A1593" s="23" t="s">
        <v>21</v>
      </c>
      <c r="B1593" s="19">
        <v>1590</v>
      </c>
      <c r="C1593" s="23">
        <v>113</v>
      </c>
      <c r="D1593" s="19">
        <v>115.5</v>
      </c>
      <c r="E1593" s="24">
        <v>32.083333333333336</v>
      </c>
      <c r="F1593" s="20">
        <v>-0.18055555555555516</v>
      </c>
      <c r="G1593" s="25">
        <f>'Bike Data'!$C$4*$F1593</f>
        <v>-51.097222222222115</v>
      </c>
      <c r="H1593" s="22">
        <f>0.5*'Bike Data'!$C$12*'Bike Data'!$C$7*'Bike Data'!$C$6*'WLTP Calcs'!E1593^2</f>
        <v>211.83822916666668</v>
      </c>
      <c r="I1593" s="26">
        <f>0.02 *'Bike Data'!C$4*9.81</f>
        <v>55.524600000000007</v>
      </c>
      <c r="J1593" s="22">
        <f t="shared" si="169"/>
        <v>216.26560694444458</v>
      </c>
      <c r="K1593" s="25">
        <f t="shared" si="170"/>
        <v>216.26560694444458</v>
      </c>
      <c r="L1593" s="20">
        <f t="shared" si="171"/>
        <v>0</v>
      </c>
      <c r="M1593" s="30">
        <f>(E1593/1000)*(I1593+H1593+('Bike Data'!C$4*'Bike Data'!C$10*F1593))</f>
        <v>6.4428582745949141</v>
      </c>
      <c r="N1593" s="25">
        <f t="shared" si="172"/>
        <v>6.4428582745949141</v>
      </c>
      <c r="O1593" s="30">
        <f t="shared" si="173"/>
        <v>0</v>
      </c>
      <c r="P1593" s="26"/>
      <c r="Q1593" s="22">
        <f>((M1593+M1594)/2) * (B1594 - B1593)</f>
        <v>6.6361620078993102</v>
      </c>
      <c r="R1593" s="25">
        <f t="shared" si="174"/>
        <v>6.6361620078993102</v>
      </c>
      <c r="S1593" s="22">
        <f>SUM($R$3:R1593)</f>
        <v>2900.5710542806651</v>
      </c>
      <c r="T1593" s="25">
        <f t="shared" si="168"/>
        <v>0</v>
      </c>
      <c r="U1593" s="22">
        <f>SUM($T$3:T1593)</f>
        <v>503.67381435648423</v>
      </c>
      <c r="V1593" s="25"/>
      <c r="W1593" s="20">
        <f>U1593*'KERS Calcs'!$F$4</f>
        <v>443.23295663370612</v>
      </c>
      <c r="X1593" s="25">
        <f>O1593*'KERS Calcs'!$F$30</f>
        <v>0</v>
      </c>
      <c r="Y1593" s="73">
        <f>T1593*'KERS Calcs'!$F$30</f>
        <v>0</v>
      </c>
      <c r="Z1593" s="26">
        <f>SUM($Y$3:Y1593)</f>
        <v>270.87601509495784</v>
      </c>
    </row>
    <row r="1594" spans="1:26" x14ac:dyDescent="0.2">
      <c r="A1594" s="23" t="s">
        <v>21</v>
      </c>
      <c r="B1594" s="19">
        <v>1591</v>
      </c>
      <c r="C1594" s="23">
        <v>114</v>
      </c>
      <c r="D1594" s="19">
        <v>114.9</v>
      </c>
      <c r="E1594" s="24">
        <v>31.916666666666671</v>
      </c>
      <c r="F1594" s="20">
        <v>-0.1388888888888889</v>
      </c>
      <c r="G1594" s="25">
        <f>'Bike Data'!$C$4*$F1594</f>
        <v>-39.305555555555557</v>
      </c>
      <c r="H1594" s="22">
        <f>0.5*'Bike Data'!$C$12*'Bike Data'!$C$7*'Bike Data'!$C$6*'WLTP Calcs'!E1594^2</f>
        <v>209.64302916666674</v>
      </c>
      <c r="I1594" s="26">
        <f>0.02 *'Bike Data'!C$4*9.81</f>
        <v>55.524600000000007</v>
      </c>
      <c r="J1594" s="22">
        <f t="shared" si="169"/>
        <v>225.86207361111121</v>
      </c>
      <c r="K1594" s="25">
        <f t="shared" si="170"/>
        <v>225.86207361111121</v>
      </c>
      <c r="L1594" s="20">
        <f t="shared" si="171"/>
        <v>0</v>
      </c>
      <c r="M1594" s="30">
        <f>(E1594/1000)*(I1594+H1594+('Bike Data'!C$4*'Bike Data'!C$10*F1594))</f>
        <v>6.8294657412037072</v>
      </c>
      <c r="N1594" s="25">
        <f t="shared" si="172"/>
        <v>6.8294657412037072</v>
      </c>
      <c r="O1594" s="30">
        <f t="shared" si="173"/>
        <v>0</v>
      </c>
      <c r="P1594" s="26"/>
      <c r="Q1594" s="22">
        <f>((M1594+M1595)/2) * (B1595 - B1594)</f>
        <v>6.9572172350244275</v>
      </c>
      <c r="R1594" s="25">
        <f t="shared" si="174"/>
        <v>6.9572172350244275</v>
      </c>
      <c r="S1594" s="22">
        <f>SUM($R$3:R1594)</f>
        <v>2907.5282715156895</v>
      </c>
      <c r="T1594" s="25">
        <f t="shared" si="168"/>
        <v>0</v>
      </c>
      <c r="U1594" s="22">
        <f>SUM($T$3:T1594)</f>
        <v>503.67381435648423</v>
      </c>
      <c r="V1594" s="25"/>
      <c r="W1594" s="20">
        <f>U1594*'KERS Calcs'!$F$4</f>
        <v>443.23295663370612</v>
      </c>
      <c r="X1594" s="25">
        <f>O1594*'KERS Calcs'!$F$30</f>
        <v>0</v>
      </c>
      <c r="Y1594" s="73">
        <f>T1594*'KERS Calcs'!$F$30</f>
        <v>0</v>
      </c>
      <c r="Z1594" s="26">
        <f>SUM($Y$3:Y1594)</f>
        <v>270.87601509495784</v>
      </c>
    </row>
    <row r="1595" spans="1:26" x14ac:dyDescent="0.2">
      <c r="A1595" s="23" t="s">
        <v>21</v>
      </c>
      <c r="B1595" s="19">
        <v>1592</v>
      </c>
      <c r="C1595" s="23">
        <v>115</v>
      </c>
      <c r="D1595" s="19">
        <v>114.5</v>
      </c>
      <c r="E1595" s="24">
        <v>31.805555555555557</v>
      </c>
      <c r="F1595" s="20">
        <v>-0.11111111111111269</v>
      </c>
      <c r="G1595" s="25">
        <f>'Bike Data'!$C$4*$F1595</f>
        <v>-31.444444444444891</v>
      </c>
      <c r="H1595" s="22">
        <f>0.5*'Bike Data'!$C$12*'Bike Data'!$C$7*'Bike Data'!$C$6*'WLTP Calcs'!E1595^2</f>
        <v>208.18591435185189</v>
      </c>
      <c r="I1595" s="26">
        <f>0.02 *'Bike Data'!C$4*9.81</f>
        <v>55.524600000000007</v>
      </c>
      <c r="J1595" s="22">
        <f t="shared" si="169"/>
        <v>232.26606990740703</v>
      </c>
      <c r="K1595" s="25">
        <f t="shared" si="170"/>
        <v>232.26606990740703</v>
      </c>
      <c r="L1595" s="20">
        <f t="shared" si="171"/>
        <v>0</v>
      </c>
      <c r="M1595" s="30">
        <f>(E1595/1000)*(I1595+H1595+('Bike Data'!C$4*'Bike Data'!C$10*F1595))</f>
        <v>7.0849687288451477</v>
      </c>
      <c r="N1595" s="25">
        <f t="shared" si="172"/>
        <v>7.0849687288451477</v>
      </c>
      <c r="O1595" s="30">
        <f t="shared" si="173"/>
        <v>0</v>
      </c>
      <c r="P1595" s="26"/>
      <c r="Q1595" s="22">
        <f>((M1595+M1596)/2) * (B1596 - B1595)</f>
        <v>7.2118251052276197</v>
      </c>
      <c r="R1595" s="25">
        <f t="shared" si="174"/>
        <v>7.2118251052276197</v>
      </c>
      <c r="S1595" s="22">
        <f>SUM($R$3:R1595)</f>
        <v>2914.740096620917</v>
      </c>
      <c r="T1595" s="25">
        <f t="shared" si="168"/>
        <v>0</v>
      </c>
      <c r="U1595" s="22">
        <f>SUM($T$3:T1595)</f>
        <v>503.67381435648423</v>
      </c>
      <c r="V1595" s="25"/>
      <c r="W1595" s="20">
        <f>U1595*'KERS Calcs'!$F$4</f>
        <v>443.23295663370612</v>
      </c>
      <c r="X1595" s="25">
        <f>O1595*'KERS Calcs'!$F$30</f>
        <v>0</v>
      </c>
      <c r="Y1595" s="73">
        <f>T1595*'KERS Calcs'!$F$30</f>
        <v>0</v>
      </c>
      <c r="Z1595" s="26">
        <f>SUM($Y$3:Y1595)</f>
        <v>270.87601509495784</v>
      </c>
    </row>
    <row r="1596" spans="1:26" x14ac:dyDescent="0.2">
      <c r="A1596" s="23" t="s">
        <v>21</v>
      </c>
      <c r="B1596" s="19">
        <v>1593</v>
      </c>
      <c r="C1596" s="23">
        <v>116</v>
      </c>
      <c r="D1596" s="19">
        <v>114.1</v>
      </c>
      <c r="E1596" s="24">
        <v>31.694444444444443</v>
      </c>
      <c r="F1596" s="20">
        <v>-8.3333333333332538E-2</v>
      </c>
      <c r="G1596" s="25">
        <f>'Bike Data'!$C$4*$F1596</f>
        <v>-23.583333333333108</v>
      </c>
      <c r="H1596" s="22">
        <f>0.5*'Bike Data'!$C$12*'Bike Data'!$C$7*'Bike Data'!$C$6*'WLTP Calcs'!E1596^2</f>
        <v>206.7338810185185</v>
      </c>
      <c r="I1596" s="26">
        <f>0.02 *'Bike Data'!C$4*9.81</f>
        <v>55.524600000000007</v>
      </c>
      <c r="J1596" s="22">
        <f t="shared" si="169"/>
        <v>238.67514768518538</v>
      </c>
      <c r="K1596" s="25">
        <f t="shared" si="170"/>
        <v>238.67514768518538</v>
      </c>
      <c r="L1596" s="20">
        <f t="shared" si="171"/>
        <v>0</v>
      </c>
      <c r="M1596" s="30">
        <f>(E1596/1000)*(I1596+H1596+('Bike Data'!C$4*'Bike Data'!C$10*F1596))</f>
        <v>7.3386814816100907</v>
      </c>
      <c r="N1596" s="25">
        <f t="shared" si="172"/>
        <v>7.3386814816100907</v>
      </c>
      <c r="O1596" s="30">
        <f t="shared" si="173"/>
        <v>0</v>
      </c>
      <c r="P1596" s="26"/>
      <c r="Q1596" s="22">
        <f>((M1596+M1597)/2) * (B1597 - B1596)</f>
        <v>7.4827528240547965</v>
      </c>
      <c r="R1596" s="25">
        <f t="shared" si="174"/>
        <v>7.4827528240547965</v>
      </c>
      <c r="S1596" s="22">
        <f>SUM($R$3:R1596)</f>
        <v>2922.2228494449719</v>
      </c>
      <c r="T1596" s="25">
        <f t="shared" si="168"/>
        <v>0</v>
      </c>
      <c r="U1596" s="22">
        <f>SUM($T$3:T1596)</f>
        <v>503.67381435648423</v>
      </c>
      <c r="V1596" s="25"/>
      <c r="W1596" s="20">
        <f>U1596*'KERS Calcs'!$F$4</f>
        <v>443.23295663370612</v>
      </c>
      <c r="X1596" s="25">
        <f>O1596*'KERS Calcs'!$F$30</f>
        <v>0</v>
      </c>
      <c r="Y1596" s="73">
        <f>T1596*'KERS Calcs'!$F$30</f>
        <v>0</v>
      </c>
      <c r="Z1596" s="26">
        <f>SUM($Y$3:Y1596)</f>
        <v>270.87601509495784</v>
      </c>
    </row>
    <row r="1597" spans="1:26" x14ac:dyDescent="0.2">
      <c r="A1597" s="23" t="s">
        <v>21</v>
      </c>
      <c r="B1597" s="19">
        <v>1594</v>
      </c>
      <c r="C1597" s="23">
        <v>117</v>
      </c>
      <c r="D1597" s="19">
        <v>113.9</v>
      </c>
      <c r="E1597" s="24">
        <v>31.638888888888893</v>
      </c>
      <c r="F1597" s="20">
        <v>-5.5555555555554373E-2</v>
      </c>
      <c r="G1597" s="25">
        <f>'Bike Data'!$C$4*$F1597</f>
        <v>-15.722222222221887</v>
      </c>
      <c r="H1597" s="22">
        <f>0.5*'Bike Data'!$C$12*'Bike Data'!$C$7*'Bike Data'!$C$6*'WLTP Calcs'!E1597^2</f>
        <v>206.00976990740747</v>
      </c>
      <c r="I1597" s="26">
        <f>0.02 *'Bike Data'!C$4*9.81</f>
        <v>55.524600000000007</v>
      </c>
      <c r="J1597" s="22">
        <f t="shared" si="169"/>
        <v>245.81214768518561</v>
      </c>
      <c r="K1597" s="25">
        <f t="shared" si="170"/>
        <v>245.81214768518561</v>
      </c>
      <c r="L1597" s="20">
        <f t="shared" si="171"/>
        <v>0</v>
      </c>
      <c r="M1597" s="30">
        <f>(E1597/1000)*(I1597+H1597+('Bike Data'!C$4*'Bike Data'!C$10*F1597))</f>
        <v>7.6268241664995022</v>
      </c>
      <c r="N1597" s="25">
        <f t="shared" si="172"/>
        <v>7.6268241664995022</v>
      </c>
      <c r="O1597" s="30">
        <f t="shared" si="173"/>
        <v>0</v>
      </c>
      <c r="P1597" s="26"/>
      <c r="Q1597" s="22">
        <f>((M1597+M1598)/2) * (B1598 - B1597)</f>
        <v>7.4470394467914121</v>
      </c>
      <c r="R1597" s="25">
        <f t="shared" si="174"/>
        <v>7.4470394467914121</v>
      </c>
      <c r="S1597" s="22">
        <f>SUM($R$3:R1597)</f>
        <v>2929.6698888917631</v>
      </c>
      <c r="T1597" s="25">
        <f t="shared" si="168"/>
        <v>0</v>
      </c>
      <c r="U1597" s="22">
        <f>SUM($T$3:T1597)</f>
        <v>503.67381435648423</v>
      </c>
      <c r="V1597" s="25"/>
      <c r="W1597" s="20">
        <f>U1597*'KERS Calcs'!$F$4</f>
        <v>443.23295663370612</v>
      </c>
      <c r="X1597" s="25">
        <f>O1597*'KERS Calcs'!$F$30</f>
        <v>0</v>
      </c>
      <c r="Y1597" s="73">
        <f>T1597*'KERS Calcs'!$F$30</f>
        <v>0</v>
      </c>
      <c r="Z1597" s="26">
        <f>SUM($Y$3:Y1597)</f>
        <v>270.87601509495784</v>
      </c>
    </row>
    <row r="1598" spans="1:26" x14ac:dyDescent="0.2">
      <c r="A1598" s="23" t="s">
        <v>21</v>
      </c>
      <c r="B1598" s="19">
        <v>1595</v>
      </c>
      <c r="C1598" s="23">
        <v>118</v>
      </c>
      <c r="D1598" s="19">
        <v>113.7</v>
      </c>
      <c r="E1598" s="24">
        <v>31.583333333333336</v>
      </c>
      <c r="F1598" s="20">
        <v>-8.3333333333334522E-2</v>
      </c>
      <c r="G1598" s="25">
        <f>'Bike Data'!$C$4*$F1598</f>
        <v>-23.58333333333367</v>
      </c>
      <c r="H1598" s="22">
        <f>0.5*'Bike Data'!$C$12*'Bike Data'!$C$7*'Bike Data'!$C$6*'WLTP Calcs'!E1598^2</f>
        <v>205.28692916666671</v>
      </c>
      <c r="I1598" s="26">
        <f>0.02 *'Bike Data'!C$4*9.81</f>
        <v>55.524600000000007</v>
      </c>
      <c r="J1598" s="22">
        <f t="shared" si="169"/>
        <v>237.22819583333307</v>
      </c>
      <c r="K1598" s="25">
        <f t="shared" si="170"/>
        <v>237.22819583333307</v>
      </c>
      <c r="L1598" s="20">
        <f t="shared" si="171"/>
        <v>0</v>
      </c>
      <c r="M1598" s="30">
        <f>(E1598/1000)*(I1598+H1598+('Bike Data'!C$4*'Bike Data'!C$10*F1598))</f>
        <v>7.2672547270833219</v>
      </c>
      <c r="N1598" s="25">
        <f t="shared" si="172"/>
        <v>7.2672547270833219</v>
      </c>
      <c r="O1598" s="30">
        <f t="shared" si="173"/>
        <v>0</v>
      </c>
      <c r="P1598" s="26"/>
      <c r="Q1598" s="22">
        <f>((M1598+M1599)/2) * (B1599 - B1598)</f>
        <v>7.0706770689364671</v>
      </c>
      <c r="R1598" s="25">
        <f t="shared" si="174"/>
        <v>7.0706770689364671</v>
      </c>
      <c r="S1598" s="22">
        <f>SUM($R$3:R1598)</f>
        <v>2936.7405659606998</v>
      </c>
      <c r="T1598" s="25">
        <f t="shared" si="168"/>
        <v>0</v>
      </c>
      <c r="U1598" s="22">
        <f>SUM($T$3:T1598)</f>
        <v>503.67381435648423</v>
      </c>
      <c r="V1598" s="25"/>
      <c r="W1598" s="20">
        <f>U1598*'KERS Calcs'!$F$4</f>
        <v>443.23295663370612</v>
      </c>
      <c r="X1598" s="25">
        <f>O1598*'KERS Calcs'!$F$30</f>
        <v>0</v>
      </c>
      <c r="Y1598" s="73">
        <f>T1598*'KERS Calcs'!$F$30</f>
        <v>0</v>
      </c>
      <c r="Z1598" s="26">
        <f>SUM($Y$3:Y1598)</f>
        <v>270.87601509495784</v>
      </c>
    </row>
    <row r="1599" spans="1:26" x14ac:dyDescent="0.2">
      <c r="A1599" s="23" t="s">
        <v>21</v>
      </c>
      <c r="B1599" s="19">
        <v>1596</v>
      </c>
      <c r="C1599" s="23">
        <v>119</v>
      </c>
      <c r="D1599" s="19">
        <v>113.3</v>
      </c>
      <c r="E1599" s="24">
        <v>31.472222222222221</v>
      </c>
      <c r="F1599" s="20">
        <v>-0.11111111111111072</v>
      </c>
      <c r="G1599" s="25">
        <f>'Bike Data'!$C$4*$F1599</f>
        <v>-31.444444444444333</v>
      </c>
      <c r="H1599" s="22">
        <f>0.5*'Bike Data'!$C$12*'Bike Data'!$C$7*'Bike Data'!$C$6*'WLTP Calcs'!E1599^2</f>
        <v>203.84505879629629</v>
      </c>
      <c r="I1599" s="26">
        <f>0.02 *'Bike Data'!C$4*9.81</f>
        <v>55.524600000000007</v>
      </c>
      <c r="J1599" s="22">
        <f t="shared" si="169"/>
        <v>227.92521435185193</v>
      </c>
      <c r="K1599" s="25">
        <f t="shared" si="170"/>
        <v>227.92521435185193</v>
      </c>
      <c r="L1599" s="20">
        <f t="shared" si="171"/>
        <v>0</v>
      </c>
      <c r="M1599" s="30">
        <f>(E1599/1000)*(I1599+H1599+('Bike Data'!C$4*'Bike Data'!C$10*F1599))</f>
        <v>6.8740994107896132</v>
      </c>
      <c r="N1599" s="25">
        <f t="shared" si="172"/>
        <v>6.8740994107896132</v>
      </c>
      <c r="O1599" s="30">
        <f t="shared" si="173"/>
        <v>0</v>
      </c>
      <c r="P1599" s="26"/>
      <c r="Q1599" s="22">
        <f>((M1599+M1600)/2) * (B1600 - B1599)</f>
        <v>6.5986310659432945</v>
      </c>
      <c r="R1599" s="25">
        <f t="shared" si="174"/>
        <v>6.5986310659432945</v>
      </c>
      <c r="S1599" s="22">
        <f>SUM($R$3:R1599)</f>
        <v>2943.339197026643</v>
      </c>
      <c r="T1599" s="25">
        <f t="shared" si="168"/>
        <v>0</v>
      </c>
      <c r="U1599" s="22">
        <f>SUM($T$3:T1599)</f>
        <v>503.67381435648423</v>
      </c>
      <c r="V1599" s="25"/>
      <c r="W1599" s="20">
        <f>U1599*'KERS Calcs'!$F$4</f>
        <v>443.23295663370612</v>
      </c>
      <c r="X1599" s="25">
        <f>O1599*'KERS Calcs'!$F$30</f>
        <v>0</v>
      </c>
      <c r="Y1599" s="73">
        <f>T1599*'KERS Calcs'!$F$30</f>
        <v>0</v>
      </c>
      <c r="Z1599" s="26">
        <f>SUM($Y$3:Y1599)</f>
        <v>270.87601509495784</v>
      </c>
    </row>
    <row r="1600" spans="1:26" x14ac:dyDescent="0.2">
      <c r="A1600" s="23" t="s">
        <v>21</v>
      </c>
      <c r="B1600" s="19">
        <v>1597</v>
      </c>
      <c r="C1600" s="23">
        <v>120</v>
      </c>
      <c r="D1600" s="19">
        <v>112.9</v>
      </c>
      <c r="E1600" s="24">
        <v>31.361111111111114</v>
      </c>
      <c r="F1600" s="20">
        <v>-0.15277777777777699</v>
      </c>
      <c r="G1600" s="25">
        <f>'Bike Data'!$C$4*$F1600</f>
        <v>-43.236111111110887</v>
      </c>
      <c r="H1600" s="22">
        <f>0.5*'Bike Data'!$C$12*'Bike Data'!$C$7*'Bike Data'!$C$6*'WLTP Calcs'!E1600^2</f>
        <v>202.40826990740746</v>
      </c>
      <c r="I1600" s="26">
        <f>0.02 *'Bike Data'!C$4*9.81</f>
        <v>55.524600000000007</v>
      </c>
      <c r="J1600" s="22">
        <f t="shared" si="169"/>
        <v>214.69675879629659</v>
      </c>
      <c r="K1600" s="25">
        <f t="shared" si="170"/>
        <v>214.69675879629659</v>
      </c>
      <c r="L1600" s="20">
        <f t="shared" si="171"/>
        <v>0</v>
      </c>
      <c r="M1600" s="30">
        <f>(E1600/1000)*(I1600+H1600+('Bike Data'!C$4*'Bike Data'!C$10*F1600))</f>
        <v>6.3231627210969767</v>
      </c>
      <c r="N1600" s="25">
        <f t="shared" si="172"/>
        <v>6.3231627210969767</v>
      </c>
      <c r="O1600" s="30">
        <f t="shared" si="173"/>
        <v>0</v>
      </c>
      <c r="P1600" s="26"/>
      <c r="Q1600" s="22">
        <f>((M1600+M1601)/2) * (B1601 - B1600)</f>
        <v>5.9454866891943219</v>
      </c>
      <c r="R1600" s="25">
        <f t="shared" si="174"/>
        <v>5.9454866891943219</v>
      </c>
      <c r="S1600" s="22">
        <f>SUM($R$3:R1600)</f>
        <v>2949.2846837158372</v>
      </c>
      <c r="T1600" s="25">
        <f t="shared" si="168"/>
        <v>0</v>
      </c>
      <c r="U1600" s="22">
        <f>SUM($T$3:T1600)</f>
        <v>503.67381435648423</v>
      </c>
      <c r="V1600" s="25"/>
      <c r="W1600" s="20">
        <f>U1600*'KERS Calcs'!$F$4</f>
        <v>443.23295663370612</v>
      </c>
      <c r="X1600" s="25">
        <f>O1600*'KERS Calcs'!$F$30</f>
        <v>0</v>
      </c>
      <c r="Y1600" s="73">
        <f>T1600*'KERS Calcs'!$F$30</f>
        <v>0</v>
      </c>
      <c r="Z1600" s="26">
        <f>SUM($Y$3:Y1600)</f>
        <v>270.87601509495784</v>
      </c>
    </row>
    <row r="1601" spans="1:26" x14ac:dyDescent="0.2">
      <c r="A1601" s="23" t="s">
        <v>21</v>
      </c>
      <c r="B1601" s="19">
        <v>1598</v>
      </c>
      <c r="C1601" s="23">
        <v>121</v>
      </c>
      <c r="D1601" s="19">
        <v>112.2</v>
      </c>
      <c r="E1601" s="24">
        <v>31.166666666666668</v>
      </c>
      <c r="F1601" s="20">
        <v>-0.20833333333333331</v>
      </c>
      <c r="G1601" s="25">
        <f>'Bike Data'!$C$4*$F1601</f>
        <v>-58.958333333333329</v>
      </c>
      <c r="H1601" s="22">
        <f>0.5*'Bike Data'!$C$12*'Bike Data'!$C$7*'Bike Data'!$C$6*'WLTP Calcs'!E1601^2</f>
        <v>199.90611666666669</v>
      </c>
      <c r="I1601" s="26">
        <f>0.02 *'Bike Data'!C$4*9.81</f>
        <v>55.524600000000007</v>
      </c>
      <c r="J1601" s="22">
        <f t="shared" si="169"/>
        <v>196.47238333333337</v>
      </c>
      <c r="K1601" s="25">
        <f t="shared" si="170"/>
        <v>196.47238333333337</v>
      </c>
      <c r="L1601" s="20">
        <f t="shared" si="171"/>
        <v>0</v>
      </c>
      <c r="M1601" s="30">
        <f>(E1601/1000)*(I1601+H1601+('Bike Data'!C$4*'Bike Data'!C$10*F1601))</f>
        <v>5.5678106572916679</v>
      </c>
      <c r="N1601" s="25">
        <f t="shared" si="172"/>
        <v>5.5678106572916679</v>
      </c>
      <c r="O1601" s="30">
        <f t="shared" si="173"/>
        <v>0</v>
      </c>
      <c r="P1601" s="26"/>
      <c r="Q1601" s="22">
        <f>((M1601+M1602)/2) * (B1602 - B1601)</f>
        <v>5.3456081295010289</v>
      </c>
      <c r="R1601" s="25">
        <f t="shared" si="174"/>
        <v>5.3456081295010289</v>
      </c>
      <c r="S1601" s="22">
        <f>SUM($R$3:R1601)</f>
        <v>2954.6302918453384</v>
      </c>
      <c r="T1601" s="25">
        <f t="shared" si="168"/>
        <v>0</v>
      </c>
      <c r="U1601" s="22">
        <f>SUM($T$3:T1601)</f>
        <v>503.67381435648423</v>
      </c>
      <c r="V1601" s="25"/>
      <c r="W1601" s="20">
        <f>U1601*'KERS Calcs'!$F$4</f>
        <v>443.23295663370612</v>
      </c>
      <c r="X1601" s="25">
        <f>O1601*'KERS Calcs'!$F$30</f>
        <v>0</v>
      </c>
      <c r="Y1601" s="73">
        <f>T1601*'KERS Calcs'!$F$30</f>
        <v>0</v>
      </c>
      <c r="Z1601" s="26">
        <f>SUM($Y$3:Y1601)</f>
        <v>270.87601509495784</v>
      </c>
    </row>
    <row r="1602" spans="1:26" x14ac:dyDescent="0.2">
      <c r="A1602" s="23" t="s">
        <v>21</v>
      </c>
      <c r="B1602" s="19">
        <v>1599</v>
      </c>
      <c r="C1602" s="23">
        <v>122</v>
      </c>
      <c r="D1602" s="19">
        <v>111.4</v>
      </c>
      <c r="E1602" s="24">
        <v>30.944444444444446</v>
      </c>
      <c r="F1602" s="20">
        <v>-0.23611111111111149</v>
      </c>
      <c r="G1602" s="25">
        <f>'Bike Data'!$C$4*$F1602</f>
        <v>-66.819444444444557</v>
      </c>
      <c r="H1602" s="22">
        <f>0.5*'Bike Data'!$C$12*'Bike Data'!$C$7*'Bike Data'!$C$6*'WLTP Calcs'!E1602^2</f>
        <v>197.06556851851855</v>
      </c>
      <c r="I1602" s="26">
        <f>0.02 *'Bike Data'!C$4*9.81</f>
        <v>55.524600000000007</v>
      </c>
      <c r="J1602" s="22">
        <f t="shared" si="169"/>
        <v>185.770724074074</v>
      </c>
      <c r="K1602" s="25">
        <f t="shared" si="170"/>
        <v>185.770724074074</v>
      </c>
      <c r="L1602" s="20">
        <f t="shared" si="171"/>
        <v>0</v>
      </c>
      <c r="M1602" s="30">
        <f>(E1602/1000)*(I1602+H1602+('Bike Data'!C$4*'Bike Data'!C$10*F1602))</f>
        <v>5.1234056017103891</v>
      </c>
      <c r="N1602" s="25">
        <f t="shared" si="172"/>
        <v>5.1234056017103891</v>
      </c>
      <c r="O1602" s="30">
        <f t="shared" si="173"/>
        <v>0</v>
      </c>
      <c r="P1602" s="26"/>
      <c r="Q1602" s="22">
        <f>((M1602+M1603)/2) * (B1603 - B1602)</f>
        <v>4.896915049520957</v>
      </c>
      <c r="R1602" s="25">
        <f t="shared" si="174"/>
        <v>4.896915049520957</v>
      </c>
      <c r="S1602" s="22">
        <f>SUM($R$3:R1602)</f>
        <v>2959.5272068948593</v>
      </c>
      <c r="T1602" s="25">
        <f t="shared" si="168"/>
        <v>0</v>
      </c>
      <c r="U1602" s="22">
        <f>SUM($T$3:T1602)</f>
        <v>503.67381435648423</v>
      </c>
      <c r="V1602" s="25"/>
      <c r="W1602" s="20">
        <f>U1602*'KERS Calcs'!$F$4</f>
        <v>443.23295663370612</v>
      </c>
      <c r="X1602" s="25">
        <f>O1602*'KERS Calcs'!$F$30</f>
        <v>0</v>
      </c>
      <c r="Y1602" s="73">
        <f>T1602*'KERS Calcs'!$F$30</f>
        <v>0</v>
      </c>
      <c r="Z1602" s="26">
        <f>SUM($Y$3:Y1602)</f>
        <v>270.87601509495784</v>
      </c>
    </row>
    <row r="1603" spans="1:26" x14ac:dyDescent="0.2">
      <c r="A1603" s="23" t="s">
        <v>21</v>
      </c>
      <c r="B1603" s="19">
        <v>1600</v>
      </c>
      <c r="C1603" s="23">
        <v>123</v>
      </c>
      <c r="D1603" s="19">
        <v>110.5</v>
      </c>
      <c r="E1603" s="24">
        <v>30.694444444444446</v>
      </c>
      <c r="F1603" s="20">
        <v>-0.26388888888888967</v>
      </c>
      <c r="G1603" s="25">
        <f>'Bike Data'!$C$4*$F1603</f>
        <v>-74.68055555555577</v>
      </c>
      <c r="H1603" s="22">
        <f>0.5*'Bike Data'!$C$12*'Bike Data'!$C$7*'Bike Data'!$C$6*'WLTP Calcs'!E1603^2</f>
        <v>193.89424768518521</v>
      </c>
      <c r="I1603" s="26">
        <f>0.02 *'Bike Data'!C$4*9.81</f>
        <v>55.524600000000007</v>
      </c>
      <c r="J1603" s="22">
        <f t="shared" si="169"/>
        <v>174.73829212962943</v>
      </c>
      <c r="K1603" s="25">
        <f t="shared" si="170"/>
        <v>174.73829212962943</v>
      </c>
      <c r="L1603" s="20">
        <f t="shared" si="171"/>
        <v>0</v>
      </c>
      <c r="M1603" s="30">
        <f>(E1603/1000)*(I1603+H1603+('Bike Data'!C$4*'Bike Data'!C$10*F1603))</f>
        <v>4.670424497331525</v>
      </c>
      <c r="N1603" s="25">
        <f t="shared" si="172"/>
        <v>4.670424497331525</v>
      </c>
      <c r="O1603" s="30">
        <f t="shared" si="173"/>
        <v>0</v>
      </c>
      <c r="P1603" s="26"/>
      <c r="Q1603" s="22">
        <f>((M1603+M1604)/2) * (B1604 - B1603)</f>
        <v>4.5183099254597447</v>
      </c>
      <c r="R1603" s="25">
        <f t="shared" si="174"/>
        <v>4.5183099254597447</v>
      </c>
      <c r="S1603" s="22">
        <f>SUM($R$3:R1603)</f>
        <v>2964.0455168203189</v>
      </c>
      <c r="T1603" s="25">
        <f t="shared" ref="T1603:T1666" si="175">ABS(IF(Q1603&lt;0,Q1603,))</f>
        <v>0</v>
      </c>
      <c r="U1603" s="22">
        <f>SUM($T$3:T1603)</f>
        <v>503.67381435648423</v>
      </c>
      <c r="V1603" s="25"/>
      <c r="W1603" s="20">
        <f>U1603*'KERS Calcs'!$F$4</f>
        <v>443.23295663370612</v>
      </c>
      <c r="X1603" s="25">
        <f>O1603*'KERS Calcs'!$F$30</f>
        <v>0</v>
      </c>
      <c r="Y1603" s="73">
        <f>T1603*'KERS Calcs'!$F$30</f>
        <v>0</v>
      </c>
      <c r="Z1603" s="26">
        <f>SUM($Y$3:Y1603)</f>
        <v>270.87601509495784</v>
      </c>
    </row>
    <row r="1604" spans="1:26" x14ac:dyDescent="0.2">
      <c r="A1604" s="23" t="s">
        <v>21</v>
      </c>
      <c r="B1604" s="19">
        <v>1601</v>
      </c>
      <c r="C1604" s="23">
        <v>124</v>
      </c>
      <c r="D1604" s="19">
        <v>109.5</v>
      </c>
      <c r="E1604" s="24">
        <v>30.416666666666668</v>
      </c>
      <c r="F1604" s="20">
        <v>-0.27777777777777779</v>
      </c>
      <c r="G1604" s="25">
        <f>'Bike Data'!$C$4*$F1604</f>
        <v>-78.611111111111114</v>
      </c>
      <c r="H1604" s="22">
        <f>0.5*'Bike Data'!$C$12*'Bike Data'!$C$7*'Bike Data'!$C$6*'WLTP Calcs'!E1604^2</f>
        <v>190.40072916666671</v>
      </c>
      <c r="I1604" s="26">
        <f>0.02 *'Bike Data'!C$4*9.81</f>
        <v>55.524600000000007</v>
      </c>
      <c r="J1604" s="22">
        <f t="shared" ref="J1604:J1667" si="176">SUM(G1604:I1604)</f>
        <v>167.31421805555561</v>
      </c>
      <c r="K1604" s="25">
        <f t="shared" ref="K1604:K1667" si="177">IF(J1604&gt;0,J1604,)</f>
        <v>167.31421805555561</v>
      </c>
      <c r="L1604" s="20">
        <f t="shared" ref="L1604:L1667" si="178">IF(J1604&lt;0,J1604,)*-1</f>
        <v>0</v>
      </c>
      <c r="M1604" s="30">
        <f>(E1604/1000)*(I1604+H1604+('Bike Data'!C$4*'Bike Data'!C$10*F1604))</f>
        <v>4.3661953535879645</v>
      </c>
      <c r="N1604" s="25">
        <f t="shared" ref="N1604:N1667" si="179">IF(M1604&gt;0,M1604,)</f>
        <v>4.3661953535879645</v>
      </c>
      <c r="O1604" s="30">
        <f t="shared" ref="O1604:O1667" si="180">ABS(IF(M1604&lt;0,M1604,))</f>
        <v>0</v>
      </c>
      <c r="P1604" s="26"/>
      <c r="Q1604" s="22">
        <f>((M1604+M1605)/2) * (B1605 - B1604)</f>
        <v>4.4483713370306095</v>
      </c>
      <c r="R1604" s="25">
        <f t="shared" ref="R1604:R1667" si="181">IF(Q1604&gt;0,Q1604,)</f>
        <v>4.4483713370306095</v>
      </c>
      <c r="S1604" s="22">
        <f>SUM($R$3:R1604)</f>
        <v>2968.4938881573494</v>
      </c>
      <c r="T1604" s="25">
        <f t="shared" si="175"/>
        <v>0</v>
      </c>
      <c r="U1604" s="22">
        <f>SUM($T$3:T1604)</f>
        <v>503.67381435648423</v>
      </c>
      <c r="V1604" s="25"/>
      <c r="W1604" s="20">
        <f>U1604*'KERS Calcs'!$F$4</f>
        <v>443.23295663370612</v>
      </c>
      <c r="X1604" s="25">
        <f>O1604*'KERS Calcs'!$F$30</f>
        <v>0</v>
      </c>
      <c r="Y1604" s="73">
        <f>T1604*'KERS Calcs'!$F$30</f>
        <v>0</v>
      </c>
      <c r="Z1604" s="26">
        <f>SUM($Y$3:Y1604)</f>
        <v>270.87601509495784</v>
      </c>
    </row>
    <row r="1605" spans="1:26" x14ac:dyDescent="0.2">
      <c r="A1605" s="23" t="s">
        <v>21</v>
      </c>
      <c r="B1605" s="19">
        <v>1602</v>
      </c>
      <c r="C1605" s="23">
        <v>125</v>
      </c>
      <c r="D1605" s="19">
        <v>108.5</v>
      </c>
      <c r="E1605" s="24">
        <v>30.138888888888889</v>
      </c>
      <c r="F1605" s="20">
        <v>-0.24999999999999961</v>
      </c>
      <c r="G1605" s="25">
        <f>'Bike Data'!$C$4*$F1605</f>
        <v>-70.749999999999886</v>
      </c>
      <c r="H1605" s="22">
        <f>0.5*'Bike Data'!$C$12*'Bike Data'!$C$7*'Bike Data'!$C$6*'WLTP Calcs'!E1605^2</f>
        <v>186.93896990740743</v>
      </c>
      <c r="I1605" s="26">
        <f>0.02 *'Bike Data'!C$4*9.81</f>
        <v>55.524600000000007</v>
      </c>
      <c r="J1605" s="22">
        <f t="shared" si="176"/>
        <v>171.71356990740753</v>
      </c>
      <c r="K1605" s="25">
        <f t="shared" si="177"/>
        <v>171.71356990740753</v>
      </c>
      <c r="L1605" s="20">
        <f t="shared" si="178"/>
        <v>0</v>
      </c>
      <c r="M1605" s="30">
        <f>(E1605/1000)*(I1605+H1605+('Bike Data'!C$4*'Bike Data'!C$10*F1605))</f>
        <v>4.5305473204732554</v>
      </c>
      <c r="N1605" s="25">
        <f t="shared" si="179"/>
        <v>4.5305473204732554</v>
      </c>
      <c r="O1605" s="30">
        <f t="shared" si="180"/>
        <v>0</v>
      </c>
      <c r="P1605" s="26"/>
      <c r="Q1605" s="22">
        <f>((M1605+M1606)/2) * (B1606 - B1605)</f>
        <v>4.7790455517875499</v>
      </c>
      <c r="R1605" s="25">
        <f t="shared" si="181"/>
        <v>4.7790455517875499</v>
      </c>
      <c r="S1605" s="22">
        <f>SUM($R$3:R1605)</f>
        <v>2973.2729337091369</v>
      </c>
      <c r="T1605" s="25">
        <f t="shared" si="175"/>
        <v>0</v>
      </c>
      <c r="U1605" s="22">
        <f>SUM($T$3:T1605)</f>
        <v>503.67381435648423</v>
      </c>
      <c r="V1605" s="25"/>
      <c r="W1605" s="20">
        <f>U1605*'KERS Calcs'!$F$4</f>
        <v>443.23295663370612</v>
      </c>
      <c r="X1605" s="25">
        <f>O1605*'KERS Calcs'!$F$30</f>
        <v>0</v>
      </c>
      <c r="Y1605" s="73">
        <f>T1605*'KERS Calcs'!$F$30</f>
        <v>0</v>
      </c>
      <c r="Z1605" s="26">
        <f>SUM($Y$3:Y1605)</f>
        <v>270.87601509495784</v>
      </c>
    </row>
    <row r="1606" spans="1:26" x14ac:dyDescent="0.2">
      <c r="A1606" s="23" t="s">
        <v>21</v>
      </c>
      <c r="B1606" s="19">
        <v>1603</v>
      </c>
      <c r="C1606" s="23">
        <v>126</v>
      </c>
      <c r="D1606" s="19">
        <v>107.7</v>
      </c>
      <c r="E1606" s="24">
        <v>29.916666666666668</v>
      </c>
      <c r="F1606" s="20">
        <v>-0.19444444444444522</v>
      </c>
      <c r="G1606" s="25">
        <f>'Bike Data'!$C$4*$F1606</f>
        <v>-55.027777777777999</v>
      </c>
      <c r="H1606" s="22">
        <f>0.5*'Bike Data'!$C$12*'Bike Data'!$C$7*'Bike Data'!$C$6*'WLTP Calcs'!E1606^2</f>
        <v>184.1924291666667</v>
      </c>
      <c r="I1606" s="26">
        <f>0.02 *'Bike Data'!C$4*9.81</f>
        <v>55.524600000000007</v>
      </c>
      <c r="J1606" s="22">
        <f t="shared" si="176"/>
        <v>184.68925138888869</v>
      </c>
      <c r="K1606" s="25">
        <f t="shared" si="177"/>
        <v>184.68925138888869</v>
      </c>
      <c r="L1606" s="20">
        <f t="shared" si="178"/>
        <v>0</v>
      </c>
      <c r="M1606" s="30">
        <f>(E1606/1000)*(I1606+H1606+('Bike Data'!C$4*'Bike Data'!C$10*F1606))</f>
        <v>5.0275437831018444</v>
      </c>
      <c r="N1606" s="25">
        <f t="shared" si="179"/>
        <v>5.0275437831018444</v>
      </c>
      <c r="O1606" s="30">
        <f t="shared" si="180"/>
        <v>0</v>
      </c>
      <c r="P1606" s="26"/>
      <c r="Q1606" s="22">
        <f>((M1606+M1607)/2) * (B1607 - B1606)</f>
        <v>5.2115303503182773</v>
      </c>
      <c r="R1606" s="25">
        <f t="shared" si="181"/>
        <v>5.2115303503182773</v>
      </c>
      <c r="S1606" s="22">
        <f>SUM($R$3:R1606)</f>
        <v>2978.4844640594551</v>
      </c>
      <c r="T1606" s="25">
        <f t="shared" si="175"/>
        <v>0</v>
      </c>
      <c r="U1606" s="22">
        <f>SUM($T$3:T1606)</f>
        <v>503.67381435648423</v>
      </c>
      <c r="V1606" s="25"/>
      <c r="W1606" s="20">
        <f>U1606*'KERS Calcs'!$F$4</f>
        <v>443.23295663370612</v>
      </c>
      <c r="X1606" s="25">
        <f>O1606*'KERS Calcs'!$F$30</f>
        <v>0</v>
      </c>
      <c r="Y1606" s="73">
        <f>T1606*'KERS Calcs'!$F$30</f>
        <v>0</v>
      </c>
      <c r="Z1606" s="26">
        <f>SUM($Y$3:Y1606)</f>
        <v>270.87601509495784</v>
      </c>
    </row>
    <row r="1607" spans="1:26" x14ac:dyDescent="0.2">
      <c r="A1607" s="23" t="s">
        <v>21</v>
      </c>
      <c r="B1607" s="19">
        <v>1604</v>
      </c>
      <c r="C1607" s="23">
        <v>127</v>
      </c>
      <c r="D1607" s="19">
        <v>107.1</v>
      </c>
      <c r="E1607" s="24">
        <v>29.75</v>
      </c>
      <c r="F1607" s="20">
        <v>-0.15277777777777896</v>
      </c>
      <c r="G1607" s="25">
        <f>'Bike Data'!$C$4*$F1607</f>
        <v>-43.236111111111441</v>
      </c>
      <c r="H1607" s="22">
        <f>0.5*'Bike Data'!$C$12*'Bike Data'!$C$7*'Bike Data'!$C$6*'WLTP Calcs'!E1607^2</f>
        <v>182.14586250000002</v>
      </c>
      <c r="I1607" s="26">
        <f>0.02 *'Bike Data'!C$4*9.81</f>
        <v>55.524600000000007</v>
      </c>
      <c r="J1607" s="22">
        <f t="shared" si="176"/>
        <v>194.43435138888862</v>
      </c>
      <c r="K1607" s="25">
        <f t="shared" si="177"/>
        <v>194.43435138888862</v>
      </c>
      <c r="L1607" s="20">
        <f t="shared" si="178"/>
        <v>0</v>
      </c>
      <c r="M1607" s="30">
        <f>(E1607/1000)*(I1607+H1607+('Bike Data'!C$4*'Bike Data'!C$10*F1607))</f>
        <v>5.3955169175347111</v>
      </c>
      <c r="N1607" s="25">
        <f t="shared" si="179"/>
        <v>5.3955169175347111</v>
      </c>
      <c r="O1607" s="30">
        <f t="shared" si="180"/>
        <v>0</v>
      </c>
      <c r="P1607" s="26"/>
      <c r="Q1607" s="22">
        <f>((M1607+M1608)/2) * (B1608 - B1607)</f>
        <v>5.6609573142907692</v>
      </c>
      <c r="R1607" s="25">
        <f t="shared" si="181"/>
        <v>5.6609573142907692</v>
      </c>
      <c r="S1607" s="22">
        <f>SUM($R$3:R1607)</f>
        <v>2984.1454213737461</v>
      </c>
      <c r="T1607" s="25">
        <f t="shared" si="175"/>
        <v>0</v>
      </c>
      <c r="U1607" s="22">
        <f>SUM($T$3:T1607)</f>
        <v>503.67381435648423</v>
      </c>
      <c r="V1607" s="25"/>
      <c r="W1607" s="20">
        <f>U1607*'KERS Calcs'!$F$4</f>
        <v>443.23295663370612</v>
      </c>
      <c r="X1607" s="25">
        <f>O1607*'KERS Calcs'!$F$30</f>
        <v>0</v>
      </c>
      <c r="Y1607" s="73">
        <f>T1607*'KERS Calcs'!$F$30</f>
        <v>0</v>
      </c>
      <c r="Z1607" s="26">
        <f>SUM($Y$3:Y1607)</f>
        <v>270.87601509495784</v>
      </c>
    </row>
    <row r="1608" spans="1:26" x14ac:dyDescent="0.2">
      <c r="A1608" s="23" t="s">
        <v>21</v>
      </c>
      <c r="B1608" s="19">
        <v>1605</v>
      </c>
      <c r="C1608" s="23">
        <v>128</v>
      </c>
      <c r="D1608" s="19">
        <v>106.6</v>
      </c>
      <c r="E1608" s="24">
        <v>29.611111111111111</v>
      </c>
      <c r="F1608" s="20">
        <v>-9.7222222222220642E-2</v>
      </c>
      <c r="G1608" s="25">
        <f>'Bike Data'!$C$4*$F1608</f>
        <v>-27.513888888888442</v>
      </c>
      <c r="H1608" s="22">
        <f>0.5*'Bike Data'!$C$12*'Bike Data'!$C$7*'Bike Data'!$C$6*'WLTP Calcs'!E1608^2</f>
        <v>180.44912407407409</v>
      </c>
      <c r="I1608" s="26">
        <f>0.02 *'Bike Data'!C$4*9.81</f>
        <v>55.524600000000007</v>
      </c>
      <c r="J1608" s="22">
        <f t="shared" si="176"/>
        <v>208.45983518518568</v>
      </c>
      <c r="K1608" s="25">
        <f t="shared" si="177"/>
        <v>208.45983518518568</v>
      </c>
      <c r="L1608" s="20">
        <f t="shared" si="178"/>
        <v>0</v>
      </c>
      <c r="M1608" s="30">
        <f>(E1608/1000)*(I1608+H1608+('Bike Data'!C$4*'Bike Data'!C$10*F1608))</f>
        <v>5.9263977110468282</v>
      </c>
      <c r="N1608" s="25">
        <f t="shared" si="179"/>
        <v>5.9263977110468282</v>
      </c>
      <c r="O1608" s="30">
        <f t="shared" si="180"/>
        <v>0</v>
      </c>
      <c r="P1608" s="26"/>
      <c r="Q1608" s="22">
        <f>((M1608+M1609)/2) * (B1609 - B1608)</f>
        <v>6.1377819992477018</v>
      </c>
      <c r="R1608" s="25">
        <f t="shared" si="181"/>
        <v>6.1377819992477018</v>
      </c>
      <c r="S1608" s="22">
        <f>SUM($R$3:R1608)</f>
        <v>2990.2832033729937</v>
      </c>
      <c r="T1608" s="25">
        <f t="shared" si="175"/>
        <v>0</v>
      </c>
      <c r="U1608" s="22">
        <f>SUM($T$3:T1608)</f>
        <v>503.67381435648423</v>
      </c>
      <c r="V1608" s="25"/>
      <c r="W1608" s="20">
        <f>U1608*'KERS Calcs'!$F$4</f>
        <v>443.23295663370612</v>
      </c>
      <c r="X1608" s="25">
        <f>O1608*'KERS Calcs'!$F$30</f>
        <v>0</v>
      </c>
      <c r="Y1608" s="73">
        <f>T1608*'KERS Calcs'!$F$30</f>
        <v>0</v>
      </c>
      <c r="Z1608" s="26">
        <f>SUM($Y$3:Y1608)</f>
        <v>270.87601509495784</v>
      </c>
    </row>
    <row r="1609" spans="1:26" x14ac:dyDescent="0.2">
      <c r="A1609" s="23" t="s">
        <v>21</v>
      </c>
      <c r="B1609" s="19">
        <v>1606</v>
      </c>
      <c r="C1609" s="23">
        <v>129</v>
      </c>
      <c r="D1609" s="19">
        <v>106.4</v>
      </c>
      <c r="E1609" s="24">
        <v>29.555555555555557</v>
      </c>
      <c r="F1609" s="20">
        <v>-5.5555555555554373E-2</v>
      </c>
      <c r="G1609" s="25">
        <f>'Bike Data'!$C$4*$F1609</f>
        <v>-15.722222222221887</v>
      </c>
      <c r="H1609" s="22">
        <f>0.5*'Bike Data'!$C$12*'Bike Data'!$C$7*'Bike Data'!$C$6*'WLTP Calcs'!E1609^2</f>
        <v>179.77265185185189</v>
      </c>
      <c r="I1609" s="26">
        <f>0.02 *'Bike Data'!C$4*9.81</f>
        <v>55.524600000000007</v>
      </c>
      <c r="J1609" s="22">
        <f t="shared" si="176"/>
        <v>219.57502962963002</v>
      </c>
      <c r="K1609" s="25">
        <f t="shared" si="177"/>
        <v>219.57502962963002</v>
      </c>
      <c r="L1609" s="20">
        <f t="shared" si="178"/>
        <v>0</v>
      </c>
      <c r="M1609" s="30">
        <f>(E1609/1000)*(I1609+H1609+('Bike Data'!C$4*'Bike Data'!C$10*F1609))</f>
        <v>6.3491662874485746</v>
      </c>
      <c r="N1609" s="25">
        <f t="shared" si="179"/>
        <v>6.3491662874485746</v>
      </c>
      <c r="O1609" s="30">
        <f t="shared" si="180"/>
        <v>0</v>
      </c>
      <c r="P1609" s="26"/>
      <c r="Q1609" s="22">
        <f>((M1609+M1610)/2) * (B1610 - B1609)</f>
        <v>6.4842490899048419</v>
      </c>
      <c r="R1609" s="25">
        <f t="shared" si="181"/>
        <v>6.4842490899048419</v>
      </c>
      <c r="S1609" s="22">
        <f>SUM($R$3:R1609)</f>
        <v>2996.7674524628987</v>
      </c>
      <c r="T1609" s="25">
        <f t="shared" si="175"/>
        <v>0</v>
      </c>
      <c r="U1609" s="22">
        <f>SUM($T$3:T1609)</f>
        <v>503.67381435648423</v>
      </c>
      <c r="V1609" s="25"/>
      <c r="W1609" s="20">
        <f>U1609*'KERS Calcs'!$F$4</f>
        <v>443.23295663370612</v>
      </c>
      <c r="X1609" s="25">
        <f>O1609*'KERS Calcs'!$F$30</f>
        <v>0</v>
      </c>
      <c r="Y1609" s="73">
        <f>T1609*'KERS Calcs'!$F$30</f>
        <v>0</v>
      </c>
      <c r="Z1609" s="26">
        <f>SUM($Y$3:Y1609)</f>
        <v>270.87601509495784</v>
      </c>
    </row>
    <row r="1610" spans="1:26" x14ac:dyDescent="0.2">
      <c r="A1610" s="23" t="s">
        <v>21</v>
      </c>
      <c r="B1610" s="19">
        <v>1607</v>
      </c>
      <c r="C1610" s="23">
        <v>130</v>
      </c>
      <c r="D1610" s="19">
        <v>106.2</v>
      </c>
      <c r="E1610" s="24">
        <v>29.500000000000004</v>
      </c>
      <c r="F1610" s="20">
        <v>-2.7777777777778172E-2</v>
      </c>
      <c r="G1610" s="25">
        <f>'Bike Data'!$C$4*$F1610</f>
        <v>-7.8611111111112226</v>
      </c>
      <c r="H1610" s="22">
        <f>0.5*'Bike Data'!$C$12*'Bike Data'!$C$7*'Bike Data'!$C$6*'WLTP Calcs'!E1610^2</f>
        <v>179.09745000000007</v>
      </c>
      <c r="I1610" s="26">
        <f>0.02 *'Bike Data'!C$4*9.81</f>
        <v>55.524600000000007</v>
      </c>
      <c r="J1610" s="22">
        <f t="shared" si="176"/>
        <v>226.76093888888886</v>
      </c>
      <c r="K1610" s="25">
        <f t="shared" si="177"/>
        <v>226.76093888888886</v>
      </c>
      <c r="L1610" s="20">
        <f t="shared" si="178"/>
        <v>0</v>
      </c>
      <c r="M1610" s="30">
        <f>(E1610/1000)*(I1610+H1610+('Bike Data'!C$4*'Bike Data'!C$10*F1610))</f>
        <v>6.6193318923611093</v>
      </c>
      <c r="N1610" s="25">
        <f t="shared" si="179"/>
        <v>6.6193318923611093</v>
      </c>
      <c r="O1610" s="30">
        <f t="shared" si="180"/>
        <v>0</v>
      </c>
      <c r="P1610" s="26"/>
      <c r="Q1610" s="22">
        <f>((M1610+M1611)/2) * (B1611 - B1610)</f>
        <v>6.7703411836805554</v>
      </c>
      <c r="R1610" s="25">
        <f t="shared" si="181"/>
        <v>6.7703411836805554</v>
      </c>
      <c r="S1610" s="22">
        <f>SUM($R$3:R1610)</f>
        <v>3003.5377936465793</v>
      </c>
      <c r="T1610" s="25">
        <f t="shared" si="175"/>
        <v>0</v>
      </c>
      <c r="U1610" s="22">
        <f>SUM($T$3:T1610)</f>
        <v>503.67381435648423</v>
      </c>
      <c r="V1610" s="25"/>
      <c r="W1610" s="20">
        <f>U1610*'KERS Calcs'!$F$4</f>
        <v>443.23295663370612</v>
      </c>
      <c r="X1610" s="25">
        <f>O1610*'KERS Calcs'!$F$30</f>
        <v>0</v>
      </c>
      <c r="Y1610" s="73">
        <f>T1610*'KERS Calcs'!$F$30</f>
        <v>0</v>
      </c>
      <c r="Z1610" s="26">
        <f>SUM($Y$3:Y1610)</f>
        <v>270.87601509495784</v>
      </c>
    </row>
    <row r="1611" spans="1:26" x14ac:dyDescent="0.2">
      <c r="A1611" s="23" t="s">
        <v>21</v>
      </c>
      <c r="B1611" s="19">
        <v>1608</v>
      </c>
      <c r="C1611" s="23">
        <v>131</v>
      </c>
      <c r="D1611" s="19">
        <v>106.2</v>
      </c>
      <c r="E1611" s="24">
        <v>29.500000000000004</v>
      </c>
      <c r="F1611" s="20">
        <v>0</v>
      </c>
      <c r="G1611" s="25">
        <f>'Bike Data'!$C$4*$F1611</f>
        <v>0</v>
      </c>
      <c r="H1611" s="22">
        <f>0.5*'Bike Data'!$C$12*'Bike Data'!$C$7*'Bike Data'!$C$6*'WLTP Calcs'!E1611^2</f>
        <v>179.09745000000007</v>
      </c>
      <c r="I1611" s="26">
        <f>0.02 *'Bike Data'!C$4*9.81</f>
        <v>55.524600000000007</v>
      </c>
      <c r="J1611" s="22">
        <f t="shared" si="176"/>
        <v>234.62205000000006</v>
      </c>
      <c r="K1611" s="25">
        <f t="shared" si="177"/>
        <v>234.62205000000006</v>
      </c>
      <c r="L1611" s="20">
        <f t="shared" si="178"/>
        <v>0</v>
      </c>
      <c r="M1611" s="30">
        <f>(E1611/1000)*(I1611+H1611+('Bike Data'!C$4*'Bike Data'!C$10*F1611))</f>
        <v>6.9213504750000023</v>
      </c>
      <c r="N1611" s="25">
        <f t="shared" si="179"/>
        <v>6.9213504750000023</v>
      </c>
      <c r="O1611" s="30">
        <f t="shared" si="180"/>
        <v>0</v>
      </c>
      <c r="P1611" s="26"/>
      <c r="Q1611" s="22">
        <f>((M1611+M1612)/2) * (B1612 - B1611)</f>
        <v>7.0723597663194493</v>
      </c>
      <c r="R1611" s="25">
        <f t="shared" si="181"/>
        <v>7.0723597663194493</v>
      </c>
      <c r="S1611" s="22">
        <f>SUM($R$3:R1611)</f>
        <v>3010.6101534128989</v>
      </c>
      <c r="T1611" s="25">
        <f t="shared" si="175"/>
        <v>0</v>
      </c>
      <c r="U1611" s="22">
        <f>SUM($T$3:T1611)</f>
        <v>503.67381435648423</v>
      </c>
      <c r="V1611" s="25"/>
      <c r="W1611" s="20">
        <f>U1611*'KERS Calcs'!$F$4</f>
        <v>443.23295663370612</v>
      </c>
      <c r="X1611" s="25">
        <f>O1611*'KERS Calcs'!$F$30</f>
        <v>0</v>
      </c>
      <c r="Y1611" s="73">
        <f>T1611*'KERS Calcs'!$F$30</f>
        <v>0</v>
      </c>
      <c r="Z1611" s="26">
        <f>SUM($Y$3:Y1611)</f>
        <v>270.87601509495784</v>
      </c>
    </row>
    <row r="1612" spans="1:26" x14ac:dyDescent="0.2">
      <c r="A1612" s="23" t="s">
        <v>21</v>
      </c>
      <c r="B1612" s="19">
        <v>1609</v>
      </c>
      <c r="C1612" s="23">
        <v>132</v>
      </c>
      <c r="D1612" s="19">
        <v>106.2</v>
      </c>
      <c r="E1612" s="24">
        <v>29.500000000000004</v>
      </c>
      <c r="F1612" s="20">
        <v>2.7777777777778172E-2</v>
      </c>
      <c r="G1612" s="25">
        <f>'Bike Data'!$C$4*$F1612</f>
        <v>7.8611111111112226</v>
      </c>
      <c r="H1612" s="22">
        <f>0.5*'Bike Data'!$C$12*'Bike Data'!$C$7*'Bike Data'!$C$6*'WLTP Calcs'!E1612^2</f>
        <v>179.09745000000007</v>
      </c>
      <c r="I1612" s="26">
        <f>0.02 *'Bike Data'!C$4*9.81</f>
        <v>55.524600000000007</v>
      </c>
      <c r="J1612" s="22">
        <f t="shared" si="176"/>
        <v>242.48316111111131</v>
      </c>
      <c r="K1612" s="25">
        <f t="shared" si="177"/>
        <v>242.48316111111131</v>
      </c>
      <c r="L1612" s="20">
        <f t="shared" si="178"/>
        <v>0</v>
      </c>
      <c r="M1612" s="30">
        <f>(E1612/1000)*(I1612+H1612+('Bike Data'!C$4*'Bike Data'!C$10*F1612))</f>
        <v>7.2233690576388954</v>
      </c>
      <c r="N1612" s="25">
        <f t="shared" si="179"/>
        <v>7.2233690576388954</v>
      </c>
      <c r="O1612" s="30">
        <f t="shared" si="180"/>
        <v>0</v>
      </c>
      <c r="P1612" s="26"/>
      <c r="Q1612" s="22">
        <f>((M1612+M1613)/2) * (B1613 - B1612)</f>
        <v>7.3157955453060719</v>
      </c>
      <c r="R1612" s="25">
        <f t="shared" si="181"/>
        <v>7.3157955453060719</v>
      </c>
      <c r="S1612" s="22">
        <f>SUM($R$3:R1612)</f>
        <v>3017.925948958205</v>
      </c>
      <c r="T1612" s="25">
        <f t="shared" si="175"/>
        <v>0</v>
      </c>
      <c r="U1612" s="22">
        <f>SUM($T$3:T1612)</f>
        <v>503.67381435648423</v>
      </c>
      <c r="V1612" s="25"/>
      <c r="W1612" s="20">
        <f>U1612*'KERS Calcs'!$F$4</f>
        <v>443.23295663370612</v>
      </c>
      <c r="X1612" s="25">
        <f>O1612*'KERS Calcs'!$F$30</f>
        <v>0</v>
      </c>
      <c r="Y1612" s="73">
        <f>T1612*'KERS Calcs'!$F$30</f>
        <v>0</v>
      </c>
      <c r="Z1612" s="26">
        <f>SUM($Y$3:Y1612)</f>
        <v>270.87601509495784</v>
      </c>
    </row>
    <row r="1613" spans="1:26" x14ac:dyDescent="0.2">
      <c r="A1613" s="23" t="s">
        <v>21</v>
      </c>
      <c r="B1613" s="19">
        <v>1610</v>
      </c>
      <c r="C1613" s="23">
        <v>133</v>
      </c>
      <c r="D1613" s="19">
        <v>106.4</v>
      </c>
      <c r="E1613" s="24">
        <v>29.555555555555557</v>
      </c>
      <c r="F1613" s="20">
        <v>4.1666666666666269E-2</v>
      </c>
      <c r="G1613" s="25">
        <f>'Bike Data'!$C$4*$F1613</f>
        <v>11.791666666666554</v>
      </c>
      <c r="H1613" s="22">
        <f>0.5*'Bike Data'!$C$12*'Bike Data'!$C$7*'Bike Data'!$C$6*'WLTP Calcs'!E1613^2</f>
        <v>179.77265185185189</v>
      </c>
      <c r="I1613" s="26">
        <f>0.02 *'Bike Data'!C$4*9.81</f>
        <v>55.524600000000007</v>
      </c>
      <c r="J1613" s="22">
        <f t="shared" si="176"/>
        <v>247.08891851851843</v>
      </c>
      <c r="K1613" s="25">
        <f t="shared" si="177"/>
        <v>247.08891851851843</v>
      </c>
      <c r="L1613" s="20">
        <f t="shared" si="178"/>
        <v>0</v>
      </c>
      <c r="M1613" s="30">
        <f>(E1613/1000)*(I1613+H1613+('Bike Data'!C$4*'Bike Data'!C$10*F1613))</f>
        <v>7.4082220329732484</v>
      </c>
      <c r="N1613" s="25">
        <f t="shared" si="179"/>
        <v>7.4082220329732484</v>
      </c>
      <c r="O1613" s="30">
        <f t="shared" si="180"/>
        <v>0</v>
      </c>
      <c r="P1613" s="26"/>
      <c r="Q1613" s="22">
        <f>((M1613+M1614)/2) * (B1614 - B1613)</f>
        <v>7.4924220028870812</v>
      </c>
      <c r="R1613" s="25">
        <f t="shared" si="181"/>
        <v>7.4924220028870812</v>
      </c>
      <c r="S1613" s="22">
        <f>SUM($R$3:R1613)</f>
        <v>3025.418370961092</v>
      </c>
      <c r="T1613" s="25">
        <f t="shared" si="175"/>
        <v>0</v>
      </c>
      <c r="U1613" s="22">
        <f>SUM($T$3:T1613)</f>
        <v>503.67381435648423</v>
      </c>
      <c r="V1613" s="25"/>
      <c r="W1613" s="20">
        <f>U1613*'KERS Calcs'!$F$4</f>
        <v>443.23295663370612</v>
      </c>
      <c r="X1613" s="25">
        <f>O1613*'KERS Calcs'!$F$30</f>
        <v>0</v>
      </c>
      <c r="Y1613" s="73">
        <f>T1613*'KERS Calcs'!$F$30</f>
        <v>0</v>
      </c>
      <c r="Z1613" s="26">
        <f>SUM($Y$3:Y1613)</f>
        <v>270.87601509495784</v>
      </c>
    </row>
    <row r="1614" spans="1:26" x14ac:dyDescent="0.2">
      <c r="A1614" s="23" t="s">
        <v>21</v>
      </c>
      <c r="B1614" s="19">
        <v>1611</v>
      </c>
      <c r="C1614" s="23">
        <v>134</v>
      </c>
      <c r="D1614" s="19">
        <v>106.5</v>
      </c>
      <c r="E1614" s="24">
        <v>29.583333333333336</v>
      </c>
      <c r="F1614" s="20">
        <v>5.5555555555554373E-2</v>
      </c>
      <c r="G1614" s="25">
        <f>'Bike Data'!$C$4*$F1614</f>
        <v>15.722222222221887</v>
      </c>
      <c r="H1614" s="22">
        <f>0.5*'Bike Data'!$C$12*'Bike Data'!$C$7*'Bike Data'!$C$6*'WLTP Calcs'!E1614^2</f>
        <v>180.11072916666669</v>
      </c>
      <c r="I1614" s="26">
        <f>0.02 *'Bike Data'!C$4*9.81</f>
        <v>55.524600000000007</v>
      </c>
      <c r="J1614" s="22">
        <f t="shared" si="176"/>
        <v>251.35755138888857</v>
      </c>
      <c r="K1614" s="25">
        <f t="shared" si="177"/>
        <v>251.35755138888857</v>
      </c>
      <c r="L1614" s="20">
        <f t="shared" si="178"/>
        <v>0</v>
      </c>
      <c r="M1614" s="30">
        <f>(E1614/1000)*(I1614+H1614+('Bike Data'!C$4*'Bike Data'!C$10*F1614))</f>
        <v>7.5766219728009139</v>
      </c>
      <c r="N1614" s="25">
        <f t="shared" si="179"/>
        <v>7.5766219728009139</v>
      </c>
      <c r="O1614" s="30">
        <f t="shared" si="180"/>
        <v>0</v>
      </c>
      <c r="P1614" s="26"/>
      <c r="Q1614" s="22">
        <f>((M1614+M1615)/2) * (B1615 - B1614)</f>
        <v>7.8301596543402745</v>
      </c>
      <c r="R1614" s="25">
        <f t="shared" si="181"/>
        <v>7.8301596543402745</v>
      </c>
      <c r="S1614" s="22">
        <f>SUM($R$3:R1614)</f>
        <v>3033.2485306154322</v>
      </c>
      <c r="T1614" s="25">
        <f t="shared" si="175"/>
        <v>0</v>
      </c>
      <c r="U1614" s="22">
        <f>SUM($T$3:T1614)</f>
        <v>503.67381435648423</v>
      </c>
      <c r="V1614" s="25"/>
      <c r="W1614" s="20">
        <f>U1614*'KERS Calcs'!$F$4</f>
        <v>443.23295663370612</v>
      </c>
      <c r="X1614" s="25">
        <f>O1614*'KERS Calcs'!$F$30</f>
        <v>0</v>
      </c>
      <c r="Y1614" s="73">
        <f>T1614*'KERS Calcs'!$F$30</f>
        <v>0</v>
      </c>
      <c r="Z1614" s="26">
        <f>SUM($Y$3:Y1614)</f>
        <v>270.87601509495784</v>
      </c>
    </row>
    <row r="1615" spans="1:26" x14ac:dyDescent="0.2">
      <c r="A1615" s="23" t="s">
        <v>21</v>
      </c>
      <c r="B1615" s="19">
        <v>1612</v>
      </c>
      <c r="C1615" s="23">
        <v>135</v>
      </c>
      <c r="D1615" s="19">
        <v>106.8</v>
      </c>
      <c r="E1615" s="24">
        <v>29.666666666666668</v>
      </c>
      <c r="F1615" s="20">
        <v>9.7222222222222612E-2</v>
      </c>
      <c r="G1615" s="25">
        <f>'Bike Data'!$C$4*$F1615</f>
        <v>27.513888888888999</v>
      </c>
      <c r="H1615" s="22">
        <f>0.5*'Bike Data'!$C$12*'Bike Data'!$C$7*'Bike Data'!$C$6*'WLTP Calcs'!E1615^2</f>
        <v>181.1268666666667</v>
      </c>
      <c r="I1615" s="26">
        <f>0.02 *'Bike Data'!C$4*9.81</f>
        <v>55.524600000000007</v>
      </c>
      <c r="J1615" s="22">
        <f t="shared" si="176"/>
        <v>264.16535555555572</v>
      </c>
      <c r="K1615" s="25">
        <f t="shared" si="177"/>
        <v>264.16535555555572</v>
      </c>
      <c r="L1615" s="20">
        <f t="shared" si="178"/>
        <v>0</v>
      </c>
      <c r="M1615" s="30">
        <f>(E1615/1000)*(I1615+H1615+('Bike Data'!C$4*'Bike Data'!C$10*F1615))</f>
        <v>8.0836973358796342</v>
      </c>
      <c r="N1615" s="25">
        <f t="shared" si="179"/>
        <v>8.0836973358796342</v>
      </c>
      <c r="O1615" s="30">
        <f t="shared" si="180"/>
        <v>0</v>
      </c>
      <c r="P1615" s="26"/>
      <c r="Q1615" s="22">
        <f>((M1615+M1616)/2) * (B1616 - B1615)</f>
        <v>8.3477205939686243</v>
      </c>
      <c r="R1615" s="25">
        <f t="shared" si="181"/>
        <v>8.3477205939686243</v>
      </c>
      <c r="S1615" s="22">
        <f>SUM($R$3:R1615)</f>
        <v>3041.5962512094006</v>
      </c>
      <c r="T1615" s="25">
        <f t="shared" si="175"/>
        <v>0</v>
      </c>
      <c r="U1615" s="22">
        <f>SUM($T$3:T1615)</f>
        <v>503.67381435648423</v>
      </c>
      <c r="V1615" s="25"/>
      <c r="W1615" s="20">
        <f>U1615*'KERS Calcs'!$F$4</f>
        <v>443.23295663370612</v>
      </c>
      <c r="X1615" s="25">
        <f>O1615*'KERS Calcs'!$F$30</f>
        <v>0</v>
      </c>
      <c r="Y1615" s="73">
        <f>T1615*'KERS Calcs'!$F$30</f>
        <v>0</v>
      </c>
      <c r="Z1615" s="26">
        <f>SUM($Y$3:Y1615)</f>
        <v>270.87601509495784</v>
      </c>
    </row>
    <row r="1616" spans="1:26" x14ac:dyDescent="0.2">
      <c r="A1616" s="23" t="s">
        <v>21</v>
      </c>
      <c r="B1616" s="19">
        <v>1613</v>
      </c>
      <c r="C1616" s="23">
        <v>136</v>
      </c>
      <c r="D1616" s="19">
        <v>107.2</v>
      </c>
      <c r="E1616" s="24">
        <v>29.777777777777779</v>
      </c>
      <c r="F1616" s="20">
        <v>0.1388888888888889</v>
      </c>
      <c r="G1616" s="25">
        <f>'Bike Data'!$C$4*$F1616</f>
        <v>39.305555555555557</v>
      </c>
      <c r="H1616" s="22">
        <f>0.5*'Bike Data'!$C$12*'Bike Data'!$C$7*'Bike Data'!$C$6*'WLTP Calcs'!E1616^2</f>
        <v>182.48616296296296</v>
      </c>
      <c r="I1616" s="26">
        <f>0.02 *'Bike Data'!C$4*9.81</f>
        <v>55.524600000000007</v>
      </c>
      <c r="J1616" s="22">
        <f t="shared" si="176"/>
        <v>277.31631851851853</v>
      </c>
      <c r="K1616" s="25">
        <f t="shared" si="177"/>
        <v>277.31631851851853</v>
      </c>
      <c r="L1616" s="20">
        <f t="shared" si="178"/>
        <v>0</v>
      </c>
      <c r="M1616" s="30">
        <f>(E1616/1000)*(I1616+H1616+('Bike Data'!C$4*'Bike Data'!C$10*F1616))</f>
        <v>8.6117438520576144</v>
      </c>
      <c r="N1616" s="25">
        <f t="shared" si="179"/>
        <v>8.6117438520576144</v>
      </c>
      <c r="O1616" s="30">
        <f t="shared" si="180"/>
        <v>0</v>
      </c>
      <c r="P1616" s="26"/>
      <c r="Q1616" s="22">
        <f>((M1616+M1617)/2) * (B1617 - B1616)</f>
        <v>8.8964406391525195</v>
      </c>
      <c r="R1616" s="25">
        <f t="shared" si="181"/>
        <v>8.8964406391525195</v>
      </c>
      <c r="S1616" s="22">
        <f>SUM($R$3:R1616)</f>
        <v>3050.492691848553</v>
      </c>
      <c r="T1616" s="25">
        <f t="shared" si="175"/>
        <v>0</v>
      </c>
      <c r="U1616" s="22">
        <f>SUM($T$3:T1616)</f>
        <v>503.67381435648423</v>
      </c>
      <c r="V1616" s="25"/>
      <c r="W1616" s="20">
        <f>U1616*'KERS Calcs'!$F$4</f>
        <v>443.23295663370612</v>
      </c>
      <c r="X1616" s="25">
        <f>O1616*'KERS Calcs'!$F$30</f>
        <v>0</v>
      </c>
      <c r="Y1616" s="73">
        <f>T1616*'KERS Calcs'!$F$30</f>
        <v>0</v>
      </c>
      <c r="Z1616" s="26">
        <f>SUM($Y$3:Y1616)</f>
        <v>270.87601509495784</v>
      </c>
    </row>
    <row r="1617" spans="1:26" x14ac:dyDescent="0.2">
      <c r="A1617" s="23" t="s">
        <v>21</v>
      </c>
      <c r="B1617" s="19">
        <v>1614</v>
      </c>
      <c r="C1617" s="23">
        <v>137</v>
      </c>
      <c r="D1617" s="19">
        <v>107.8</v>
      </c>
      <c r="E1617" s="24">
        <v>29.944444444444446</v>
      </c>
      <c r="F1617" s="20">
        <v>0.18055555555555516</v>
      </c>
      <c r="G1617" s="25">
        <f>'Bike Data'!$C$4*$F1617</f>
        <v>51.097222222222115</v>
      </c>
      <c r="H1617" s="22">
        <f>0.5*'Bike Data'!$C$12*'Bike Data'!$C$7*'Bike Data'!$C$6*'WLTP Calcs'!E1617^2</f>
        <v>184.53463518518521</v>
      </c>
      <c r="I1617" s="26">
        <f>0.02 *'Bike Data'!C$4*9.81</f>
        <v>55.524600000000007</v>
      </c>
      <c r="J1617" s="22">
        <f t="shared" si="176"/>
        <v>291.15645740740734</v>
      </c>
      <c r="K1617" s="25">
        <f t="shared" si="177"/>
        <v>291.15645740740734</v>
      </c>
      <c r="L1617" s="20">
        <f t="shared" si="178"/>
        <v>0</v>
      </c>
      <c r="M1617" s="30">
        <f>(E1617/1000)*(I1617+H1617+('Bike Data'!C$4*'Bike Data'!C$10*F1617))</f>
        <v>9.1811374262474263</v>
      </c>
      <c r="N1617" s="25">
        <f t="shared" si="179"/>
        <v>9.1811374262474263</v>
      </c>
      <c r="O1617" s="30">
        <f t="shared" si="180"/>
        <v>0</v>
      </c>
      <c r="P1617" s="26"/>
      <c r="Q1617" s="22">
        <f>((M1617+M1618)/2) * (B1618 - B1617)</f>
        <v>9.4785979085648204</v>
      </c>
      <c r="R1617" s="25">
        <f t="shared" si="181"/>
        <v>9.4785979085648204</v>
      </c>
      <c r="S1617" s="22">
        <f>SUM($R$3:R1617)</f>
        <v>3059.971289757118</v>
      </c>
      <c r="T1617" s="25">
        <f t="shared" si="175"/>
        <v>0</v>
      </c>
      <c r="U1617" s="22">
        <f>SUM($T$3:T1617)</f>
        <v>503.67381435648423</v>
      </c>
      <c r="V1617" s="25"/>
      <c r="W1617" s="20">
        <f>U1617*'KERS Calcs'!$F$4</f>
        <v>443.23295663370612</v>
      </c>
      <c r="X1617" s="25">
        <f>O1617*'KERS Calcs'!$F$30</f>
        <v>0</v>
      </c>
      <c r="Y1617" s="73">
        <f>T1617*'KERS Calcs'!$F$30</f>
        <v>0</v>
      </c>
      <c r="Z1617" s="26">
        <f>SUM($Y$3:Y1617)</f>
        <v>270.87601509495784</v>
      </c>
    </row>
    <row r="1618" spans="1:26" x14ac:dyDescent="0.2">
      <c r="A1618" s="23" t="s">
        <v>21</v>
      </c>
      <c r="B1618" s="19">
        <v>1615</v>
      </c>
      <c r="C1618" s="23">
        <v>138</v>
      </c>
      <c r="D1618" s="19">
        <v>108.5</v>
      </c>
      <c r="E1618" s="24">
        <v>30.138888888888889</v>
      </c>
      <c r="F1618" s="20">
        <v>0.2222222222222234</v>
      </c>
      <c r="G1618" s="25">
        <f>'Bike Data'!$C$4*$F1618</f>
        <v>62.88888888888922</v>
      </c>
      <c r="H1618" s="22">
        <f>0.5*'Bike Data'!$C$12*'Bike Data'!$C$7*'Bike Data'!$C$6*'WLTP Calcs'!E1618^2</f>
        <v>186.93896990740743</v>
      </c>
      <c r="I1618" s="26">
        <f>0.02 *'Bike Data'!C$4*9.81</f>
        <v>55.524600000000007</v>
      </c>
      <c r="J1618" s="22">
        <f t="shared" si="176"/>
        <v>305.35245879629667</v>
      </c>
      <c r="K1618" s="25">
        <f t="shared" si="177"/>
        <v>305.35245879629667</v>
      </c>
      <c r="L1618" s="20">
        <f t="shared" si="178"/>
        <v>0</v>
      </c>
      <c r="M1618" s="30">
        <f>(E1618/1000)*(I1618+H1618+('Bike Data'!C$4*'Bike Data'!C$10*F1618))</f>
        <v>9.7760583908822145</v>
      </c>
      <c r="N1618" s="25">
        <f t="shared" si="179"/>
        <v>9.7760583908822145</v>
      </c>
      <c r="O1618" s="30">
        <f t="shared" si="180"/>
        <v>0</v>
      </c>
      <c r="P1618" s="26"/>
      <c r="Q1618" s="22">
        <f>((M1618+M1619)/2) * (B1619 - B1618)</f>
        <v>10.175041051896869</v>
      </c>
      <c r="R1618" s="25">
        <f t="shared" si="181"/>
        <v>10.175041051896869</v>
      </c>
      <c r="S1618" s="22">
        <f>SUM($R$3:R1618)</f>
        <v>3070.1463308090151</v>
      </c>
      <c r="T1618" s="25">
        <f t="shared" si="175"/>
        <v>0</v>
      </c>
      <c r="U1618" s="22">
        <f>SUM($T$3:T1618)</f>
        <v>503.67381435648423</v>
      </c>
      <c r="V1618" s="25"/>
      <c r="W1618" s="20">
        <f>U1618*'KERS Calcs'!$F$4</f>
        <v>443.23295663370612</v>
      </c>
      <c r="X1618" s="25">
        <f>O1618*'KERS Calcs'!$F$30</f>
        <v>0</v>
      </c>
      <c r="Y1618" s="73">
        <f>T1618*'KERS Calcs'!$F$30</f>
        <v>0</v>
      </c>
      <c r="Z1618" s="26">
        <f>SUM($Y$3:Y1618)</f>
        <v>270.87601509495784</v>
      </c>
    </row>
    <row r="1619" spans="1:26" x14ac:dyDescent="0.2">
      <c r="A1619" s="23" t="s">
        <v>21</v>
      </c>
      <c r="B1619" s="19">
        <v>1616</v>
      </c>
      <c r="C1619" s="23">
        <v>139</v>
      </c>
      <c r="D1619" s="19">
        <v>109.4</v>
      </c>
      <c r="E1619" s="24">
        <v>30.388888888888893</v>
      </c>
      <c r="F1619" s="20">
        <v>0.27777777777777779</v>
      </c>
      <c r="G1619" s="25">
        <f>'Bike Data'!$C$4*$F1619</f>
        <v>78.611111111111114</v>
      </c>
      <c r="H1619" s="22">
        <f>0.5*'Bike Data'!$C$12*'Bike Data'!$C$7*'Bike Data'!$C$6*'WLTP Calcs'!E1619^2</f>
        <v>190.05312407407413</v>
      </c>
      <c r="I1619" s="26">
        <f>0.02 *'Bike Data'!C$4*9.81</f>
        <v>55.524600000000007</v>
      </c>
      <c r="J1619" s="22">
        <f t="shared" si="176"/>
        <v>324.18883518518527</v>
      </c>
      <c r="K1619" s="25">
        <f t="shared" si="177"/>
        <v>324.18883518518527</v>
      </c>
      <c r="L1619" s="20">
        <f t="shared" si="178"/>
        <v>0</v>
      </c>
      <c r="M1619" s="30">
        <f>(E1619/1000)*(I1619+H1619+('Bike Data'!C$4*'Bike Data'!C$10*F1619))</f>
        <v>10.574023712911524</v>
      </c>
      <c r="N1619" s="25">
        <f t="shared" si="179"/>
        <v>10.574023712911524</v>
      </c>
      <c r="O1619" s="30">
        <f t="shared" si="180"/>
        <v>0</v>
      </c>
      <c r="P1619" s="26"/>
      <c r="Q1619" s="22">
        <f>((M1619+M1620)/2) * (B1620 - B1619)</f>
        <v>10.921819778443286</v>
      </c>
      <c r="R1619" s="25">
        <f t="shared" si="181"/>
        <v>10.921819778443286</v>
      </c>
      <c r="S1619" s="22">
        <f>SUM($R$3:R1619)</f>
        <v>3081.0681505874586</v>
      </c>
      <c r="T1619" s="25">
        <f t="shared" si="175"/>
        <v>0</v>
      </c>
      <c r="U1619" s="22">
        <f>SUM($T$3:T1619)</f>
        <v>503.67381435648423</v>
      </c>
      <c r="V1619" s="25"/>
      <c r="W1619" s="20">
        <f>U1619*'KERS Calcs'!$F$4</f>
        <v>443.23295663370612</v>
      </c>
      <c r="X1619" s="25">
        <f>O1619*'KERS Calcs'!$F$30</f>
        <v>0</v>
      </c>
      <c r="Y1619" s="73">
        <f>T1619*'KERS Calcs'!$F$30</f>
        <v>0</v>
      </c>
      <c r="Z1619" s="26">
        <f>SUM($Y$3:Y1619)</f>
        <v>270.87601509495784</v>
      </c>
    </row>
    <row r="1620" spans="1:26" x14ac:dyDescent="0.2">
      <c r="A1620" s="23" t="s">
        <v>21</v>
      </c>
      <c r="B1620" s="19">
        <v>1617</v>
      </c>
      <c r="C1620" s="23">
        <v>140</v>
      </c>
      <c r="D1620" s="19">
        <v>110.5</v>
      </c>
      <c r="E1620" s="24">
        <v>30.694444444444446</v>
      </c>
      <c r="F1620" s="20">
        <v>0.31944444444444403</v>
      </c>
      <c r="G1620" s="25">
        <f>'Bike Data'!$C$4*$F1620</f>
        <v>90.402777777777658</v>
      </c>
      <c r="H1620" s="22">
        <f>0.5*'Bike Data'!$C$12*'Bike Data'!$C$7*'Bike Data'!$C$6*'WLTP Calcs'!E1620^2</f>
        <v>193.89424768518521</v>
      </c>
      <c r="I1620" s="26">
        <f>0.02 *'Bike Data'!C$4*9.81</f>
        <v>55.524600000000007</v>
      </c>
      <c r="J1620" s="22">
        <f t="shared" si="176"/>
        <v>339.82162546296291</v>
      </c>
      <c r="K1620" s="25">
        <f t="shared" si="177"/>
        <v>339.82162546296291</v>
      </c>
      <c r="L1620" s="20">
        <f t="shared" si="178"/>
        <v>0</v>
      </c>
      <c r="M1620" s="30">
        <f>(E1620/1000)*(I1620+H1620+('Bike Data'!C$4*'Bike Data'!C$10*F1620))</f>
        <v>11.269615843975048</v>
      </c>
      <c r="N1620" s="25">
        <f t="shared" si="179"/>
        <v>11.269615843975048</v>
      </c>
      <c r="O1620" s="30">
        <f t="shared" si="180"/>
        <v>0</v>
      </c>
      <c r="P1620" s="26"/>
      <c r="Q1620" s="22">
        <f>((M1620+M1621)/2) * (B1621 - B1620)</f>
        <v>11.555326297813785</v>
      </c>
      <c r="R1620" s="25">
        <f t="shared" si="181"/>
        <v>11.555326297813785</v>
      </c>
      <c r="S1620" s="22">
        <f>SUM($R$3:R1620)</f>
        <v>3092.6234768852723</v>
      </c>
      <c r="T1620" s="25">
        <f t="shared" si="175"/>
        <v>0</v>
      </c>
      <c r="U1620" s="22">
        <f>SUM($T$3:T1620)</f>
        <v>503.67381435648423</v>
      </c>
      <c r="V1620" s="25"/>
      <c r="W1620" s="20">
        <f>U1620*'KERS Calcs'!$F$4</f>
        <v>443.23295663370612</v>
      </c>
      <c r="X1620" s="25">
        <f>O1620*'KERS Calcs'!$F$30</f>
        <v>0</v>
      </c>
      <c r="Y1620" s="73">
        <f>T1620*'KERS Calcs'!$F$30</f>
        <v>0</v>
      </c>
      <c r="Z1620" s="26">
        <f>SUM($Y$3:Y1620)</f>
        <v>270.87601509495784</v>
      </c>
    </row>
    <row r="1621" spans="1:26" x14ac:dyDescent="0.2">
      <c r="A1621" s="23" t="s">
        <v>21</v>
      </c>
      <c r="B1621" s="19">
        <v>1618</v>
      </c>
      <c r="C1621" s="23">
        <v>141</v>
      </c>
      <c r="D1621" s="19">
        <v>111.7</v>
      </c>
      <c r="E1621" s="24">
        <v>31.027777777777779</v>
      </c>
      <c r="F1621" s="20">
        <v>0.34722222222222221</v>
      </c>
      <c r="G1621" s="25">
        <f>'Bike Data'!$C$4*$F1621</f>
        <v>98.263888888888886</v>
      </c>
      <c r="H1621" s="22">
        <f>0.5*'Bike Data'!$C$12*'Bike Data'!$C$7*'Bike Data'!$C$6*'WLTP Calcs'!E1621^2</f>
        <v>198.12839212962965</v>
      </c>
      <c r="I1621" s="26">
        <f>0.02 *'Bike Data'!C$4*9.81</f>
        <v>55.524600000000007</v>
      </c>
      <c r="J1621" s="22">
        <f t="shared" si="176"/>
        <v>351.91688101851855</v>
      </c>
      <c r="K1621" s="25">
        <f t="shared" si="177"/>
        <v>351.91688101851855</v>
      </c>
      <c r="L1621" s="20">
        <f t="shared" si="178"/>
        <v>0</v>
      </c>
      <c r="M1621" s="30">
        <f>(E1621/1000)*(I1621+H1621+('Bike Data'!C$4*'Bike Data'!C$10*F1621))</f>
        <v>11.841036751652522</v>
      </c>
      <c r="N1621" s="25">
        <f t="shared" si="179"/>
        <v>11.841036751652522</v>
      </c>
      <c r="O1621" s="30">
        <f t="shared" si="180"/>
        <v>0</v>
      </c>
      <c r="P1621" s="26"/>
      <c r="Q1621" s="22">
        <f>((M1621+M1622)/2) * (B1622 - B1621)</f>
        <v>11.902402630970288</v>
      </c>
      <c r="R1621" s="25">
        <f t="shared" si="181"/>
        <v>11.902402630970288</v>
      </c>
      <c r="S1621" s="22">
        <f>SUM($R$3:R1621)</f>
        <v>3104.5258795162426</v>
      </c>
      <c r="T1621" s="25">
        <f t="shared" si="175"/>
        <v>0</v>
      </c>
      <c r="U1621" s="22">
        <f>SUM($T$3:T1621)</f>
        <v>503.67381435648423</v>
      </c>
      <c r="V1621" s="25"/>
      <c r="W1621" s="20">
        <f>U1621*'KERS Calcs'!$F$4</f>
        <v>443.23295663370612</v>
      </c>
      <c r="X1621" s="25">
        <f>O1621*'KERS Calcs'!$F$30</f>
        <v>0</v>
      </c>
      <c r="Y1621" s="73">
        <f>T1621*'KERS Calcs'!$F$30</f>
        <v>0</v>
      </c>
      <c r="Z1621" s="26">
        <f>SUM($Y$3:Y1621)</f>
        <v>270.87601509495784</v>
      </c>
    </row>
    <row r="1622" spans="1:26" x14ac:dyDescent="0.2">
      <c r="A1622" s="23" t="s">
        <v>21</v>
      </c>
      <c r="B1622" s="19">
        <v>1619</v>
      </c>
      <c r="C1622" s="23">
        <v>142</v>
      </c>
      <c r="D1622" s="19">
        <v>113</v>
      </c>
      <c r="E1622" s="24">
        <v>31.388888888888889</v>
      </c>
      <c r="F1622" s="20">
        <v>0.33333333333333215</v>
      </c>
      <c r="G1622" s="25">
        <f>'Bike Data'!$C$4*$F1622</f>
        <v>94.333333333333002</v>
      </c>
      <c r="H1622" s="22">
        <f>0.5*'Bike Data'!$C$12*'Bike Data'!$C$7*'Bike Data'!$C$6*'WLTP Calcs'!E1622^2</f>
        <v>202.76699074074077</v>
      </c>
      <c r="I1622" s="26">
        <f>0.02 *'Bike Data'!C$4*9.81</f>
        <v>55.524600000000007</v>
      </c>
      <c r="J1622" s="22">
        <f t="shared" si="176"/>
        <v>352.62492407407382</v>
      </c>
      <c r="K1622" s="25">
        <f t="shared" si="177"/>
        <v>352.62492407407382</v>
      </c>
      <c r="L1622" s="20">
        <f t="shared" si="178"/>
        <v>0</v>
      </c>
      <c r="M1622" s="30">
        <f>(E1622/1000)*(I1622+H1622+('Bike Data'!C$4*'Bike Data'!C$10*F1622))</f>
        <v>11.963768510288054</v>
      </c>
      <c r="N1622" s="25">
        <f t="shared" si="179"/>
        <v>11.963768510288054</v>
      </c>
      <c r="O1622" s="30">
        <f t="shared" si="180"/>
        <v>0</v>
      </c>
      <c r="P1622" s="26"/>
      <c r="Q1622" s="22">
        <f>((M1622+M1623)/2) * (B1623 - B1622)</f>
        <v>11.841499589959479</v>
      </c>
      <c r="R1622" s="25">
        <f t="shared" si="181"/>
        <v>11.841499589959479</v>
      </c>
      <c r="S1622" s="22">
        <f>SUM($R$3:R1622)</f>
        <v>3116.367379106202</v>
      </c>
      <c r="T1622" s="25">
        <f t="shared" si="175"/>
        <v>0</v>
      </c>
      <c r="U1622" s="22">
        <f>SUM($T$3:T1622)</f>
        <v>503.67381435648423</v>
      </c>
      <c r="V1622" s="25"/>
      <c r="W1622" s="20">
        <f>U1622*'KERS Calcs'!$F$4</f>
        <v>443.23295663370612</v>
      </c>
      <c r="X1622" s="25">
        <f>O1622*'KERS Calcs'!$F$30</f>
        <v>0</v>
      </c>
      <c r="Y1622" s="73">
        <f>T1622*'KERS Calcs'!$F$30</f>
        <v>0</v>
      </c>
      <c r="Z1622" s="26">
        <f>SUM($Y$3:Y1622)</f>
        <v>270.87601509495784</v>
      </c>
    </row>
    <row r="1623" spans="1:26" x14ac:dyDescent="0.2">
      <c r="A1623" s="23" t="s">
        <v>21</v>
      </c>
      <c r="B1623" s="19">
        <v>1620</v>
      </c>
      <c r="C1623" s="23">
        <v>143</v>
      </c>
      <c r="D1623" s="19">
        <v>114.1</v>
      </c>
      <c r="E1623" s="24">
        <v>31.694444444444443</v>
      </c>
      <c r="F1623" s="20">
        <v>0.29166666666666585</v>
      </c>
      <c r="G1623" s="25">
        <f>'Bike Data'!$C$4*$F1623</f>
        <v>82.54166666666643</v>
      </c>
      <c r="H1623" s="22">
        <f>0.5*'Bike Data'!$C$12*'Bike Data'!$C$7*'Bike Data'!$C$6*'WLTP Calcs'!E1623^2</f>
        <v>206.7338810185185</v>
      </c>
      <c r="I1623" s="26">
        <f>0.02 *'Bike Data'!C$4*9.81</f>
        <v>55.524600000000007</v>
      </c>
      <c r="J1623" s="22">
        <f t="shared" si="176"/>
        <v>344.80014768518498</v>
      </c>
      <c r="K1623" s="25">
        <f t="shared" si="177"/>
        <v>344.80014768518498</v>
      </c>
      <c r="L1623" s="20">
        <f t="shared" si="178"/>
        <v>0</v>
      </c>
      <c r="M1623" s="30">
        <f>(E1623/1000)*(I1623+H1623+('Bike Data'!C$4*'Bike Data'!C$10*F1623))</f>
        <v>11.719230669630905</v>
      </c>
      <c r="N1623" s="25">
        <f t="shared" si="179"/>
        <v>11.719230669630905</v>
      </c>
      <c r="O1623" s="30">
        <f t="shared" si="180"/>
        <v>0</v>
      </c>
      <c r="P1623" s="26"/>
      <c r="Q1623" s="22">
        <f>((M1623+M1624)/2) * (B1624 - B1623)</f>
        <v>11.583272240075235</v>
      </c>
      <c r="R1623" s="25">
        <f t="shared" si="181"/>
        <v>11.583272240075235</v>
      </c>
      <c r="S1623" s="22">
        <f>SUM($R$3:R1623)</f>
        <v>3127.950651346277</v>
      </c>
      <c r="T1623" s="25">
        <f t="shared" si="175"/>
        <v>0</v>
      </c>
      <c r="U1623" s="22">
        <f>SUM($T$3:T1623)</f>
        <v>503.67381435648423</v>
      </c>
      <c r="V1623" s="25"/>
      <c r="W1623" s="20">
        <f>U1623*'KERS Calcs'!$F$4</f>
        <v>443.23295663370612</v>
      </c>
      <c r="X1623" s="25">
        <f>O1623*'KERS Calcs'!$F$30</f>
        <v>0</v>
      </c>
      <c r="Y1623" s="73">
        <f>T1623*'KERS Calcs'!$F$30</f>
        <v>0</v>
      </c>
      <c r="Z1623" s="26">
        <f>SUM($Y$3:Y1623)</f>
        <v>270.87601509495784</v>
      </c>
    </row>
    <row r="1624" spans="1:26" x14ac:dyDescent="0.2">
      <c r="A1624" s="23" t="s">
        <v>21</v>
      </c>
      <c r="B1624" s="19">
        <v>1621</v>
      </c>
      <c r="C1624" s="23">
        <v>144</v>
      </c>
      <c r="D1624" s="19">
        <v>115.1</v>
      </c>
      <c r="E1624" s="24">
        <v>31.972222222222221</v>
      </c>
      <c r="F1624" s="20">
        <v>0.25000000000000155</v>
      </c>
      <c r="G1624" s="25">
        <f>'Bike Data'!$C$4*$F1624</f>
        <v>70.750000000000441</v>
      </c>
      <c r="H1624" s="22">
        <f>0.5*'Bike Data'!$C$12*'Bike Data'!$C$7*'Bike Data'!$C$6*'WLTP Calcs'!E1624^2</f>
        <v>210.37349212962962</v>
      </c>
      <c r="I1624" s="26">
        <f>0.02 *'Bike Data'!C$4*9.81</f>
        <v>55.524600000000007</v>
      </c>
      <c r="J1624" s="22">
        <f t="shared" si="176"/>
        <v>336.64809212963007</v>
      </c>
      <c r="K1624" s="25">
        <f t="shared" si="177"/>
        <v>336.64809212963007</v>
      </c>
      <c r="L1624" s="20">
        <f t="shared" si="178"/>
        <v>0</v>
      </c>
      <c r="M1624" s="30">
        <f>(E1624/1000)*(I1624+H1624+('Bike Data'!C$4*'Bike Data'!C$10*F1624))</f>
        <v>11.447313810519564</v>
      </c>
      <c r="N1624" s="25">
        <f t="shared" si="179"/>
        <v>11.447313810519564</v>
      </c>
      <c r="O1624" s="30">
        <f t="shared" si="180"/>
        <v>0</v>
      </c>
      <c r="P1624" s="26"/>
      <c r="Q1624" s="22">
        <f>((M1624+M1625)/2) * (B1625 - B1624)</f>
        <v>11.204730069868841</v>
      </c>
      <c r="R1624" s="25">
        <f t="shared" si="181"/>
        <v>11.204730069868841</v>
      </c>
      <c r="S1624" s="22">
        <f>SUM($R$3:R1624)</f>
        <v>3139.1553814161457</v>
      </c>
      <c r="T1624" s="25">
        <f t="shared" si="175"/>
        <v>0</v>
      </c>
      <c r="U1624" s="22">
        <f>SUM($T$3:T1624)</f>
        <v>503.67381435648423</v>
      </c>
      <c r="V1624" s="25"/>
      <c r="W1624" s="20">
        <f>U1624*'KERS Calcs'!$F$4</f>
        <v>443.23295663370612</v>
      </c>
      <c r="X1624" s="25">
        <f>O1624*'KERS Calcs'!$F$30</f>
        <v>0</v>
      </c>
      <c r="Y1624" s="73">
        <f>T1624*'KERS Calcs'!$F$30</f>
        <v>0</v>
      </c>
      <c r="Z1624" s="26">
        <f>SUM($Y$3:Y1624)</f>
        <v>270.87601509495784</v>
      </c>
    </row>
    <row r="1625" spans="1:26" x14ac:dyDescent="0.2">
      <c r="A1625" s="23" t="s">
        <v>21</v>
      </c>
      <c r="B1625" s="19">
        <v>1622</v>
      </c>
      <c r="C1625" s="23">
        <v>145</v>
      </c>
      <c r="D1625" s="19">
        <v>115.9</v>
      </c>
      <c r="E1625" s="24">
        <v>32.19444444444445</v>
      </c>
      <c r="F1625" s="20">
        <v>0.19444444444444522</v>
      </c>
      <c r="G1625" s="25">
        <f>'Bike Data'!$C$4*$F1625</f>
        <v>55.027777777777999</v>
      </c>
      <c r="H1625" s="22">
        <f>0.5*'Bike Data'!$C$12*'Bike Data'!$C$7*'Bike Data'!$C$6*'WLTP Calcs'!E1625^2</f>
        <v>213.30804768518527</v>
      </c>
      <c r="I1625" s="26">
        <f>0.02 *'Bike Data'!C$4*9.81</f>
        <v>55.524600000000007</v>
      </c>
      <c r="J1625" s="22">
        <f t="shared" si="176"/>
        <v>323.86042546296329</v>
      </c>
      <c r="K1625" s="25">
        <f t="shared" si="177"/>
        <v>323.86042546296329</v>
      </c>
      <c r="L1625" s="20">
        <f t="shared" si="178"/>
        <v>0</v>
      </c>
      <c r="M1625" s="30">
        <f>(E1625/1000)*(I1625+H1625+('Bike Data'!C$4*'Bike Data'!C$10*F1625))</f>
        <v>10.96214632921812</v>
      </c>
      <c r="N1625" s="25">
        <f t="shared" si="179"/>
        <v>10.96214632921812</v>
      </c>
      <c r="O1625" s="30">
        <f t="shared" si="180"/>
        <v>0</v>
      </c>
      <c r="P1625" s="26"/>
      <c r="Q1625" s="22">
        <f>((M1625+M1626)/2) * (B1626 - B1625)</f>
        <v>10.529383448141724</v>
      </c>
      <c r="R1625" s="25">
        <f t="shared" si="181"/>
        <v>10.529383448141724</v>
      </c>
      <c r="S1625" s="22">
        <f>SUM($R$3:R1625)</f>
        <v>3149.6847648642874</v>
      </c>
      <c r="T1625" s="25">
        <f t="shared" si="175"/>
        <v>0</v>
      </c>
      <c r="U1625" s="22">
        <f>SUM($T$3:T1625)</f>
        <v>503.67381435648423</v>
      </c>
      <c r="V1625" s="25"/>
      <c r="W1625" s="20">
        <f>U1625*'KERS Calcs'!$F$4</f>
        <v>443.23295663370612</v>
      </c>
      <c r="X1625" s="25">
        <f>O1625*'KERS Calcs'!$F$30</f>
        <v>0</v>
      </c>
      <c r="Y1625" s="73">
        <f>T1625*'KERS Calcs'!$F$30</f>
        <v>0</v>
      </c>
      <c r="Z1625" s="26">
        <f>SUM($Y$3:Y1625)</f>
        <v>270.87601509495784</v>
      </c>
    </row>
    <row r="1626" spans="1:26" x14ac:dyDescent="0.2">
      <c r="A1626" s="23" t="s">
        <v>21</v>
      </c>
      <c r="B1626" s="19">
        <v>1623</v>
      </c>
      <c r="C1626" s="23">
        <v>146</v>
      </c>
      <c r="D1626" s="19">
        <v>116.5</v>
      </c>
      <c r="E1626" s="24">
        <v>32.361111111111114</v>
      </c>
      <c r="F1626" s="20">
        <v>0.11111111111111072</v>
      </c>
      <c r="G1626" s="25">
        <f>'Bike Data'!$C$4*$F1626</f>
        <v>31.444444444444333</v>
      </c>
      <c r="H1626" s="22">
        <f>0.5*'Bike Data'!$C$12*'Bike Data'!$C$7*'Bike Data'!$C$6*'WLTP Calcs'!E1626^2</f>
        <v>215.5223032407408</v>
      </c>
      <c r="I1626" s="26">
        <f>0.02 *'Bike Data'!C$4*9.81</f>
        <v>55.524600000000007</v>
      </c>
      <c r="J1626" s="22">
        <f t="shared" si="176"/>
        <v>302.49134768518513</v>
      </c>
      <c r="K1626" s="25">
        <f t="shared" si="177"/>
        <v>302.49134768518513</v>
      </c>
      <c r="L1626" s="20">
        <f t="shared" si="178"/>
        <v>0</v>
      </c>
      <c r="M1626" s="30">
        <f>(E1626/1000)*(I1626+H1626+('Bike Data'!C$4*'Bike Data'!C$10*F1626))</f>
        <v>10.096620567065328</v>
      </c>
      <c r="N1626" s="25">
        <f t="shared" si="179"/>
        <v>10.096620567065328</v>
      </c>
      <c r="O1626" s="30">
        <f t="shared" si="180"/>
        <v>0</v>
      </c>
      <c r="P1626" s="26"/>
      <c r="Q1626" s="22">
        <f>((M1626+M1627)/2) * (B1627 - B1626)</f>
        <v>9.5365029463509465</v>
      </c>
      <c r="R1626" s="25">
        <f t="shared" si="181"/>
        <v>9.5365029463509465</v>
      </c>
      <c r="S1626" s="22">
        <f>SUM($R$3:R1626)</f>
        <v>3159.2212678106384</v>
      </c>
      <c r="T1626" s="25">
        <f t="shared" si="175"/>
        <v>0</v>
      </c>
      <c r="U1626" s="22">
        <f>SUM($T$3:T1626)</f>
        <v>503.67381435648423</v>
      </c>
      <c r="V1626" s="25"/>
      <c r="W1626" s="20">
        <f>U1626*'KERS Calcs'!$F$4</f>
        <v>443.23295663370612</v>
      </c>
      <c r="X1626" s="25">
        <f>O1626*'KERS Calcs'!$F$30</f>
        <v>0</v>
      </c>
      <c r="Y1626" s="73">
        <f>T1626*'KERS Calcs'!$F$30</f>
        <v>0</v>
      </c>
      <c r="Z1626" s="26">
        <f>SUM($Y$3:Y1626)</f>
        <v>270.87601509495784</v>
      </c>
    </row>
    <row r="1627" spans="1:26" x14ac:dyDescent="0.2">
      <c r="A1627" s="23" t="s">
        <v>21</v>
      </c>
      <c r="B1627" s="19">
        <v>1624</v>
      </c>
      <c r="C1627" s="23">
        <v>147</v>
      </c>
      <c r="D1627" s="19">
        <v>116.7</v>
      </c>
      <c r="E1627" s="24">
        <v>32.416666666666671</v>
      </c>
      <c r="F1627" s="20">
        <v>1.3888888888888099E-2</v>
      </c>
      <c r="G1627" s="25">
        <f>'Bike Data'!$C$4*$F1627</f>
        <v>3.930555555555332</v>
      </c>
      <c r="H1627" s="22">
        <f>0.5*'Bike Data'!$C$12*'Bike Data'!$C$7*'Bike Data'!$C$6*'WLTP Calcs'!E1627^2</f>
        <v>216.26292916666674</v>
      </c>
      <c r="I1627" s="26">
        <f>0.02 *'Bike Data'!C$4*9.81</f>
        <v>55.524600000000007</v>
      </c>
      <c r="J1627" s="22">
        <f t="shared" si="176"/>
        <v>275.7180847222221</v>
      </c>
      <c r="K1627" s="25">
        <f t="shared" si="177"/>
        <v>275.7180847222221</v>
      </c>
      <c r="L1627" s="20">
        <f t="shared" si="178"/>
        <v>0</v>
      </c>
      <c r="M1627" s="30">
        <f>(E1627/1000)*(I1627+H1627+('Bike Data'!C$4*'Bike Data'!C$10*F1627))</f>
        <v>8.9763853256365671</v>
      </c>
      <c r="N1627" s="25">
        <f t="shared" si="179"/>
        <v>8.9763853256365671</v>
      </c>
      <c r="O1627" s="30">
        <f t="shared" si="180"/>
        <v>0</v>
      </c>
      <c r="P1627" s="26"/>
      <c r="Q1627" s="22">
        <f>((M1627+M1628)/2) * (B1628 - B1627)</f>
        <v>8.4691476323334562</v>
      </c>
      <c r="R1627" s="25">
        <f t="shared" si="181"/>
        <v>8.4691476323334562</v>
      </c>
      <c r="S1627" s="22">
        <f>SUM($R$3:R1627)</f>
        <v>3167.6904154429717</v>
      </c>
      <c r="T1627" s="25">
        <f t="shared" si="175"/>
        <v>0</v>
      </c>
      <c r="U1627" s="22">
        <f>SUM($T$3:T1627)</f>
        <v>503.67381435648423</v>
      </c>
      <c r="V1627" s="25"/>
      <c r="W1627" s="20">
        <f>U1627*'KERS Calcs'!$F$4</f>
        <v>443.23295663370612</v>
      </c>
      <c r="X1627" s="25">
        <f>O1627*'KERS Calcs'!$F$30</f>
        <v>0</v>
      </c>
      <c r="Y1627" s="73">
        <f>T1627*'KERS Calcs'!$F$30</f>
        <v>0</v>
      </c>
      <c r="Z1627" s="26">
        <f>SUM($Y$3:Y1627)</f>
        <v>270.87601509495784</v>
      </c>
    </row>
    <row r="1628" spans="1:26" x14ac:dyDescent="0.2">
      <c r="A1628" s="23" t="s">
        <v>21</v>
      </c>
      <c r="B1628" s="19">
        <v>1625</v>
      </c>
      <c r="C1628" s="23">
        <v>148</v>
      </c>
      <c r="D1628" s="19">
        <v>116.6</v>
      </c>
      <c r="E1628" s="24">
        <v>32.388888888888886</v>
      </c>
      <c r="F1628" s="20">
        <v>-6.9444444444444448E-2</v>
      </c>
      <c r="G1628" s="25">
        <f>'Bike Data'!$C$4*$F1628</f>
        <v>-19.652777777777779</v>
      </c>
      <c r="H1628" s="22">
        <f>0.5*'Bike Data'!$C$12*'Bike Data'!$C$7*'Bike Data'!$C$6*'WLTP Calcs'!E1628^2</f>
        <v>215.89245740740736</v>
      </c>
      <c r="I1628" s="26">
        <f>0.02 *'Bike Data'!C$4*9.81</f>
        <v>55.524600000000007</v>
      </c>
      <c r="J1628" s="22">
        <f t="shared" si="176"/>
        <v>251.76427962962958</v>
      </c>
      <c r="K1628" s="25">
        <f t="shared" si="177"/>
        <v>251.76427962962958</v>
      </c>
      <c r="L1628" s="20">
        <f t="shared" si="178"/>
        <v>0</v>
      </c>
      <c r="M1628" s="30">
        <f>(E1628/1000)*(I1628+H1628+('Bike Data'!C$4*'Bike Data'!C$10*F1628))</f>
        <v>7.9619099390303472</v>
      </c>
      <c r="N1628" s="25">
        <f t="shared" si="179"/>
        <v>7.9619099390303472</v>
      </c>
      <c r="O1628" s="30">
        <f t="shared" si="180"/>
        <v>0</v>
      </c>
      <c r="P1628" s="26"/>
      <c r="Q1628" s="22">
        <f>((M1628+M1629)/2) * (B1629 - B1628)</f>
        <v>7.1808595935763959</v>
      </c>
      <c r="R1628" s="25">
        <f t="shared" si="181"/>
        <v>7.1808595935763959</v>
      </c>
      <c r="S1628" s="22">
        <f>SUM($R$3:R1628)</f>
        <v>3174.871275036548</v>
      </c>
      <c r="T1628" s="25">
        <f t="shared" si="175"/>
        <v>0</v>
      </c>
      <c r="U1628" s="22">
        <f>SUM($T$3:T1628)</f>
        <v>503.67381435648423</v>
      </c>
      <c r="V1628" s="25"/>
      <c r="W1628" s="20">
        <f>U1628*'KERS Calcs'!$F$4</f>
        <v>443.23295663370612</v>
      </c>
      <c r="X1628" s="25">
        <f>O1628*'KERS Calcs'!$F$30</f>
        <v>0</v>
      </c>
      <c r="Y1628" s="73">
        <f>T1628*'KERS Calcs'!$F$30</f>
        <v>0</v>
      </c>
      <c r="Z1628" s="26">
        <f>SUM($Y$3:Y1628)</f>
        <v>270.87601509495784</v>
      </c>
    </row>
    <row r="1629" spans="1:26" x14ac:dyDescent="0.2">
      <c r="A1629" s="23" t="s">
        <v>21</v>
      </c>
      <c r="B1629" s="19">
        <v>1626</v>
      </c>
      <c r="C1629" s="23">
        <v>149</v>
      </c>
      <c r="D1629" s="19">
        <v>116.2</v>
      </c>
      <c r="E1629" s="24">
        <v>32.277777777777779</v>
      </c>
      <c r="F1629" s="20">
        <v>-0.19444444444444325</v>
      </c>
      <c r="G1629" s="25">
        <f>'Bike Data'!$C$4*$F1629</f>
        <v>-55.027777777777438</v>
      </c>
      <c r="H1629" s="22">
        <f>0.5*'Bike Data'!$C$12*'Bike Data'!$C$7*'Bike Data'!$C$6*'WLTP Calcs'!E1629^2</f>
        <v>214.41374629629632</v>
      </c>
      <c r="I1629" s="26">
        <f>0.02 *'Bike Data'!C$4*9.81</f>
        <v>55.524600000000007</v>
      </c>
      <c r="J1629" s="22">
        <f t="shared" si="176"/>
        <v>214.91056851851891</v>
      </c>
      <c r="K1629" s="25">
        <f t="shared" si="177"/>
        <v>214.91056851851891</v>
      </c>
      <c r="L1629" s="20">
        <f t="shared" si="178"/>
        <v>0</v>
      </c>
      <c r="M1629" s="30">
        <f>(E1629/1000)*(I1629+H1629+('Bike Data'!C$4*'Bike Data'!C$10*F1629))</f>
        <v>6.3998092481224447</v>
      </c>
      <c r="N1629" s="25">
        <f t="shared" si="179"/>
        <v>6.3998092481224447</v>
      </c>
      <c r="O1629" s="30">
        <f t="shared" si="180"/>
        <v>0</v>
      </c>
      <c r="P1629" s="26"/>
      <c r="Q1629" s="22">
        <f>((M1629+M1630)/2) * (B1630 - B1629)</f>
        <v>5.4944451573945514</v>
      </c>
      <c r="R1629" s="25">
        <f t="shared" si="181"/>
        <v>5.4944451573945514</v>
      </c>
      <c r="S1629" s="22">
        <f>SUM($R$3:R1629)</f>
        <v>3180.3657201939427</v>
      </c>
      <c r="T1629" s="25">
        <f t="shared" si="175"/>
        <v>0</v>
      </c>
      <c r="U1629" s="22">
        <f>SUM($T$3:T1629)</f>
        <v>503.67381435648423</v>
      </c>
      <c r="V1629" s="25"/>
      <c r="W1629" s="20">
        <f>U1629*'KERS Calcs'!$F$4</f>
        <v>443.23295663370612</v>
      </c>
      <c r="X1629" s="25">
        <f>O1629*'KERS Calcs'!$F$30</f>
        <v>0</v>
      </c>
      <c r="Y1629" s="73">
        <f>T1629*'KERS Calcs'!$F$30</f>
        <v>0</v>
      </c>
      <c r="Z1629" s="26">
        <f>SUM($Y$3:Y1629)</f>
        <v>270.87601509495784</v>
      </c>
    </row>
    <row r="1630" spans="1:26" x14ac:dyDescent="0.2">
      <c r="A1630" s="23" t="s">
        <v>21</v>
      </c>
      <c r="B1630" s="19">
        <v>1627</v>
      </c>
      <c r="C1630" s="23">
        <v>150</v>
      </c>
      <c r="D1630" s="19">
        <v>115.2</v>
      </c>
      <c r="E1630" s="24">
        <v>32</v>
      </c>
      <c r="F1630" s="20">
        <v>-0.33333333333333409</v>
      </c>
      <c r="G1630" s="25">
        <f>'Bike Data'!$C$4*$F1630</f>
        <v>-94.333333333333542</v>
      </c>
      <c r="H1630" s="22">
        <f>0.5*'Bike Data'!$C$12*'Bike Data'!$C$7*'Bike Data'!$C$6*'WLTP Calcs'!E1630^2</f>
        <v>210.73920000000001</v>
      </c>
      <c r="I1630" s="26">
        <f>0.02 *'Bike Data'!C$4*9.81</f>
        <v>55.524600000000007</v>
      </c>
      <c r="J1630" s="22">
        <f t="shared" si="176"/>
        <v>171.93046666666646</v>
      </c>
      <c r="K1630" s="25">
        <f t="shared" si="177"/>
        <v>171.93046666666646</v>
      </c>
      <c r="L1630" s="20">
        <f t="shared" si="178"/>
        <v>0</v>
      </c>
      <c r="M1630" s="30">
        <f>(E1630/1000)*(I1630+H1630+('Bike Data'!C$4*'Bike Data'!C$10*F1630))</f>
        <v>4.5890810666666582</v>
      </c>
      <c r="N1630" s="25">
        <f t="shared" si="179"/>
        <v>4.5890810666666582</v>
      </c>
      <c r="O1630" s="30">
        <f t="shared" si="180"/>
        <v>0</v>
      </c>
      <c r="P1630" s="26"/>
      <c r="Q1630" s="22">
        <f>((M1630+M1631)/2) * (B1631 - B1630)</f>
        <v>3.8334658653806524</v>
      </c>
      <c r="R1630" s="25">
        <f t="shared" si="181"/>
        <v>3.8334658653806524</v>
      </c>
      <c r="S1630" s="22">
        <f>SUM($R$3:R1630)</f>
        <v>3184.1991860593234</v>
      </c>
      <c r="T1630" s="25">
        <f t="shared" si="175"/>
        <v>0</v>
      </c>
      <c r="U1630" s="22">
        <f>SUM($T$3:T1630)</f>
        <v>503.67381435648423</v>
      </c>
      <c r="V1630" s="25"/>
      <c r="W1630" s="20">
        <f>U1630*'KERS Calcs'!$F$4</f>
        <v>443.23295663370612</v>
      </c>
      <c r="X1630" s="25">
        <f>O1630*'KERS Calcs'!$F$30</f>
        <v>0</v>
      </c>
      <c r="Y1630" s="73">
        <f>T1630*'KERS Calcs'!$F$30</f>
        <v>0</v>
      </c>
      <c r="Z1630" s="26">
        <f>SUM($Y$3:Y1630)</f>
        <v>270.87601509495784</v>
      </c>
    </row>
    <row r="1631" spans="1:26" x14ac:dyDescent="0.2">
      <c r="A1631" s="23" t="s">
        <v>21</v>
      </c>
      <c r="B1631" s="19">
        <v>1628</v>
      </c>
      <c r="C1631" s="23">
        <v>151</v>
      </c>
      <c r="D1631" s="19">
        <v>113.8</v>
      </c>
      <c r="E1631" s="24">
        <v>31.611111111111111</v>
      </c>
      <c r="F1631" s="20">
        <v>-0.44444444444444481</v>
      </c>
      <c r="G1631" s="25">
        <f>'Bike Data'!$C$4*$F1631</f>
        <v>-125.77777777777789</v>
      </c>
      <c r="H1631" s="22">
        <f>0.5*'Bike Data'!$C$12*'Bike Data'!$C$7*'Bike Data'!$C$6*'WLTP Calcs'!E1631^2</f>
        <v>205.64819074074074</v>
      </c>
      <c r="I1631" s="26">
        <f>0.02 *'Bike Data'!C$4*9.81</f>
        <v>55.524600000000007</v>
      </c>
      <c r="J1631" s="22">
        <f t="shared" si="176"/>
        <v>135.39501296296288</v>
      </c>
      <c r="K1631" s="25">
        <f t="shared" si="177"/>
        <v>135.39501296296288</v>
      </c>
      <c r="L1631" s="20">
        <f t="shared" si="178"/>
        <v>0</v>
      </c>
      <c r="M1631" s="30">
        <f>(E1631/1000)*(I1631+H1631+('Bike Data'!C$4*'Bike Data'!C$10*F1631))</f>
        <v>3.0778506640946466</v>
      </c>
      <c r="N1631" s="25">
        <f t="shared" si="179"/>
        <v>3.0778506640946466</v>
      </c>
      <c r="O1631" s="30">
        <f t="shared" si="180"/>
        <v>0</v>
      </c>
      <c r="P1631" s="26"/>
      <c r="Q1631" s="22">
        <f>((M1631+M1632)/2) * (B1632 - B1631)</f>
        <v>2.5549705105452638</v>
      </c>
      <c r="R1631" s="25">
        <f t="shared" si="181"/>
        <v>2.5549705105452638</v>
      </c>
      <c r="S1631" s="22">
        <f>SUM($R$3:R1631)</f>
        <v>3186.7541565698689</v>
      </c>
      <c r="T1631" s="25">
        <f t="shared" si="175"/>
        <v>0</v>
      </c>
      <c r="U1631" s="22">
        <f>SUM($T$3:T1631)</f>
        <v>503.67381435648423</v>
      </c>
      <c r="V1631" s="25"/>
      <c r="W1631" s="20">
        <f>U1631*'KERS Calcs'!$F$4</f>
        <v>443.23295663370612</v>
      </c>
      <c r="X1631" s="25">
        <f>O1631*'KERS Calcs'!$F$30</f>
        <v>0</v>
      </c>
      <c r="Y1631" s="73">
        <f>T1631*'KERS Calcs'!$F$30</f>
        <v>0</v>
      </c>
      <c r="Z1631" s="26">
        <f>SUM($Y$3:Y1631)</f>
        <v>270.87601509495784</v>
      </c>
    </row>
    <row r="1632" spans="1:26" x14ac:dyDescent="0.2">
      <c r="A1632" s="23" t="s">
        <v>21</v>
      </c>
      <c r="B1632" s="19">
        <v>1629</v>
      </c>
      <c r="C1632" s="23">
        <v>152</v>
      </c>
      <c r="D1632" s="19">
        <v>112</v>
      </c>
      <c r="E1632" s="24">
        <v>31.111111111111114</v>
      </c>
      <c r="F1632" s="20">
        <v>-0.51388888888888928</v>
      </c>
      <c r="G1632" s="25">
        <f>'Bike Data'!$C$4*$F1632</f>
        <v>-145.43055555555566</v>
      </c>
      <c r="H1632" s="22">
        <f>0.5*'Bike Data'!$C$12*'Bike Data'!$C$7*'Bike Data'!$C$6*'WLTP Calcs'!E1632^2</f>
        <v>199.19407407407411</v>
      </c>
      <c r="I1632" s="26">
        <f>0.02 *'Bike Data'!C$4*9.81</f>
        <v>55.524600000000007</v>
      </c>
      <c r="J1632" s="22">
        <f t="shared" si="176"/>
        <v>109.28811851851846</v>
      </c>
      <c r="K1632" s="25">
        <f t="shared" si="177"/>
        <v>109.28811851851846</v>
      </c>
      <c r="L1632" s="20">
        <f t="shared" si="178"/>
        <v>0</v>
      </c>
      <c r="M1632" s="30">
        <f>(E1632/1000)*(I1632+H1632+('Bike Data'!C$4*'Bike Data'!C$10*F1632))</f>
        <v>2.0320903569958815</v>
      </c>
      <c r="N1632" s="25">
        <f t="shared" si="179"/>
        <v>2.0320903569958815</v>
      </c>
      <c r="O1632" s="30">
        <f t="shared" si="180"/>
        <v>0</v>
      </c>
      <c r="P1632" s="26"/>
      <c r="Q1632" s="22">
        <f>((M1632+M1633)/2) * (B1633 - B1632)</f>
        <v>1.9123837312467811</v>
      </c>
      <c r="R1632" s="25">
        <f t="shared" si="181"/>
        <v>1.9123837312467811</v>
      </c>
      <c r="S1632" s="22">
        <f>SUM($R$3:R1632)</f>
        <v>3188.6665403011157</v>
      </c>
      <c r="T1632" s="25">
        <f t="shared" si="175"/>
        <v>0</v>
      </c>
      <c r="U1632" s="22">
        <f>SUM($T$3:T1632)</f>
        <v>503.67381435648423</v>
      </c>
      <c r="V1632" s="25"/>
      <c r="W1632" s="20">
        <f>U1632*'KERS Calcs'!$F$4</f>
        <v>443.23295663370612</v>
      </c>
      <c r="X1632" s="25">
        <f>O1632*'KERS Calcs'!$F$30</f>
        <v>0</v>
      </c>
      <c r="Y1632" s="73">
        <f>T1632*'KERS Calcs'!$F$30</f>
        <v>0</v>
      </c>
      <c r="Z1632" s="26">
        <f>SUM($Y$3:Y1632)</f>
        <v>270.87601509495784</v>
      </c>
    </row>
    <row r="1633" spans="1:26" x14ac:dyDescent="0.2">
      <c r="A1633" s="23" t="s">
        <v>21</v>
      </c>
      <c r="B1633" s="19">
        <v>1630</v>
      </c>
      <c r="C1633" s="23">
        <v>153</v>
      </c>
      <c r="D1633" s="19">
        <v>110.1</v>
      </c>
      <c r="E1633" s="24">
        <v>30.583333333333332</v>
      </c>
      <c r="F1633" s="20">
        <v>-0.51388888888888928</v>
      </c>
      <c r="G1633" s="25">
        <f>'Bike Data'!$C$4*$F1633</f>
        <v>-145.43055555555566</v>
      </c>
      <c r="H1633" s="22">
        <f>0.5*'Bike Data'!$C$12*'Bike Data'!$C$7*'Bike Data'!$C$6*'WLTP Calcs'!E1633^2</f>
        <v>192.49302916666667</v>
      </c>
      <c r="I1633" s="26">
        <f>0.02 *'Bike Data'!C$4*9.81</f>
        <v>55.524600000000007</v>
      </c>
      <c r="J1633" s="22">
        <f t="shared" si="176"/>
        <v>102.58707361111102</v>
      </c>
      <c r="K1633" s="25">
        <f t="shared" si="177"/>
        <v>102.58707361111102</v>
      </c>
      <c r="L1633" s="20">
        <f t="shared" si="178"/>
        <v>0</v>
      </c>
      <c r="M1633" s="30">
        <f>(E1633/1000)*(I1633+H1633+('Bike Data'!C$4*'Bike Data'!C$10*F1633))</f>
        <v>1.7926771054976809</v>
      </c>
      <c r="N1633" s="25">
        <f t="shared" si="179"/>
        <v>1.7926771054976809</v>
      </c>
      <c r="O1633" s="30">
        <f t="shared" si="180"/>
        <v>0</v>
      </c>
      <c r="P1633" s="26"/>
      <c r="Q1633" s="22">
        <f>((M1633+M1634)/2) * (B1634 - B1633)</f>
        <v>2.1461100131365769</v>
      </c>
      <c r="R1633" s="25">
        <f t="shared" si="181"/>
        <v>2.1461100131365769</v>
      </c>
      <c r="S1633" s="22">
        <f>SUM($R$3:R1633)</f>
        <v>3190.8126503142521</v>
      </c>
      <c r="T1633" s="25">
        <f t="shared" si="175"/>
        <v>0</v>
      </c>
      <c r="U1633" s="22">
        <f>SUM($T$3:T1633)</f>
        <v>503.67381435648423</v>
      </c>
      <c r="V1633" s="25"/>
      <c r="W1633" s="20">
        <f>U1633*'KERS Calcs'!$F$4</f>
        <v>443.23295663370612</v>
      </c>
      <c r="X1633" s="25">
        <f>O1633*'KERS Calcs'!$F$30</f>
        <v>0</v>
      </c>
      <c r="Y1633" s="73">
        <f>T1633*'KERS Calcs'!$F$30</f>
        <v>0</v>
      </c>
      <c r="Z1633" s="26">
        <f>SUM($Y$3:Y1633)</f>
        <v>270.87601509495784</v>
      </c>
    </row>
    <row r="1634" spans="1:26" x14ac:dyDescent="0.2">
      <c r="A1634" s="23" t="s">
        <v>21</v>
      </c>
      <c r="B1634" s="19">
        <v>1631</v>
      </c>
      <c r="C1634" s="23">
        <v>154</v>
      </c>
      <c r="D1634" s="19">
        <v>108.3</v>
      </c>
      <c r="E1634" s="24">
        <v>30.083333333333332</v>
      </c>
      <c r="F1634" s="20">
        <v>-0.43055555555555475</v>
      </c>
      <c r="G1634" s="25">
        <f>'Bike Data'!$C$4*$F1634</f>
        <v>-121.84722222222199</v>
      </c>
      <c r="H1634" s="22">
        <f>0.5*'Bike Data'!$C$12*'Bike Data'!$C$7*'Bike Data'!$C$6*'WLTP Calcs'!E1634^2</f>
        <v>186.25042916666666</v>
      </c>
      <c r="I1634" s="26">
        <f>0.02 *'Bike Data'!C$4*9.81</f>
        <v>55.524600000000007</v>
      </c>
      <c r="J1634" s="22">
        <f t="shared" si="176"/>
        <v>119.92780694444468</v>
      </c>
      <c r="K1634" s="25">
        <f t="shared" si="177"/>
        <v>119.92780694444468</v>
      </c>
      <c r="L1634" s="20">
        <f t="shared" si="178"/>
        <v>0</v>
      </c>
      <c r="M1634" s="30">
        <f>(E1634/1000)*(I1634+H1634+('Bike Data'!C$4*'Bike Data'!C$10*F1634))</f>
        <v>2.4995429207754731</v>
      </c>
      <c r="N1634" s="25">
        <f t="shared" si="179"/>
        <v>2.4995429207754731</v>
      </c>
      <c r="O1634" s="30">
        <f t="shared" si="180"/>
        <v>0</v>
      </c>
      <c r="P1634" s="26"/>
      <c r="Q1634" s="22">
        <f>((M1634+M1635)/2) * (B1635 - B1634)</f>
        <v>3.1031508727462747</v>
      </c>
      <c r="R1634" s="25">
        <f t="shared" si="181"/>
        <v>3.1031508727462747</v>
      </c>
      <c r="S1634" s="22">
        <f>SUM($R$3:R1634)</f>
        <v>3193.9158011869986</v>
      </c>
      <c r="T1634" s="25">
        <f t="shared" si="175"/>
        <v>0</v>
      </c>
      <c r="U1634" s="22">
        <f>SUM($T$3:T1634)</f>
        <v>503.67381435648423</v>
      </c>
      <c r="V1634" s="25"/>
      <c r="W1634" s="20">
        <f>U1634*'KERS Calcs'!$F$4</f>
        <v>443.23295663370612</v>
      </c>
      <c r="X1634" s="25">
        <f>O1634*'KERS Calcs'!$F$30</f>
        <v>0</v>
      </c>
      <c r="Y1634" s="73">
        <f>T1634*'KERS Calcs'!$F$30</f>
        <v>0</v>
      </c>
      <c r="Z1634" s="26">
        <f>SUM($Y$3:Y1634)</f>
        <v>270.87601509495784</v>
      </c>
    </row>
    <row r="1635" spans="1:26" x14ac:dyDescent="0.2">
      <c r="A1635" s="23" t="s">
        <v>21</v>
      </c>
      <c r="B1635" s="19">
        <v>1632</v>
      </c>
      <c r="C1635" s="23">
        <v>155</v>
      </c>
      <c r="D1635" s="19">
        <v>107</v>
      </c>
      <c r="E1635" s="24">
        <v>29.722222222222225</v>
      </c>
      <c r="F1635" s="20">
        <v>-0.30555555555555597</v>
      </c>
      <c r="G1635" s="25">
        <f>'Bike Data'!$C$4*$F1635</f>
        <v>-86.472222222222342</v>
      </c>
      <c r="H1635" s="22">
        <f>0.5*'Bike Data'!$C$12*'Bike Data'!$C$7*'Bike Data'!$C$6*'WLTP Calcs'!E1635^2</f>
        <v>181.80587962962966</v>
      </c>
      <c r="I1635" s="26">
        <f>0.02 *'Bike Data'!C$4*9.81</f>
        <v>55.524600000000007</v>
      </c>
      <c r="J1635" s="22">
        <f t="shared" si="176"/>
        <v>150.85825740740734</v>
      </c>
      <c r="K1635" s="25">
        <f t="shared" si="177"/>
        <v>150.85825740740734</v>
      </c>
      <c r="L1635" s="20">
        <f t="shared" si="178"/>
        <v>0</v>
      </c>
      <c r="M1635" s="30">
        <f>(E1635/1000)*(I1635+H1635+('Bike Data'!C$4*'Bike Data'!C$10*F1635))</f>
        <v>3.7067588247170757</v>
      </c>
      <c r="N1635" s="25">
        <f t="shared" si="179"/>
        <v>3.7067588247170757</v>
      </c>
      <c r="O1635" s="30">
        <f t="shared" si="180"/>
        <v>0</v>
      </c>
      <c r="P1635" s="26"/>
      <c r="Q1635" s="22">
        <f>((M1635+M1636)/2) * (B1636 - B1635)</f>
        <v>4.4006255175604396</v>
      </c>
      <c r="R1635" s="25">
        <f t="shared" si="181"/>
        <v>4.4006255175604396</v>
      </c>
      <c r="S1635" s="22">
        <f>SUM($R$3:R1635)</f>
        <v>3198.316426704559</v>
      </c>
      <c r="T1635" s="25">
        <f t="shared" si="175"/>
        <v>0</v>
      </c>
      <c r="U1635" s="22">
        <f>SUM($T$3:T1635)</f>
        <v>503.67381435648423</v>
      </c>
      <c r="V1635" s="25"/>
      <c r="W1635" s="20">
        <f>U1635*'KERS Calcs'!$F$4</f>
        <v>443.23295663370612</v>
      </c>
      <c r="X1635" s="25">
        <f>O1635*'KERS Calcs'!$F$30</f>
        <v>0</v>
      </c>
      <c r="Y1635" s="73">
        <f>T1635*'KERS Calcs'!$F$30</f>
        <v>0</v>
      </c>
      <c r="Z1635" s="26">
        <f>SUM($Y$3:Y1635)</f>
        <v>270.87601509495784</v>
      </c>
    </row>
    <row r="1636" spans="1:26" x14ac:dyDescent="0.2">
      <c r="A1636" s="23" t="s">
        <v>21</v>
      </c>
      <c r="B1636" s="19">
        <v>1633</v>
      </c>
      <c r="C1636" s="23">
        <v>156</v>
      </c>
      <c r="D1636" s="19">
        <v>106.1</v>
      </c>
      <c r="E1636" s="24">
        <v>29.472222222222221</v>
      </c>
      <c r="F1636" s="20">
        <v>-0.16666666666666705</v>
      </c>
      <c r="G1636" s="25">
        <f>'Bike Data'!$C$4*$F1636</f>
        <v>-47.166666666666771</v>
      </c>
      <c r="H1636" s="22">
        <f>0.5*'Bike Data'!$C$12*'Bike Data'!$C$7*'Bike Data'!$C$6*'WLTP Calcs'!E1636^2</f>
        <v>178.76032546296295</v>
      </c>
      <c r="I1636" s="26">
        <f>0.02 *'Bike Data'!C$4*9.81</f>
        <v>55.524600000000007</v>
      </c>
      <c r="J1636" s="22">
        <f t="shared" si="176"/>
        <v>187.11825879629617</v>
      </c>
      <c r="K1636" s="25">
        <f t="shared" si="177"/>
        <v>187.11825879629617</v>
      </c>
      <c r="L1636" s="20">
        <f t="shared" si="178"/>
        <v>0</v>
      </c>
      <c r="M1636" s="30">
        <f>(E1636/1000)*(I1636+H1636+('Bike Data'!C$4*'Bike Data'!C$10*F1636))</f>
        <v>5.0944922104038035</v>
      </c>
      <c r="N1636" s="25">
        <f t="shared" si="179"/>
        <v>5.0944922104038035</v>
      </c>
      <c r="O1636" s="30">
        <f t="shared" si="180"/>
        <v>0</v>
      </c>
      <c r="P1636" s="26"/>
      <c r="Q1636" s="22">
        <f>((M1636+M1637)/2) * (B1637 - B1636)</f>
        <v>5.6742183181391512</v>
      </c>
      <c r="R1636" s="25">
        <f t="shared" si="181"/>
        <v>5.6742183181391512</v>
      </c>
      <c r="S1636" s="22">
        <f>SUM($R$3:R1636)</f>
        <v>3203.9906450226981</v>
      </c>
      <c r="T1636" s="25">
        <f t="shared" si="175"/>
        <v>0</v>
      </c>
      <c r="U1636" s="22">
        <f>SUM($T$3:T1636)</f>
        <v>503.67381435648423</v>
      </c>
      <c r="V1636" s="25"/>
      <c r="W1636" s="20">
        <f>U1636*'KERS Calcs'!$F$4</f>
        <v>443.23295663370612</v>
      </c>
      <c r="X1636" s="25">
        <f>O1636*'KERS Calcs'!$F$30</f>
        <v>0</v>
      </c>
      <c r="Y1636" s="73">
        <f>T1636*'KERS Calcs'!$F$30</f>
        <v>0</v>
      </c>
      <c r="Z1636" s="26">
        <f>SUM($Y$3:Y1636)</f>
        <v>270.87601509495784</v>
      </c>
    </row>
    <row r="1637" spans="1:26" x14ac:dyDescent="0.2">
      <c r="A1637" s="23" t="s">
        <v>21</v>
      </c>
      <c r="B1637" s="19">
        <v>1634</v>
      </c>
      <c r="C1637" s="23">
        <v>157</v>
      </c>
      <c r="D1637" s="19">
        <v>105.8</v>
      </c>
      <c r="E1637" s="24">
        <v>29.388888888888889</v>
      </c>
      <c r="F1637" s="20">
        <v>-5.5555555555554373E-2</v>
      </c>
      <c r="G1637" s="25">
        <f>'Bike Data'!$C$4*$F1637</f>
        <v>-15.722222222221887</v>
      </c>
      <c r="H1637" s="22">
        <f>0.5*'Bike Data'!$C$12*'Bike Data'!$C$7*'Bike Data'!$C$6*'WLTP Calcs'!E1637^2</f>
        <v>177.75085740740741</v>
      </c>
      <c r="I1637" s="26">
        <f>0.02 *'Bike Data'!C$4*9.81</f>
        <v>55.524600000000007</v>
      </c>
      <c r="J1637" s="22">
        <f t="shared" si="176"/>
        <v>217.55323518518554</v>
      </c>
      <c r="K1637" s="25">
        <f t="shared" si="177"/>
        <v>217.55323518518554</v>
      </c>
      <c r="L1637" s="20">
        <f t="shared" si="178"/>
        <v>0</v>
      </c>
      <c r="M1637" s="30">
        <f>(E1637/1000)*(I1637+H1637+('Bike Data'!C$4*'Bike Data'!C$10*F1637))</f>
        <v>6.2539444258744989</v>
      </c>
      <c r="N1637" s="25">
        <f t="shared" si="179"/>
        <v>6.2539444258744989</v>
      </c>
      <c r="O1637" s="30">
        <f t="shared" si="180"/>
        <v>0</v>
      </c>
      <c r="P1637" s="26"/>
      <c r="Q1637" s="22">
        <f>((M1637+M1638)/2) * (B1638 - B1637)</f>
        <v>6.471505837008114</v>
      </c>
      <c r="R1637" s="25">
        <f t="shared" si="181"/>
        <v>6.471505837008114</v>
      </c>
      <c r="S1637" s="22">
        <f>SUM($R$3:R1637)</f>
        <v>3210.4621508597061</v>
      </c>
      <c r="T1637" s="25">
        <f t="shared" si="175"/>
        <v>0</v>
      </c>
      <c r="U1637" s="22">
        <f>SUM($T$3:T1637)</f>
        <v>503.67381435648423</v>
      </c>
      <c r="V1637" s="25"/>
      <c r="W1637" s="20">
        <f>U1637*'KERS Calcs'!$F$4</f>
        <v>443.23295663370612</v>
      </c>
      <c r="X1637" s="25">
        <f>O1637*'KERS Calcs'!$F$30</f>
        <v>0</v>
      </c>
      <c r="Y1637" s="73">
        <f>T1637*'KERS Calcs'!$F$30</f>
        <v>0</v>
      </c>
      <c r="Z1637" s="26">
        <f>SUM($Y$3:Y1637)</f>
        <v>270.87601509495784</v>
      </c>
    </row>
    <row r="1638" spans="1:26" x14ac:dyDescent="0.2">
      <c r="A1638" s="23" t="s">
        <v>21</v>
      </c>
      <c r="B1638" s="19">
        <v>1635</v>
      </c>
      <c r="C1638" s="23">
        <v>158</v>
      </c>
      <c r="D1638" s="19">
        <v>105.7</v>
      </c>
      <c r="E1638" s="24">
        <v>29.361111111111114</v>
      </c>
      <c r="F1638" s="20">
        <v>-1.3888888888888099E-2</v>
      </c>
      <c r="G1638" s="25">
        <f>'Bike Data'!$C$4*$F1638</f>
        <v>-3.930555555555332</v>
      </c>
      <c r="H1638" s="22">
        <f>0.5*'Bike Data'!$C$12*'Bike Data'!$C$7*'Bike Data'!$C$6*'WLTP Calcs'!E1638^2</f>
        <v>177.41500324074079</v>
      </c>
      <c r="I1638" s="26">
        <f>0.02 *'Bike Data'!C$4*9.81</f>
        <v>55.524600000000007</v>
      </c>
      <c r="J1638" s="22">
        <f t="shared" si="176"/>
        <v>229.00904768518546</v>
      </c>
      <c r="K1638" s="25">
        <f t="shared" si="177"/>
        <v>229.00904768518546</v>
      </c>
      <c r="L1638" s="20">
        <f t="shared" si="178"/>
        <v>0</v>
      </c>
      <c r="M1638" s="30">
        <f>(E1638/1000)*(I1638+H1638+('Bike Data'!C$4*'Bike Data'!C$10*F1638))</f>
        <v>6.689067248141729</v>
      </c>
      <c r="N1638" s="25">
        <f t="shared" si="179"/>
        <v>6.689067248141729</v>
      </c>
      <c r="O1638" s="30">
        <f t="shared" si="180"/>
        <v>0</v>
      </c>
      <c r="P1638" s="26"/>
      <c r="Q1638" s="22">
        <f>((M1638+M1639)/2) * (B1639 - B1638)</f>
        <v>6.6890672481417184</v>
      </c>
      <c r="R1638" s="25">
        <f t="shared" si="181"/>
        <v>6.6890672481417184</v>
      </c>
      <c r="S1638" s="22">
        <f>SUM($R$3:R1638)</f>
        <v>3217.1512181078479</v>
      </c>
      <c r="T1638" s="25">
        <f t="shared" si="175"/>
        <v>0</v>
      </c>
      <c r="U1638" s="22">
        <f>SUM($T$3:T1638)</f>
        <v>503.67381435648423</v>
      </c>
      <c r="V1638" s="25"/>
      <c r="W1638" s="20">
        <f>U1638*'KERS Calcs'!$F$4</f>
        <v>443.23295663370612</v>
      </c>
      <c r="X1638" s="25">
        <f>O1638*'KERS Calcs'!$F$30</f>
        <v>0</v>
      </c>
      <c r="Y1638" s="73">
        <f>T1638*'KERS Calcs'!$F$30</f>
        <v>0</v>
      </c>
      <c r="Z1638" s="26">
        <f>SUM($Y$3:Y1638)</f>
        <v>270.87601509495784</v>
      </c>
    </row>
    <row r="1639" spans="1:26" x14ac:dyDescent="0.2">
      <c r="A1639" s="23" t="s">
        <v>21</v>
      </c>
      <c r="B1639" s="19">
        <v>1636</v>
      </c>
      <c r="C1639" s="23">
        <v>159</v>
      </c>
      <c r="D1639" s="19">
        <v>105.7</v>
      </c>
      <c r="E1639" s="24">
        <v>29.361111111111114</v>
      </c>
      <c r="F1639" s="20">
        <v>-1.3888888888890073E-2</v>
      </c>
      <c r="G1639" s="25">
        <f>'Bike Data'!$C$4*$F1639</f>
        <v>-3.9305555555558906</v>
      </c>
      <c r="H1639" s="22">
        <f>0.5*'Bike Data'!$C$12*'Bike Data'!$C$7*'Bike Data'!$C$6*'WLTP Calcs'!E1639^2</f>
        <v>177.41500324074079</v>
      </c>
      <c r="I1639" s="26">
        <f>0.02 *'Bike Data'!C$4*9.81</f>
        <v>55.524600000000007</v>
      </c>
      <c r="J1639" s="22">
        <f t="shared" si="176"/>
        <v>229.0090476851849</v>
      </c>
      <c r="K1639" s="25">
        <f t="shared" si="177"/>
        <v>229.0090476851849</v>
      </c>
      <c r="L1639" s="20">
        <f t="shared" si="178"/>
        <v>0</v>
      </c>
      <c r="M1639" s="30">
        <f>(E1639/1000)*(I1639+H1639+('Bike Data'!C$4*'Bike Data'!C$10*F1639))</f>
        <v>6.6890672481417077</v>
      </c>
      <c r="N1639" s="25">
        <f t="shared" si="179"/>
        <v>6.6890672481417077</v>
      </c>
      <c r="O1639" s="30">
        <f t="shared" si="180"/>
        <v>0</v>
      </c>
      <c r="P1639" s="26"/>
      <c r="Q1639" s="22">
        <f>((M1639+M1640)/2) * (B1640 - B1639)</f>
        <v>6.4557476722189975</v>
      </c>
      <c r="R1639" s="25">
        <f t="shared" si="181"/>
        <v>6.4557476722189975</v>
      </c>
      <c r="S1639" s="22">
        <f>SUM($R$3:R1639)</f>
        <v>3223.6069657800667</v>
      </c>
      <c r="T1639" s="25">
        <f t="shared" si="175"/>
        <v>0</v>
      </c>
      <c r="U1639" s="22">
        <f>SUM($T$3:T1639)</f>
        <v>503.67381435648423</v>
      </c>
      <c r="V1639" s="25"/>
      <c r="W1639" s="20">
        <f>U1639*'KERS Calcs'!$F$4</f>
        <v>443.23295663370612</v>
      </c>
      <c r="X1639" s="25">
        <f>O1639*'KERS Calcs'!$F$30</f>
        <v>0</v>
      </c>
      <c r="Y1639" s="73">
        <f>T1639*'KERS Calcs'!$F$30</f>
        <v>0</v>
      </c>
      <c r="Z1639" s="26">
        <f>SUM($Y$3:Y1639)</f>
        <v>270.87601509495784</v>
      </c>
    </row>
    <row r="1640" spans="1:26" x14ac:dyDescent="0.2">
      <c r="A1640" s="23" t="s">
        <v>21</v>
      </c>
      <c r="B1640" s="19">
        <v>1637</v>
      </c>
      <c r="C1640" s="23">
        <v>160</v>
      </c>
      <c r="D1640" s="19">
        <v>105.6</v>
      </c>
      <c r="E1640" s="24">
        <v>29.333333333333332</v>
      </c>
      <c r="F1640" s="20">
        <v>-5.5555555555556344E-2</v>
      </c>
      <c r="G1640" s="25">
        <f>'Bike Data'!$C$4*$F1640</f>
        <v>-15.722222222222445</v>
      </c>
      <c r="H1640" s="22">
        <f>0.5*'Bike Data'!$C$12*'Bike Data'!$C$7*'Bike Data'!$C$6*'WLTP Calcs'!E1640^2</f>
        <v>177.07946666666666</v>
      </c>
      <c r="I1640" s="26">
        <f>0.02 *'Bike Data'!C$4*9.81</f>
        <v>55.524600000000007</v>
      </c>
      <c r="J1640" s="22">
        <f t="shared" si="176"/>
        <v>216.8818444444442</v>
      </c>
      <c r="K1640" s="25">
        <f t="shared" si="177"/>
        <v>216.8818444444442</v>
      </c>
      <c r="L1640" s="20">
        <f t="shared" si="178"/>
        <v>0</v>
      </c>
      <c r="M1640" s="30">
        <f>(E1640/1000)*(I1640+H1640+('Bike Data'!C$4*'Bike Data'!C$10*F1640))</f>
        <v>6.2224280962962872</v>
      </c>
      <c r="N1640" s="25">
        <f t="shared" si="179"/>
        <v>6.2224280962962872</v>
      </c>
      <c r="O1640" s="30">
        <f t="shared" si="180"/>
        <v>0</v>
      </c>
      <c r="P1640" s="26"/>
      <c r="Q1640" s="22">
        <f>((M1640+M1641)/2) * (B1641 - B1640)</f>
        <v>5.9743012942419025</v>
      </c>
      <c r="R1640" s="25">
        <f t="shared" si="181"/>
        <v>5.9743012942419025</v>
      </c>
      <c r="S1640" s="22">
        <f>SUM($R$3:R1640)</f>
        <v>3229.5812670743085</v>
      </c>
      <c r="T1640" s="25">
        <f t="shared" si="175"/>
        <v>0</v>
      </c>
      <c r="U1640" s="22">
        <f>SUM($T$3:T1640)</f>
        <v>503.67381435648423</v>
      </c>
      <c r="V1640" s="25"/>
      <c r="W1640" s="20">
        <f>U1640*'KERS Calcs'!$F$4</f>
        <v>443.23295663370612</v>
      </c>
      <c r="X1640" s="25">
        <f>O1640*'KERS Calcs'!$F$30</f>
        <v>0</v>
      </c>
      <c r="Y1640" s="73">
        <f>T1640*'KERS Calcs'!$F$30</f>
        <v>0</v>
      </c>
      <c r="Z1640" s="26">
        <f>SUM($Y$3:Y1640)</f>
        <v>270.87601509495784</v>
      </c>
    </row>
    <row r="1641" spans="1:26" x14ac:dyDescent="0.2">
      <c r="A1641" s="23" t="s">
        <v>21</v>
      </c>
      <c r="B1641" s="19">
        <v>1638</v>
      </c>
      <c r="C1641" s="23">
        <v>161</v>
      </c>
      <c r="D1641" s="19">
        <v>105.3</v>
      </c>
      <c r="E1641" s="24">
        <v>29.25</v>
      </c>
      <c r="F1641" s="20">
        <v>-9.7222222222220642E-2</v>
      </c>
      <c r="G1641" s="25">
        <f>'Bike Data'!$C$4*$F1641</f>
        <v>-27.513888888888442</v>
      </c>
      <c r="H1641" s="22">
        <f>0.5*'Bike Data'!$C$12*'Bike Data'!$C$7*'Bike Data'!$C$6*'WLTP Calcs'!E1641^2</f>
        <v>176.07476250000002</v>
      </c>
      <c r="I1641" s="26">
        <f>0.02 *'Bike Data'!C$4*9.81</f>
        <v>55.524600000000007</v>
      </c>
      <c r="J1641" s="22">
        <f t="shared" si="176"/>
        <v>204.08547361111158</v>
      </c>
      <c r="K1641" s="25">
        <f t="shared" si="177"/>
        <v>204.08547361111158</v>
      </c>
      <c r="L1641" s="20">
        <f t="shared" si="178"/>
        <v>0</v>
      </c>
      <c r="M1641" s="30">
        <f>(E1641/1000)*(I1641+H1641+('Bike Data'!C$4*'Bike Data'!C$10*F1641))</f>
        <v>5.7261744921875186</v>
      </c>
      <c r="N1641" s="25">
        <f t="shared" si="179"/>
        <v>5.7261744921875186</v>
      </c>
      <c r="O1641" s="30">
        <f t="shared" si="180"/>
        <v>0</v>
      </c>
      <c r="P1641" s="26"/>
      <c r="Q1641" s="22">
        <f>((M1641+M1642)/2) * (B1642 - B1641)</f>
        <v>5.546685260236643</v>
      </c>
      <c r="R1641" s="25">
        <f t="shared" si="181"/>
        <v>5.546685260236643</v>
      </c>
      <c r="S1641" s="22">
        <f>SUM($R$3:R1641)</f>
        <v>3235.1279523345452</v>
      </c>
      <c r="T1641" s="25">
        <f t="shared" si="175"/>
        <v>0</v>
      </c>
      <c r="U1641" s="22">
        <f>SUM($T$3:T1641)</f>
        <v>503.67381435648423</v>
      </c>
      <c r="V1641" s="25"/>
      <c r="W1641" s="20">
        <f>U1641*'KERS Calcs'!$F$4</f>
        <v>443.23295663370612</v>
      </c>
      <c r="X1641" s="25">
        <f>O1641*'KERS Calcs'!$F$30</f>
        <v>0</v>
      </c>
      <c r="Y1641" s="73">
        <f>T1641*'KERS Calcs'!$F$30</f>
        <v>0</v>
      </c>
      <c r="Z1641" s="26">
        <f>SUM($Y$3:Y1641)</f>
        <v>270.87601509495784</v>
      </c>
    </row>
    <row r="1642" spans="1:26" x14ac:dyDescent="0.2">
      <c r="A1642" s="23" t="s">
        <v>21</v>
      </c>
      <c r="B1642" s="19">
        <v>1639</v>
      </c>
      <c r="C1642" s="23">
        <v>162</v>
      </c>
      <c r="D1642" s="19">
        <v>104.9</v>
      </c>
      <c r="E1642" s="24">
        <v>29.138888888888893</v>
      </c>
      <c r="F1642" s="20">
        <v>-0.12499999999999881</v>
      </c>
      <c r="G1642" s="25">
        <f>'Bike Data'!$C$4*$F1642</f>
        <v>-35.374999999999659</v>
      </c>
      <c r="H1642" s="22">
        <f>0.5*'Bike Data'!$C$12*'Bike Data'!$C$7*'Bike Data'!$C$6*'WLTP Calcs'!E1642^2</f>
        <v>174.73960324074079</v>
      </c>
      <c r="I1642" s="26">
        <f>0.02 *'Bike Data'!C$4*9.81</f>
        <v>55.524600000000007</v>
      </c>
      <c r="J1642" s="22">
        <f t="shared" si="176"/>
        <v>194.88920324074115</v>
      </c>
      <c r="K1642" s="25">
        <f t="shared" si="177"/>
        <v>194.88920324074115</v>
      </c>
      <c r="L1642" s="20">
        <f t="shared" si="178"/>
        <v>0</v>
      </c>
      <c r="M1642" s="30">
        <f>(E1642/1000)*(I1642+H1642+('Bike Data'!C$4*'Bike Data'!C$10*F1642))</f>
        <v>5.3671960282857665</v>
      </c>
      <c r="N1642" s="25">
        <f t="shared" si="179"/>
        <v>5.3671960282857665</v>
      </c>
      <c r="O1642" s="30">
        <f t="shared" si="180"/>
        <v>0</v>
      </c>
      <c r="P1642" s="26"/>
      <c r="Q1642" s="22">
        <f>((M1642+M1643)/2) * (B1643 - B1642)</f>
        <v>5.3303086610178809</v>
      </c>
      <c r="R1642" s="25">
        <f t="shared" si="181"/>
        <v>5.3303086610178809</v>
      </c>
      <c r="S1642" s="22">
        <f>SUM($R$3:R1642)</f>
        <v>3240.4582609955633</v>
      </c>
      <c r="T1642" s="25">
        <f t="shared" si="175"/>
        <v>0</v>
      </c>
      <c r="U1642" s="22">
        <f>SUM($T$3:T1642)</f>
        <v>503.67381435648423</v>
      </c>
      <c r="V1642" s="25"/>
      <c r="W1642" s="20">
        <f>U1642*'KERS Calcs'!$F$4</f>
        <v>443.23295663370612</v>
      </c>
      <c r="X1642" s="25">
        <f>O1642*'KERS Calcs'!$F$30</f>
        <v>0</v>
      </c>
      <c r="Y1642" s="73">
        <f>T1642*'KERS Calcs'!$F$30</f>
        <v>0</v>
      </c>
      <c r="Z1642" s="26">
        <f>SUM($Y$3:Y1642)</f>
        <v>270.87601509495784</v>
      </c>
    </row>
    <row r="1643" spans="1:26" x14ac:dyDescent="0.2">
      <c r="A1643" s="23" t="s">
        <v>21</v>
      </c>
      <c r="B1643" s="19">
        <v>1640</v>
      </c>
      <c r="C1643" s="23">
        <v>163</v>
      </c>
      <c r="D1643" s="19">
        <v>104.4</v>
      </c>
      <c r="E1643" s="24">
        <v>29.000000000000004</v>
      </c>
      <c r="F1643" s="20">
        <v>-0.12500000000000078</v>
      </c>
      <c r="G1643" s="25">
        <f>'Bike Data'!$C$4*$F1643</f>
        <v>-35.37500000000022</v>
      </c>
      <c r="H1643" s="22">
        <f>0.5*'Bike Data'!$C$12*'Bike Data'!$C$7*'Bike Data'!$C$6*'WLTP Calcs'!E1643^2</f>
        <v>173.07780000000005</v>
      </c>
      <c r="I1643" s="26">
        <f>0.02 *'Bike Data'!C$4*9.81</f>
        <v>55.524600000000007</v>
      </c>
      <c r="J1643" s="22">
        <f t="shared" si="176"/>
        <v>193.22739999999982</v>
      </c>
      <c r="K1643" s="25">
        <f t="shared" si="177"/>
        <v>193.22739999999982</v>
      </c>
      <c r="L1643" s="20">
        <f t="shared" si="178"/>
        <v>0</v>
      </c>
      <c r="M1643" s="30">
        <f>(E1643/1000)*(I1643+H1643+('Bike Data'!C$4*'Bike Data'!C$10*F1643))</f>
        <v>5.2934212937499945</v>
      </c>
      <c r="N1643" s="25">
        <f t="shared" si="179"/>
        <v>5.2934212937499945</v>
      </c>
      <c r="O1643" s="30">
        <f t="shared" si="180"/>
        <v>0</v>
      </c>
      <c r="P1643" s="26"/>
      <c r="Q1643" s="22">
        <f>((M1643+M1644)/2) * (B1644 - B1643)</f>
        <v>5.4859817122042092</v>
      </c>
      <c r="R1643" s="25">
        <f t="shared" si="181"/>
        <v>5.4859817122042092</v>
      </c>
      <c r="S1643" s="22">
        <f>SUM($R$3:R1643)</f>
        <v>3245.9442427077674</v>
      </c>
      <c r="T1643" s="25">
        <f t="shared" si="175"/>
        <v>0</v>
      </c>
      <c r="U1643" s="22">
        <f>SUM($T$3:T1643)</f>
        <v>503.67381435648423</v>
      </c>
      <c r="V1643" s="25"/>
      <c r="W1643" s="20">
        <f>U1643*'KERS Calcs'!$F$4</f>
        <v>443.23295663370612</v>
      </c>
      <c r="X1643" s="25">
        <f>O1643*'KERS Calcs'!$F$30</f>
        <v>0</v>
      </c>
      <c r="Y1643" s="73">
        <f>T1643*'KERS Calcs'!$F$30</f>
        <v>0</v>
      </c>
      <c r="Z1643" s="26">
        <f>SUM($Y$3:Y1643)</f>
        <v>270.87601509495784</v>
      </c>
    </row>
    <row r="1644" spans="1:26" x14ac:dyDescent="0.2">
      <c r="A1644" s="23" t="s">
        <v>21</v>
      </c>
      <c r="B1644" s="19">
        <v>1641</v>
      </c>
      <c r="C1644" s="23">
        <v>164</v>
      </c>
      <c r="D1644" s="19">
        <v>104</v>
      </c>
      <c r="E1644" s="24">
        <v>28.888888888888889</v>
      </c>
      <c r="F1644" s="20">
        <v>-8.3333333333334522E-2</v>
      </c>
      <c r="G1644" s="25">
        <f>'Bike Data'!$C$4*$F1644</f>
        <v>-23.58333333333367</v>
      </c>
      <c r="H1644" s="22">
        <f>0.5*'Bike Data'!$C$12*'Bike Data'!$C$7*'Bike Data'!$C$6*'WLTP Calcs'!E1644^2</f>
        <v>171.75407407407408</v>
      </c>
      <c r="I1644" s="26">
        <f>0.02 *'Bike Data'!C$4*9.81</f>
        <v>55.524600000000007</v>
      </c>
      <c r="J1644" s="22">
        <f t="shared" si="176"/>
        <v>203.69534074074045</v>
      </c>
      <c r="K1644" s="25">
        <f t="shared" si="177"/>
        <v>203.69534074074045</v>
      </c>
      <c r="L1644" s="20">
        <f t="shared" si="178"/>
        <v>0</v>
      </c>
      <c r="M1644" s="30">
        <f>(E1644/1000)*(I1644+H1644+('Bike Data'!C$4*'Bike Data'!C$10*F1644))</f>
        <v>5.6785421306584238</v>
      </c>
      <c r="N1644" s="25">
        <f t="shared" si="179"/>
        <v>5.6785421306584238</v>
      </c>
      <c r="O1644" s="30">
        <f t="shared" si="180"/>
        <v>0</v>
      </c>
      <c r="P1644" s="26"/>
      <c r="Q1644" s="22">
        <f>((M1644+M1645)/2) * (B1645 - B1644)</f>
        <v>6.0325592379565309</v>
      </c>
      <c r="R1644" s="25">
        <f t="shared" si="181"/>
        <v>6.0325592379565309</v>
      </c>
      <c r="S1644" s="22">
        <f>SUM($R$3:R1644)</f>
        <v>3251.9768019457238</v>
      </c>
      <c r="T1644" s="25">
        <f t="shared" si="175"/>
        <v>0</v>
      </c>
      <c r="U1644" s="22">
        <f>SUM($T$3:T1644)</f>
        <v>503.67381435648423</v>
      </c>
      <c r="V1644" s="25"/>
      <c r="W1644" s="20">
        <f>U1644*'KERS Calcs'!$F$4</f>
        <v>443.23295663370612</v>
      </c>
      <c r="X1644" s="25">
        <f>O1644*'KERS Calcs'!$F$30</f>
        <v>0</v>
      </c>
      <c r="Y1644" s="73">
        <f>T1644*'KERS Calcs'!$F$30</f>
        <v>0</v>
      </c>
      <c r="Z1644" s="26">
        <f>SUM($Y$3:Y1644)</f>
        <v>270.87601509495784</v>
      </c>
    </row>
    <row r="1645" spans="1:26" x14ac:dyDescent="0.2">
      <c r="A1645" s="23" t="s">
        <v>21</v>
      </c>
      <c r="B1645" s="19">
        <v>1642</v>
      </c>
      <c r="C1645" s="23">
        <v>165</v>
      </c>
      <c r="D1645" s="19">
        <v>103.8</v>
      </c>
      <c r="E1645" s="24">
        <v>28.833333333333332</v>
      </c>
      <c r="F1645" s="20">
        <v>-1.3888888888888099E-2</v>
      </c>
      <c r="G1645" s="25">
        <f>'Bike Data'!$C$4*$F1645</f>
        <v>-3.930555555555332</v>
      </c>
      <c r="H1645" s="22">
        <f>0.5*'Bike Data'!$C$12*'Bike Data'!$C$7*'Bike Data'!$C$6*'WLTP Calcs'!E1645^2</f>
        <v>171.09411666666668</v>
      </c>
      <c r="I1645" s="26">
        <f>0.02 *'Bike Data'!C$4*9.81</f>
        <v>55.524600000000007</v>
      </c>
      <c r="J1645" s="22">
        <f t="shared" si="176"/>
        <v>222.68816111111136</v>
      </c>
      <c r="K1645" s="25">
        <f t="shared" si="177"/>
        <v>222.68816111111136</v>
      </c>
      <c r="L1645" s="20">
        <f t="shared" si="178"/>
        <v>0</v>
      </c>
      <c r="M1645" s="30">
        <f>(E1645/1000)*(I1645+H1645+('Bike Data'!C$4*'Bike Data'!C$10*F1645))</f>
        <v>6.386576345254638</v>
      </c>
      <c r="N1645" s="25">
        <f t="shared" si="179"/>
        <v>6.386576345254638</v>
      </c>
      <c r="O1645" s="30">
        <f t="shared" si="180"/>
        <v>0</v>
      </c>
      <c r="P1645" s="26"/>
      <c r="Q1645" s="22">
        <f>((M1645+M1646)/2) * (B1646 - B1645)</f>
        <v>6.9114981737332943</v>
      </c>
      <c r="R1645" s="25">
        <f t="shared" si="181"/>
        <v>6.9114981737332943</v>
      </c>
      <c r="S1645" s="22">
        <f>SUM($R$3:R1645)</f>
        <v>3258.8883001194572</v>
      </c>
      <c r="T1645" s="25">
        <f t="shared" si="175"/>
        <v>0</v>
      </c>
      <c r="U1645" s="22">
        <f>SUM($T$3:T1645)</f>
        <v>503.67381435648423</v>
      </c>
      <c r="V1645" s="25"/>
      <c r="W1645" s="20">
        <f>U1645*'KERS Calcs'!$F$4</f>
        <v>443.23295663370612</v>
      </c>
      <c r="X1645" s="25">
        <f>O1645*'KERS Calcs'!$F$30</f>
        <v>0</v>
      </c>
      <c r="Y1645" s="73">
        <f>T1645*'KERS Calcs'!$F$30</f>
        <v>0</v>
      </c>
      <c r="Z1645" s="26">
        <f>SUM($Y$3:Y1645)</f>
        <v>270.87601509495784</v>
      </c>
    </row>
    <row r="1646" spans="1:26" x14ac:dyDescent="0.2">
      <c r="A1646" s="23" t="s">
        <v>21</v>
      </c>
      <c r="B1646" s="19">
        <v>1643</v>
      </c>
      <c r="C1646" s="23">
        <v>166</v>
      </c>
      <c r="D1646" s="19">
        <v>103.9</v>
      </c>
      <c r="E1646" s="24">
        <v>28.861111111111114</v>
      </c>
      <c r="F1646" s="20">
        <v>8.3333333333334522E-2</v>
      </c>
      <c r="G1646" s="25">
        <f>'Bike Data'!$C$4*$F1646</f>
        <v>23.58333333333367</v>
      </c>
      <c r="H1646" s="22">
        <f>0.5*'Bike Data'!$C$12*'Bike Data'!$C$7*'Bike Data'!$C$6*'WLTP Calcs'!E1646^2</f>
        <v>171.42393657407411</v>
      </c>
      <c r="I1646" s="26">
        <f>0.02 *'Bike Data'!C$4*9.81</f>
        <v>55.524600000000007</v>
      </c>
      <c r="J1646" s="22">
        <f t="shared" si="176"/>
        <v>250.53186990740778</v>
      </c>
      <c r="K1646" s="25">
        <f t="shared" si="177"/>
        <v>250.53186990740778</v>
      </c>
      <c r="L1646" s="20">
        <f t="shared" si="178"/>
        <v>0</v>
      </c>
      <c r="M1646" s="30">
        <f>(E1646/1000)*(I1646+H1646+('Bike Data'!C$4*'Bike Data'!C$10*F1646))</f>
        <v>7.4364200022119498</v>
      </c>
      <c r="N1646" s="25">
        <f t="shared" si="179"/>
        <v>7.4364200022119498</v>
      </c>
      <c r="O1646" s="30">
        <f t="shared" si="180"/>
        <v>0</v>
      </c>
      <c r="P1646" s="26"/>
      <c r="Q1646" s="22">
        <f>((M1646+M1647)/2) * (B1647 - B1646)</f>
        <v>7.9236436719393009</v>
      </c>
      <c r="R1646" s="25">
        <f t="shared" si="181"/>
        <v>7.9236436719393009</v>
      </c>
      <c r="S1646" s="22">
        <f>SUM($R$3:R1646)</f>
        <v>3266.8119437913965</v>
      </c>
      <c r="T1646" s="25">
        <f t="shared" si="175"/>
        <v>0</v>
      </c>
      <c r="U1646" s="22">
        <f>SUM($T$3:T1646)</f>
        <v>503.67381435648423</v>
      </c>
      <c r="V1646" s="25"/>
      <c r="W1646" s="20">
        <f>U1646*'KERS Calcs'!$F$4</f>
        <v>443.23295663370612</v>
      </c>
      <c r="X1646" s="25">
        <f>O1646*'KERS Calcs'!$F$30</f>
        <v>0</v>
      </c>
      <c r="Y1646" s="73">
        <f>T1646*'KERS Calcs'!$F$30</f>
        <v>0</v>
      </c>
      <c r="Z1646" s="26">
        <f>SUM($Y$3:Y1646)</f>
        <v>270.87601509495784</v>
      </c>
    </row>
    <row r="1647" spans="1:26" x14ac:dyDescent="0.2">
      <c r="A1647" s="23" t="s">
        <v>21</v>
      </c>
      <c r="B1647" s="19">
        <v>1644</v>
      </c>
      <c r="C1647" s="23">
        <v>167</v>
      </c>
      <c r="D1647" s="19">
        <v>104.4</v>
      </c>
      <c r="E1647" s="24">
        <v>29.000000000000004</v>
      </c>
      <c r="F1647" s="20">
        <v>0.16666666666666508</v>
      </c>
      <c r="G1647" s="25">
        <f>'Bike Data'!$C$4*$F1647</f>
        <v>47.166666666666217</v>
      </c>
      <c r="H1647" s="22">
        <f>0.5*'Bike Data'!$C$12*'Bike Data'!$C$7*'Bike Data'!$C$6*'WLTP Calcs'!E1647^2</f>
        <v>173.07780000000005</v>
      </c>
      <c r="I1647" s="26">
        <f>0.02 *'Bike Data'!C$4*9.81</f>
        <v>55.524600000000007</v>
      </c>
      <c r="J1647" s="22">
        <f t="shared" si="176"/>
        <v>275.76906666666628</v>
      </c>
      <c r="K1647" s="25">
        <f t="shared" si="177"/>
        <v>275.76906666666628</v>
      </c>
      <c r="L1647" s="20">
        <f t="shared" si="178"/>
        <v>0</v>
      </c>
      <c r="M1647" s="30">
        <f>(E1647/1000)*(I1647+H1647+('Bike Data'!C$4*'Bike Data'!C$10*F1647))</f>
        <v>8.410867341666652</v>
      </c>
      <c r="N1647" s="25">
        <f t="shared" si="179"/>
        <v>8.410867341666652</v>
      </c>
      <c r="O1647" s="30">
        <f t="shared" si="180"/>
        <v>0</v>
      </c>
      <c r="P1647" s="26"/>
      <c r="Q1647" s="22">
        <f>((M1647+M1648)/2) * (B1648 - B1647)</f>
        <v>8.8466708537004717</v>
      </c>
      <c r="R1647" s="25">
        <f t="shared" si="181"/>
        <v>8.8466708537004717</v>
      </c>
      <c r="S1647" s="22">
        <f>SUM($R$3:R1647)</f>
        <v>3275.6586146450968</v>
      </c>
      <c r="T1647" s="25">
        <f t="shared" si="175"/>
        <v>0</v>
      </c>
      <c r="U1647" s="22">
        <f>SUM($T$3:T1647)</f>
        <v>503.67381435648423</v>
      </c>
      <c r="V1647" s="25"/>
      <c r="W1647" s="20">
        <f>U1647*'KERS Calcs'!$F$4</f>
        <v>443.23295663370612</v>
      </c>
      <c r="X1647" s="25">
        <f>O1647*'KERS Calcs'!$F$30</f>
        <v>0</v>
      </c>
      <c r="Y1647" s="73">
        <f>T1647*'KERS Calcs'!$F$30</f>
        <v>0</v>
      </c>
      <c r="Z1647" s="26">
        <f>SUM($Y$3:Y1647)</f>
        <v>270.87601509495784</v>
      </c>
    </row>
    <row r="1648" spans="1:26" x14ac:dyDescent="0.2">
      <c r="A1648" s="23" t="s">
        <v>21</v>
      </c>
      <c r="B1648" s="19">
        <v>1645</v>
      </c>
      <c r="C1648" s="23">
        <v>168</v>
      </c>
      <c r="D1648" s="19">
        <v>105.1</v>
      </c>
      <c r="E1648" s="24">
        <v>29.194444444444443</v>
      </c>
      <c r="F1648" s="20">
        <v>0.23611111111110952</v>
      </c>
      <c r="G1648" s="25">
        <f>'Bike Data'!$C$4*$F1648</f>
        <v>66.819444444443988</v>
      </c>
      <c r="H1648" s="22">
        <f>0.5*'Bike Data'!$C$12*'Bike Data'!$C$7*'Bike Data'!$C$6*'WLTP Calcs'!E1648^2</f>
        <v>175.40654768518519</v>
      </c>
      <c r="I1648" s="26">
        <f>0.02 *'Bike Data'!C$4*9.81</f>
        <v>55.524600000000007</v>
      </c>
      <c r="J1648" s="22">
        <f t="shared" si="176"/>
        <v>297.75059212962918</v>
      </c>
      <c r="K1648" s="25">
        <f t="shared" si="177"/>
        <v>297.75059212962918</v>
      </c>
      <c r="L1648" s="20">
        <f t="shared" si="178"/>
        <v>0</v>
      </c>
      <c r="M1648" s="30">
        <f>(E1648/1000)*(I1648+H1648+('Bike Data'!C$4*'Bike Data'!C$10*F1648))</f>
        <v>9.2824743657342914</v>
      </c>
      <c r="N1648" s="25">
        <f t="shared" si="179"/>
        <v>9.2824743657342914</v>
      </c>
      <c r="O1648" s="30">
        <f t="shared" si="180"/>
        <v>0</v>
      </c>
      <c r="P1648" s="26"/>
      <c r="Q1648" s="22">
        <f>((M1648+M1649)/2) * (B1649 - B1648)</f>
        <v>9.6777904052854922</v>
      </c>
      <c r="R1648" s="25">
        <f t="shared" si="181"/>
        <v>9.6777904052854922</v>
      </c>
      <c r="S1648" s="22">
        <f>SUM($R$3:R1648)</f>
        <v>3285.3364050503824</v>
      </c>
      <c r="T1648" s="25">
        <f t="shared" si="175"/>
        <v>0</v>
      </c>
      <c r="U1648" s="22">
        <f>SUM($T$3:T1648)</f>
        <v>503.67381435648423</v>
      </c>
      <c r="V1648" s="25"/>
      <c r="W1648" s="20">
        <f>U1648*'KERS Calcs'!$F$4</f>
        <v>443.23295663370612</v>
      </c>
      <c r="X1648" s="25">
        <f>O1648*'KERS Calcs'!$F$30</f>
        <v>0</v>
      </c>
      <c r="Y1648" s="73">
        <f>T1648*'KERS Calcs'!$F$30</f>
        <v>0</v>
      </c>
      <c r="Z1648" s="26">
        <f>SUM($Y$3:Y1648)</f>
        <v>270.87601509495784</v>
      </c>
    </row>
    <row r="1649" spans="1:26" x14ac:dyDescent="0.2">
      <c r="A1649" s="23" t="s">
        <v>21</v>
      </c>
      <c r="B1649" s="19">
        <v>1646</v>
      </c>
      <c r="C1649" s="23">
        <v>169</v>
      </c>
      <c r="D1649" s="19">
        <v>106.1</v>
      </c>
      <c r="E1649" s="24">
        <v>29.472222222222221</v>
      </c>
      <c r="F1649" s="20">
        <v>0.29166666666666785</v>
      </c>
      <c r="G1649" s="25">
        <f>'Bike Data'!$C$4*$F1649</f>
        <v>82.541666666666998</v>
      </c>
      <c r="H1649" s="22">
        <f>0.5*'Bike Data'!$C$12*'Bike Data'!$C$7*'Bike Data'!$C$6*'WLTP Calcs'!E1649^2</f>
        <v>178.76032546296295</v>
      </c>
      <c r="I1649" s="26">
        <f>0.02 *'Bike Data'!C$4*9.81</f>
        <v>55.524600000000007</v>
      </c>
      <c r="J1649" s="22">
        <f t="shared" si="176"/>
        <v>316.82659212963</v>
      </c>
      <c r="K1649" s="25">
        <f t="shared" si="177"/>
        <v>316.82659212963</v>
      </c>
      <c r="L1649" s="20">
        <f t="shared" si="178"/>
        <v>0</v>
      </c>
      <c r="M1649" s="30">
        <f>(E1649/1000)*(I1649+H1649+('Bike Data'!C$4*'Bike Data'!C$10*F1649))</f>
        <v>10.073106444836691</v>
      </c>
      <c r="N1649" s="25">
        <f t="shared" si="179"/>
        <v>10.073106444836691</v>
      </c>
      <c r="O1649" s="30">
        <f t="shared" si="180"/>
        <v>0</v>
      </c>
      <c r="P1649" s="26"/>
      <c r="Q1649" s="22">
        <f>((M1649+M1650)/2) * (B1650 - B1649)</f>
        <v>10.40944371912617</v>
      </c>
      <c r="R1649" s="25">
        <f t="shared" si="181"/>
        <v>10.40944371912617</v>
      </c>
      <c r="S1649" s="22">
        <f>SUM($R$3:R1649)</f>
        <v>3295.7458487695085</v>
      </c>
      <c r="T1649" s="25">
        <f t="shared" si="175"/>
        <v>0</v>
      </c>
      <c r="U1649" s="22">
        <f>SUM($T$3:T1649)</f>
        <v>503.67381435648423</v>
      </c>
      <c r="V1649" s="25"/>
      <c r="W1649" s="20">
        <f>U1649*'KERS Calcs'!$F$4</f>
        <v>443.23295663370612</v>
      </c>
      <c r="X1649" s="25">
        <f>O1649*'KERS Calcs'!$F$30</f>
        <v>0</v>
      </c>
      <c r="Y1649" s="73">
        <f>T1649*'KERS Calcs'!$F$30</f>
        <v>0</v>
      </c>
      <c r="Z1649" s="26">
        <f>SUM($Y$3:Y1649)</f>
        <v>270.87601509495784</v>
      </c>
    </row>
    <row r="1650" spans="1:26" x14ac:dyDescent="0.2">
      <c r="A1650" s="23" t="s">
        <v>21</v>
      </c>
      <c r="B1650" s="19">
        <v>1647</v>
      </c>
      <c r="C1650" s="23">
        <v>170</v>
      </c>
      <c r="D1650" s="19">
        <v>107.2</v>
      </c>
      <c r="E1650" s="24">
        <v>29.777777777777779</v>
      </c>
      <c r="F1650" s="20">
        <v>0.33333333333333409</v>
      </c>
      <c r="G1650" s="25">
        <f>'Bike Data'!$C$4*$F1650</f>
        <v>94.333333333333542</v>
      </c>
      <c r="H1650" s="22">
        <f>0.5*'Bike Data'!$C$12*'Bike Data'!$C$7*'Bike Data'!$C$6*'WLTP Calcs'!E1650^2</f>
        <v>182.48616296296296</v>
      </c>
      <c r="I1650" s="26">
        <f>0.02 *'Bike Data'!C$4*9.81</f>
        <v>55.524600000000007</v>
      </c>
      <c r="J1650" s="22">
        <f t="shared" si="176"/>
        <v>332.34409629629653</v>
      </c>
      <c r="K1650" s="25">
        <f t="shared" si="177"/>
        <v>332.34409629629653</v>
      </c>
      <c r="L1650" s="20">
        <f t="shared" si="178"/>
        <v>0</v>
      </c>
      <c r="M1650" s="30">
        <f>(E1650/1000)*(I1650+H1650+('Bike Data'!C$4*'Bike Data'!C$10*F1650))</f>
        <v>10.745780993415647</v>
      </c>
      <c r="N1650" s="25">
        <f t="shared" si="179"/>
        <v>10.745780993415647</v>
      </c>
      <c r="O1650" s="30">
        <f t="shared" si="180"/>
        <v>0</v>
      </c>
      <c r="P1650" s="26"/>
      <c r="Q1650" s="22">
        <f>((M1650+M1651)/2) * (B1651 - B1650)</f>
        <v>11.109458247656256</v>
      </c>
      <c r="R1650" s="25">
        <f t="shared" si="181"/>
        <v>11.109458247656256</v>
      </c>
      <c r="S1650" s="22">
        <f>SUM($R$3:R1650)</f>
        <v>3306.8553070171647</v>
      </c>
      <c r="T1650" s="25">
        <f t="shared" si="175"/>
        <v>0</v>
      </c>
      <c r="U1650" s="22">
        <f>SUM($T$3:T1650)</f>
        <v>503.67381435648423</v>
      </c>
      <c r="V1650" s="25"/>
      <c r="W1650" s="20">
        <f>U1650*'KERS Calcs'!$F$4</f>
        <v>443.23295663370612</v>
      </c>
      <c r="X1650" s="25">
        <f>O1650*'KERS Calcs'!$F$30</f>
        <v>0</v>
      </c>
      <c r="Y1650" s="73">
        <f>T1650*'KERS Calcs'!$F$30</f>
        <v>0</v>
      </c>
      <c r="Z1650" s="26">
        <f>SUM($Y$3:Y1650)</f>
        <v>270.87601509495784</v>
      </c>
    </row>
    <row r="1651" spans="1:26" x14ac:dyDescent="0.2">
      <c r="A1651" s="23" t="s">
        <v>21</v>
      </c>
      <c r="B1651" s="19">
        <v>1648</v>
      </c>
      <c r="C1651" s="23">
        <v>171</v>
      </c>
      <c r="D1651" s="19">
        <v>108.5</v>
      </c>
      <c r="E1651" s="24">
        <v>30.138888888888889</v>
      </c>
      <c r="F1651" s="20">
        <v>0.37500000000000039</v>
      </c>
      <c r="G1651" s="25">
        <f>'Bike Data'!$C$4*$F1651</f>
        <v>106.12500000000011</v>
      </c>
      <c r="H1651" s="22">
        <f>0.5*'Bike Data'!$C$12*'Bike Data'!$C$7*'Bike Data'!$C$6*'WLTP Calcs'!E1651^2</f>
        <v>186.93896990740743</v>
      </c>
      <c r="I1651" s="26">
        <f>0.02 *'Bike Data'!C$4*9.81</f>
        <v>55.524600000000007</v>
      </c>
      <c r="J1651" s="22">
        <f t="shared" si="176"/>
        <v>348.58856990740759</v>
      </c>
      <c r="K1651" s="25">
        <f t="shared" si="177"/>
        <v>348.58856990740759</v>
      </c>
      <c r="L1651" s="20">
        <f t="shared" si="178"/>
        <v>0</v>
      </c>
      <c r="M1651" s="30">
        <f>(E1651/1000)*(I1651+H1651+('Bike Data'!C$4*'Bike Data'!C$10*F1651))</f>
        <v>11.473135501896868</v>
      </c>
      <c r="N1651" s="25">
        <f t="shared" si="179"/>
        <v>11.473135501896868</v>
      </c>
      <c r="O1651" s="30">
        <f t="shared" si="180"/>
        <v>0</v>
      </c>
      <c r="P1651" s="26"/>
      <c r="Q1651" s="22">
        <f>((M1651+M1652)/2) * (B1652 - B1651)</f>
        <v>11.699402560484184</v>
      </c>
      <c r="R1651" s="25">
        <f t="shared" si="181"/>
        <v>11.699402560484184</v>
      </c>
      <c r="S1651" s="22">
        <f>SUM($R$3:R1651)</f>
        <v>3318.5547095776487</v>
      </c>
      <c r="T1651" s="25">
        <f t="shared" si="175"/>
        <v>0</v>
      </c>
      <c r="U1651" s="22">
        <f>SUM($T$3:T1651)</f>
        <v>503.67381435648423</v>
      </c>
      <c r="V1651" s="25"/>
      <c r="W1651" s="20">
        <f>U1651*'KERS Calcs'!$F$4</f>
        <v>443.23295663370612</v>
      </c>
      <c r="X1651" s="25">
        <f>O1651*'KERS Calcs'!$F$30</f>
        <v>0</v>
      </c>
      <c r="Y1651" s="73">
        <f>T1651*'KERS Calcs'!$F$30</f>
        <v>0</v>
      </c>
      <c r="Z1651" s="26">
        <f>SUM($Y$3:Y1651)</f>
        <v>270.87601509495784</v>
      </c>
    </row>
    <row r="1652" spans="1:26" x14ac:dyDescent="0.2">
      <c r="A1652" s="23" t="s">
        <v>21</v>
      </c>
      <c r="B1652" s="19">
        <v>1649</v>
      </c>
      <c r="C1652" s="23">
        <v>172</v>
      </c>
      <c r="D1652" s="19">
        <v>109.9</v>
      </c>
      <c r="E1652" s="24">
        <v>30.527777777777782</v>
      </c>
      <c r="F1652" s="20">
        <v>0.38888888888888851</v>
      </c>
      <c r="G1652" s="25">
        <f>'Bike Data'!$C$4*$F1652</f>
        <v>110.05555555555544</v>
      </c>
      <c r="H1652" s="22">
        <f>0.5*'Bike Data'!$C$12*'Bike Data'!$C$7*'Bike Data'!$C$6*'WLTP Calcs'!E1652^2</f>
        <v>191.79432546296303</v>
      </c>
      <c r="I1652" s="26">
        <f>0.02 *'Bike Data'!C$4*9.81</f>
        <v>55.524600000000007</v>
      </c>
      <c r="J1652" s="22">
        <f t="shared" si="176"/>
        <v>357.37448101851851</v>
      </c>
      <c r="K1652" s="25">
        <f t="shared" si="177"/>
        <v>357.37448101851851</v>
      </c>
      <c r="L1652" s="20">
        <f t="shared" si="178"/>
        <v>0</v>
      </c>
      <c r="M1652" s="30">
        <f>(E1652/1000)*(I1652+H1652+('Bike Data'!C$4*'Bike Data'!C$10*F1652))</f>
        <v>11.925669619071501</v>
      </c>
      <c r="N1652" s="25">
        <f t="shared" si="179"/>
        <v>11.925669619071501</v>
      </c>
      <c r="O1652" s="30">
        <f t="shared" si="180"/>
        <v>0</v>
      </c>
      <c r="P1652" s="26"/>
      <c r="Q1652" s="22">
        <f>((M1652+M1653)/2) * (B1653 - B1652)</f>
        <v>12.077647255426953</v>
      </c>
      <c r="R1652" s="25">
        <f t="shared" si="181"/>
        <v>12.077647255426953</v>
      </c>
      <c r="S1652" s="22">
        <f>SUM($R$3:R1652)</f>
        <v>3330.6323568330758</v>
      </c>
      <c r="T1652" s="25">
        <f t="shared" si="175"/>
        <v>0</v>
      </c>
      <c r="U1652" s="22">
        <f>SUM($T$3:T1652)</f>
        <v>503.67381435648423</v>
      </c>
      <c r="V1652" s="25"/>
      <c r="W1652" s="20">
        <f>U1652*'KERS Calcs'!$F$4</f>
        <v>443.23295663370612</v>
      </c>
      <c r="X1652" s="25">
        <f>O1652*'KERS Calcs'!$F$30</f>
        <v>0</v>
      </c>
      <c r="Y1652" s="73">
        <f>T1652*'KERS Calcs'!$F$30</f>
        <v>0</v>
      </c>
      <c r="Z1652" s="26">
        <f>SUM($Y$3:Y1652)</f>
        <v>270.87601509495784</v>
      </c>
    </row>
    <row r="1653" spans="1:26" x14ac:dyDescent="0.2">
      <c r="A1653" s="23" t="s">
        <v>21</v>
      </c>
      <c r="B1653" s="19">
        <v>1650</v>
      </c>
      <c r="C1653" s="23">
        <v>173</v>
      </c>
      <c r="D1653" s="19">
        <v>111.3</v>
      </c>
      <c r="E1653" s="24">
        <v>30.916666666666668</v>
      </c>
      <c r="F1653" s="20">
        <v>0.38888888888888851</v>
      </c>
      <c r="G1653" s="25">
        <f>'Bike Data'!$C$4*$F1653</f>
        <v>110.05555555555544</v>
      </c>
      <c r="H1653" s="22">
        <f>0.5*'Bike Data'!$C$12*'Bike Data'!$C$7*'Bike Data'!$C$6*'WLTP Calcs'!E1653^2</f>
        <v>196.71192916666669</v>
      </c>
      <c r="I1653" s="26">
        <f>0.02 *'Bike Data'!C$4*9.81</f>
        <v>55.524600000000007</v>
      </c>
      <c r="J1653" s="22">
        <f t="shared" si="176"/>
        <v>362.29208472222217</v>
      </c>
      <c r="K1653" s="25">
        <f t="shared" si="177"/>
        <v>362.29208472222217</v>
      </c>
      <c r="L1653" s="20">
        <f t="shared" si="178"/>
        <v>0</v>
      </c>
      <c r="M1653" s="30">
        <f>(E1653/1000)*(I1653+H1653+('Bike Data'!C$4*'Bike Data'!C$10*F1653))</f>
        <v>12.229624891782404</v>
      </c>
      <c r="N1653" s="25">
        <f t="shared" si="179"/>
        <v>12.229624891782404</v>
      </c>
      <c r="O1653" s="30">
        <f t="shared" si="180"/>
        <v>0</v>
      </c>
      <c r="P1653" s="26"/>
      <c r="Q1653" s="22">
        <f>((M1653+M1654)/2) * (B1654 - B1653)</f>
        <v>12.224237429777528</v>
      </c>
      <c r="R1653" s="25">
        <f t="shared" si="181"/>
        <v>12.224237429777528</v>
      </c>
      <c r="S1653" s="22">
        <f>SUM($R$3:R1653)</f>
        <v>3342.8565942628534</v>
      </c>
      <c r="T1653" s="25">
        <f t="shared" si="175"/>
        <v>0</v>
      </c>
      <c r="U1653" s="22">
        <f>SUM($T$3:T1653)</f>
        <v>503.67381435648423</v>
      </c>
      <c r="V1653" s="25"/>
      <c r="W1653" s="20">
        <f>U1653*'KERS Calcs'!$F$4</f>
        <v>443.23295663370612</v>
      </c>
      <c r="X1653" s="25">
        <f>O1653*'KERS Calcs'!$F$30</f>
        <v>0</v>
      </c>
      <c r="Y1653" s="73">
        <f>T1653*'KERS Calcs'!$F$30</f>
        <v>0</v>
      </c>
      <c r="Z1653" s="26">
        <f>SUM($Y$3:Y1653)</f>
        <v>270.87601509495784</v>
      </c>
    </row>
    <row r="1654" spans="1:26" x14ac:dyDescent="0.2">
      <c r="A1654" s="23" t="s">
        <v>21</v>
      </c>
      <c r="B1654" s="19">
        <v>1651</v>
      </c>
      <c r="C1654" s="23">
        <v>174</v>
      </c>
      <c r="D1654" s="19">
        <v>112.7</v>
      </c>
      <c r="E1654" s="24">
        <v>31.305555555555557</v>
      </c>
      <c r="F1654" s="20">
        <v>0.36111111111111227</v>
      </c>
      <c r="G1654" s="25">
        <f>'Bike Data'!$C$4*$F1654</f>
        <v>102.19444444444477</v>
      </c>
      <c r="H1654" s="22">
        <f>0.5*'Bike Data'!$C$12*'Bike Data'!$C$7*'Bike Data'!$C$6*'WLTP Calcs'!E1654^2</f>
        <v>201.69178101851855</v>
      </c>
      <c r="I1654" s="26">
        <f>0.02 *'Bike Data'!C$4*9.81</f>
        <v>55.524600000000007</v>
      </c>
      <c r="J1654" s="22">
        <f t="shared" si="176"/>
        <v>359.41082546296337</v>
      </c>
      <c r="K1654" s="25">
        <f t="shared" si="177"/>
        <v>359.41082546296337</v>
      </c>
      <c r="L1654" s="20">
        <f t="shared" si="178"/>
        <v>0</v>
      </c>
      <c r="M1654" s="30">
        <f>(E1654/1000)*(I1654+H1654+('Bike Data'!C$4*'Bike Data'!C$10*F1654))</f>
        <v>12.21884996777265</v>
      </c>
      <c r="N1654" s="25">
        <f t="shared" si="179"/>
        <v>12.21884996777265</v>
      </c>
      <c r="O1654" s="30">
        <f t="shared" si="180"/>
        <v>0</v>
      </c>
      <c r="P1654" s="26"/>
      <c r="Q1654" s="22">
        <f>((M1654+M1655)/2) * (B1655 - B1654)</f>
        <v>12.10927244187565</v>
      </c>
      <c r="R1654" s="25">
        <f t="shared" si="181"/>
        <v>12.10927244187565</v>
      </c>
      <c r="S1654" s="22">
        <f>SUM($R$3:R1654)</f>
        <v>3354.9658667047293</v>
      </c>
      <c r="T1654" s="25">
        <f t="shared" si="175"/>
        <v>0</v>
      </c>
      <c r="U1654" s="22">
        <f>SUM($T$3:T1654)</f>
        <v>503.67381435648423</v>
      </c>
      <c r="V1654" s="25"/>
      <c r="W1654" s="20">
        <f>U1654*'KERS Calcs'!$F$4</f>
        <v>443.23295663370612</v>
      </c>
      <c r="X1654" s="25">
        <f>O1654*'KERS Calcs'!$F$30</f>
        <v>0</v>
      </c>
      <c r="Y1654" s="73">
        <f>T1654*'KERS Calcs'!$F$30</f>
        <v>0</v>
      </c>
      <c r="Z1654" s="26">
        <f>SUM($Y$3:Y1654)</f>
        <v>270.87601509495784</v>
      </c>
    </row>
    <row r="1655" spans="1:26" x14ac:dyDescent="0.2">
      <c r="A1655" s="23" t="s">
        <v>21</v>
      </c>
      <c r="B1655" s="19">
        <v>1652</v>
      </c>
      <c r="C1655" s="23">
        <v>175</v>
      </c>
      <c r="D1655" s="19">
        <v>113.9</v>
      </c>
      <c r="E1655" s="24">
        <v>31.638888888888893</v>
      </c>
      <c r="F1655" s="20">
        <v>0.31944444444444403</v>
      </c>
      <c r="G1655" s="25">
        <f>'Bike Data'!$C$4*$F1655</f>
        <v>90.402777777777658</v>
      </c>
      <c r="H1655" s="22">
        <f>0.5*'Bike Data'!$C$12*'Bike Data'!$C$7*'Bike Data'!$C$6*'WLTP Calcs'!E1655^2</f>
        <v>206.00976990740747</v>
      </c>
      <c r="I1655" s="26">
        <f>0.02 *'Bike Data'!C$4*9.81</f>
        <v>55.524600000000007</v>
      </c>
      <c r="J1655" s="22">
        <f t="shared" si="176"/>
        <v>351.93714768518515</v>
      </c>
      <c r="K1655" s="25">
        <f t="shared" si="177"/>
        <v>351.93714768518515</v>
      </c>
      <c r="L1655" s="20">
        <f t="shared" si="178"/>
        <v>0</v>
      </c>
      <c r="M1655" s="30">
        <f>(E1655/1000)*(I1655+H1655+('Bike Data'!C$4*'Bike Data'!C$10*F1655))</f>
        <v>11.999694915978651</v>
      </c>
      <c r="N1655" s="25">
        <f t="shared" si="179"/>
        <v>11.999694915978651</v>
      </c>
      <c r="O1655" s="30">
        <f t="shared" si="180"/>
        <v>0</v>
      </c>
      <c r="P1655" s="26"/>
      <c r="Q1655" s="22">
        <f>((M1655+M1656)/2) * (B1656 - B1655)</f>
        <v>11.957978953134642</v>
      </c>
      <c r="R1655" s="25">
        <f t="shared" si="181"/>
        <v>11.957978953134642</v>
      </c>
      <c r="S1655" s="22">
        <f>SUM($R$3:R1655)</f>
        <v>3366.9238456578637</v>
      </c>
      <c r="T1655" s="25">
        <f t="shared" si="175"/>
        <v>0</v>
      </c>
      <c r="U1655" s="22">
        <f>SUM($T$3:T1655)</f>
        <v>503.67381435648423</v>
      </c>
      <c r="V1655" s="25"/>
      <c r="W1655" s="20">
        <f>U1655*'KERS Calcs'!$F$4</f>
        <v>443.23295663370612</v>
      </c>
      <c r="X1655" s="25">
        <f>O1655*'KERS Calcs'!$F$30</f>
        <v>0</v>
      </c>
      <c r="Y1655" s="73">
        <f>T1655*'KERS Calcs'!$F$30</f>
        <v>0</v>
      </c>
      <c r="Z1655" s="26">
        <f>SUM($Y$3:Y1655)</f>
        <v>270.87601509495784</v>
      </c>
    </row>
    <row r="1656" spans="1:26" x14ac:dyDescent="0.2">
      <c r="A1656" s="23" t="s">
        <v>21</v>
      </c>
      <c r="B1656" s="19">
        <v>1653</v>
      </c>
      <c r="C1656" s="23">
        <v>176</v>
      </c>
      <c r="D1656" s="19">
        <v>115</v>
      </c>
      <c r="E1656" s="24">
        <v>31.944444444444446</v>
      </c>
      <c r="F1656" s="20">
        <v>0.29166666666666585</v>
      </c>
      <c r="G1656" s="25">
        <f>'Bike Data'!$C$4*$F1656</f>
        <v>82.54166666666643</v>
      </c>
      <c r="H1656" s="22">
        <f>0.5*'Bike Data'!$C$12*'Bike Data'!$C$7*'Bike Data'!$C$6*'WLTP Calcs'!E1656^2</f>
        <v>210.0081018518519</v>
      </c>
      <c r="I1656" s="26">
        <f>0.02 *'Bike Data'!C$4*9.81</f>
        <v>55.524600000000007</v>
      </c>
      <c r="J1656" s="22">
        <f t="shared" si="176"/>
        <v>348.07436851851838</v>
      </c>
      <c r="K1656" s="25">
        <f t="shared" si="177"/>
        <v>348.07436851851838</v>
      </c>
      <c r="L1656" s="20">
        <f t="shared" si="178"/>
        <v>0</v>
      </c>
      <c r="M1656" s="30">
        <f>(E1656/1000)*(I1656+H1656+('Bike Data'!C$4*'Bike Data'!C$10*F1656))</f>
        <v>11.916262990290631</v>
      </c>
      <c r="N1656" s="25">
        <f t="shared" si="179"/>
        <v>11.916262990290631</v>
      </c>
      <c r="O1656" s="30">
        <f t="shared" si="180"/>
        <v>0</v>
      </c>
      <c r="P1656" s="26"/>
      <c r="Q1656" s="22">
        <f>((M1656+M1657)/2) * (B1657 - B1656)</f>
        <v>11.779755164641198</v>
      </c>
      <c r="R1656" s="25">
        <f t="shared" si="181"/>
        <v>11.779755164641198</v>
      </c>
      <c r="S1656" s="22">
        <f>SUM($R$3:R1656)</f>
        <v>3378.703600822505</v>
      </c>
      <c r="T1656" s="25">
        <f t="shared" si="175"/>
        <v>0</v>
      </c>
      <c r="U1656" s="22">
        <f>SUM($T$3:T1656)</f>
        <v>503.67381435648423</v>
      </c>
      <c r="V1656" s="25"/>
      <c r="W1656" s="20">
        <f>U1656*'KERS Calcs'!$F$4</f>
        <v>443.23295663370612</v>
      </c>
      <c r="X1656" s="25">
        <f>O1656*'KERS Calcs'!$F$30</f>
        <v>0</v>
      </c>
      <c r="Y1656" s="73">
        <f>T1656*'KERS Calcs'!$F$30</f>
        <v>0</v>
      </c>
      <c r="Z1656" s="26">
        <f>SUM($Y$3:Y1656)</f>
        <v>270.87601509495784</v>
      </c>
    </row>
    <row r="1657" spans="1:26" x14ac:dyDescent="0.2">
      <c r="A1657" s="23" t="s">
        <v>21</v>
      </c>
      <c r="B1657" s="19">
        <v>1654</v>
      </c>
      <c r="C1657" s="23">
        <v>177</v>
      </c>
      <c r="D1657" s="19">
        <v>116</v>
      </c>
      <c r="E1657" s="24">
        <v>32.222222222222221</v>
      </c>
      <c r="F1657" s="20">
        <v>0.24999999999999961</v>
      </c>
      <c r="G1657" s="25">
        <f>'Bike Data'!$C$4*$F1657</f>
        <v>70.749999999999886</v>
      </c>
      <c r="H1657" s="22">
        <f>0.5*'Bike Data'!$C$12*'Bike Data'!$C$7*'Bike Data'!$C$6*'WLTP Calcs'!E1657^2</f>
        <v>213.6762962962963</v>
      </c>
      <c r="I1657" s="26">
        <f>0.02 *'Bike Data'!C$4*9.81</f>
        <v>55.524600000000007</v>
      </c>
      <c r="J1657" s="22">
        <f t="shared" si="176"/>
        <v>339.95089629629621</v>
      </c>
      <c r="K1657" s="25">
        <f t="shared" si="177"/>
        <v>339.95089629629621</v>
      </c>
      <c r="L1657" s="20">
        <f t="shared" si="178"/>
        <v>0</v>
      </c>
      <c r="M1657" s="30">
        <f>(E1657/1000)*(I1657+H1657+('Bike Data'!C$4*'Bike Data'!C$10*F1657))</f>
        <v>11.643247338991765</v>
      </c>
      <c r="N1657" s="25">
        <f t="shared" si="179"/>
        <v>11.643247338991765</v>
      </c>
      <c r="O1657" s="30">
        <f t="shared" si="180"/>
        <v>0</v>
      </c>
      <c r="P1657" s="26"/>
      <c r="Q1657" s="22">
        <f>((M1657+M1658)/2) * (B1658 - B1657)</f>
        <v>11.56529064645061</v>
      </c>
      <c r="R1657" s="25">
        <f t="shared" si="181"/>
        <v>11.56529064645061</v>
      </c>
      <c r="S1657" s="22">
        <f>SUM($R$3:R1657)</f>
        <v>3390.2688914689556</v>
      </c>
      <c r="T1657" s="25">
        <f t="shared" si="175"/>
        <v>0</v>
      </c>
      <c r="U1657" s="22">
        <f>SUM($T$3:T1657)</f>
        <v>503.67381435648423</v>
      </c>
      <c r="V1657" s="25"/>
      <c r="W1657" s="20">
        <f>U1657*'KERS Calcs'!$F$4</f>
        <v>443.23295663370612</v>
      </c>
      <c r="X1657" s="25">
        <f>O1657*'KERS Calcs'!$F$30</f>
        <v>0</v>
      </c>
      <c r="Y1657" s="73">
        <f>T1657*'KERS Calcs'!$F$30</f>
        <v>0</v>
      </c>
      <c r="Z1657" s="26">
        <f>SUM($Y$3:Y1657)</f>
        <v>270.87601509495784</v>
      </c>
    </row>
    <row r="1658" spans="1:26" x14ac:dyDescent="0.2">
      <c r="A1658" s="23" t="s">
        <v>21</v>
      </c>
      <c r="B1658" s="19">
        <v>1655</v>
      </c>
      <c r="C1658" s="23">
        <v>178</v>
      </c>
      <c r="D1658" s="19">
        <v>116.8</v>
      </c>
      <c r="E1658" s="24">
        <v>32.444444444444443</v>
      </c>
      <c r="F1658" s="20">
        <v>0.22222222222222143</v>
      </c>
      <c r="G1658" s="25">
        <f>'Bike Data'!$C$4*$F1658</f>
        <v>62.888888888888665</v>
      </c>
      <c r="H1658" s="22">
        <f>0.5*'Bike Data'!$C$12*'Bike Data'!$C$7*'Bike Data'!$C$6*'WLTP Calcs'!E1658^2</f>
        <v>216.63371851851849</v>
      </c>
      <c r="I1658" s="26">
        <f>0.02 *'Bike Data'!C$4*9.81</f>
        <v>55.524600000000007</v>
      </c>
      <c r="J1658" s="22">
        <f t="shared" si="176"/>
        <v>335.0472074074072</v>
      </c>
      <c r="K1658" s="25">
        <f t="shared" si="177"/>
        <v>335.0472074074072</v>
      </c>
      <c r="L1658" s="20">
        <f t="shared" si="178"/>
        <v>0</v>
      </c>
      <c r="M1658" s="30">
        <f>(E1658/1000)*(I1658+H1658+('Bike Data'!C$4*'Bike Data'!C$10*F1658))</f>
        <v>11.487333953909454</v>
      </c>
      <c r="N1658" s="25">
        <f t="shared" si="179"/>
        <v>11.487333953909454</v>
      </c>
      <c r="O1658" s="30">
        <f t="shared" si="180"/>
        <v>0</v>
      </c>
      <c r="P1658" s="26"/>
      <c r="Q1658" s="22">
        <f>((M1658+M1659)/2) * (B1659 - B1658)</f>
        <v>11.575310691769548</v>
      </c>
      <c r="R1658" s="25">
        <f t="shared" si="181"/>
        <v>11.575310691769548</v>
      </c>
      <c r="S1658" s="22">
        <f>SUM($R$3:R1658)</f>
        <v>3401.8442021607252</v>
      </c>
      <c r="T1658" s="25">
        <f t="shared" si="175"/>
        <v>0</v>
      </c>
      <c r="U1658" s="22">
        <f>SUM($T$3:T1658)</f>
        <v>503.67381435648423</v>
      </c>
      <c r="V1658" s="25"/>
      <c r="W1658" s="20">
        <f>U1658*'KERS Calcs'!$F$4</f>
        <v>443.23295663370612</v>
      </c>
      <c r="X1658" s="25">
        <f>O1658*'KERS Calcs'!$F$30</f>
        <v>0</v>
      </c>
      <c r="Y1658" s="73">
        <f>T1658*'KERS Calcs'!$F$30</f>
        <v>0</v>
      </c>
      <c r="Z1658" s="26">
        <f>SUM($Y$3:Y1658)</f>
        <v>270.87601509495784</v>
      </c>
    </row>
    <row r="1659" spans="1:26" x14ac:dyDescent="0.2">
      <c r="A1659" s="23" t="s">
        <v>21</v>
      </c>
      <c r="B1659" s="19">
        <v>1656</v>
      </c>
      <c r="C1659" s="23">
        <v>179</v>
      </c>
      <c r="D1659" s="19">
        <v>117.6</v>
      </c>
      <c r="E1659" s="24">
        <v>32.666666666666664</v>
      </c>
      <c r="F1659" s="20">
        <v>0.2222222222222234</v>
      </c>
      <c r="G1659" s="25">
        <f>'Bike Data'!$C$4*$F1659</f>
        <v>62.88888888888922</v>
      </c>
      <c r="H1659" s="22">
        <f>0.5*'Bike Data'!$C$12*'Bike Data'!$C$7*'Bike Data'!$C$6*'WLTP Calcs'!E1659^2</f>
        <v>219.61146666666662</v>
      </c>
      <c r="I1659" s="26">
        <f>0.02 *'Bike Data'!C$4*9.81</f>
        <v>55.524600000000007</v>
      </c>
      <c r="J1659" s="22">
        <f t="shared" si="176"/>
        <v>338.02495555555583</v>
      </c>
      <c r="K1659" s="25">
        <f t="shared" si="177"/>
        <v>338.02495555555583</v>
      </c>
      <c r="L1659" s="20">
        <f t="shared" si="178"/>
        <v>0</v>
      </c>
      <c r="M1659" s="30">
        <f>(E1659/1000)*(I1659+H1659+('Bike Data'!C$4*'Bike Data'!C$10*F1659))</f>
        <v>11.663287429629642</v>
      </c>
      <c r="N1659" s="25">
        <f t="shared" si="179"/>
        <v>11.663287429629642</v>
      </c>
      <c r="O1659" s="30">
        <f t="shared" si="180"/>
        <v>0</v>
      </c>
      <c r="P1659" s="26"/>
      <c r="Q1659" s="22">
        <f>((M1659+M1660)/2) * (B1660 - B1659)</f>
        <v>11.752260137860098</v>
      </c>
      <c r="R1659" s="25">
        <f t="shared" si="181"/>
        <v>11.752260137860098</v>
      </c>
      <c r="S1659" s="22">
        <f>SUM($R$3:R1659)</f>
        <v>3413.5964622985853</v>
      </c>
      <c r="T1659" s="25">
        <f t="shared" si="175"/>
        <v>0</v>
      </c>
      <c r="U1659" s="22">
        <f>SUM($T$3:T1659)</f>
        <v>503.67381435648423</v>
      </c>
      <c r="V1659" s="25"/>
      <c r="W1659" s="20">
        <f>U1659*'KERS Calcs'!$F$4</f>
        <v>443.23295663370612</v>
      </c>
      <c r="X1659" s="25">
        <f>O1659*'KERS Calcs'!$F$30</f>
        <v>0</v>
      </c>
      <c r="Y1659" s="73">
        <f>T1659*'KERS Calcs'!$F$30</f>
        <v>0</v>
      </c>
      <c r="Z1659" s="26">
        <f>SUM($Y$3:Y1659)</f>
        <v>270.87601509495784</v>
      </c>
    </row>
    <row r="1660" spans="1:26" x14ac:dyDescent="0.2">
      <c r="A1660" s="23" t="s">
        <v>21</v>
      </c>
      <c r="B1660" s="19">
        <v>1657</v>
      </c>
      <c r="C1660" s="23">
        <v>180</v>
      </c>
      <c r="D1660" s="19">
        <v>118.4</v>
      </c>
      <c r="E1660" s="24">
        <v>32.888888888888893</v>
      </c>
      <c r="F1660" s="20">
        <v>0.2222222222222234</v>
      </c>
      <c r="G1660" s="25">
        <f>'Bike Data'!$C$4*$F1660</f>
        <v>62.88888888888922</v>
      </c>
      <c r="H1660" s="22">
        <f>0.5*'Bike Data'!$C$12*'Bike Data'!$C$7*'Bike Data'!$C$6*'WLTP Calcs'!E1660^2</f>
        <v>222.60954074074078</v>
      </c>
      <c r="I1660" s="26">
        <f>0.02 *'Bike Data'!C$4*9.81</f>
        <v>55.524600000000007</v>
      </c>
      <c r="J1660" s="22">
        <f t="shared" si="176"/>
        <v>341.02302962963</v>
      </c>
      <c r="K1660" s="25">
        <f t="shared" si="177"/>
        <v>341.02302962963</v>
      </c>
      <c r="L1660" s="20">
        <f t="shared" si="178"/>
        <v>0</v>
      </c>
      <c r="M1660" s="30">
        <f>(E1660/1000)*(I1660+H1660+('Bike Data'!C$4*'Bike Data'!C$10*F1660))</f>
        <v>11.841232846090552</v>
      </c>
      <c r="N1660" s="25">
        <f t="shared" si="179"/>
        <v>11.841232846090552</v>
      </c>
      <c r="O1660" s="30">
        <f t="shared" si="180"/>
        <v>0</v>
      </c>
      <c r="P1660" s="26"/>
      <c r="Q1660" s="22">
        <f>((M1660+M1661)/2) * (B1661 - B1660)</f>
        <v>11.931208300000005</v>
      </c>
      <c r="R1660" s="25">
        <f t="shared" si="181"/>
        <v>11.931208300000005</v>
      </c>
      <c r="S1660" s="22">
        <f>SUM($R$3:R1660)</f>
        <v>3425.5276705985852</v>
      </c>
      <c r="T1660" s="25">
        <f t="shared" si="175"/>
        <v>0</v>
      </c>
      <c r="U1660" s="22">
        <f>SUM($T$3:T1660)</f>
        <v>503.67381435648423</v>
      </c>
      <c r="V1660" s="25"/>
      <c r="W1660" s="20">
        <f>U1660*'KERS Calcs'!$F$4</f>
        <v>443.23295663370612</v>
      </c>
      <c r="X1660" s="25">
        <f>O1660*'KERS Calcs'!$F$30</f>
        <v>0</v>
      </c>
      <c r="Y1660" s="73">
        <f>T1660*'KERS Calcs'!$F$30</f>
        <v>0</v>
      </c>
      <c r="Z1660" s="26">
        <f>SUM($Y$3:Y1660)</f>
        <v>270.87601509495784</v>
      </c>
    </row>
    <row r="1661" spans="1:26" x14ac:dyDescent="0.2">
      <c r="A1661" s="23" t="s">
        <v>21</v>
      </c>
      <c r="B1661" s="19">
        <v>1658</v>
      </c>
      <c r="C1661" s="23">
        <v>181</v>
      </c>
      <c r="D1661" s="19">
        <v>119.2</v>
      </c>
      <c r="E1661" s="24">
        <v>33.111111111111114</v>
      </c>
      <c r="F1661" s="20">
        <v>0.22222222222222143</v>
      </c>
      <c r="G1661" s="25">
        <f>'Bike Data'!$C$4*$F1661</f>
        <v>62.888888888888665</v>
      </c>
      <c r="H1661" s="22">
        <f>0.5*'Bike Data'!$C$12*'Bike Data'!$C$7*'Bike Data'!$C$6*'WLTP Calcs'!E1661^2</f>
        <v>225.6279407407408</v>
      </c>
      <c r="I1661" s="26">
        <f>0.02 *'Bike Data'!C$4*9.81</f>
        <v>55.524600000000007</v>
      </c>
      <c r="J1661" s="22">
        <f t="shared" si="176"/>
        <v>344.04142962962948</v>
      </c>
      <c r="K1661" s="25">
        <f t="shared" si="177"/>
        <v>344.04142962962948</v>
      </c>
      <c r="L1661" s="20">
        <f t="shared" si="178"/>
        <v>0</v>
      </c>
      <c r="M1661" s="30">
        <f>(E1661/1000)*(I1661+H1661+('Bike Data'!C$4*'Bike Data'!C$10*F1661))</f>
        <v>12.021183753909456</v>
      </c>
      <c r="N1661" s="25">
        <f t="shared" si="179"/>
        <v>12.021183753909456</v>
      </c>
      <c r="O1661" s="30">
        <f t="shared" si="180"/>
        <v>0</v>
      </c>
      <c r="P1661" s="26"/>
      <c r="Q1661" s="22">
        <f>((M1661+M1662)/2) * (B1662 - B1661)</f>
        <v>12.112168728806576</v>
      </c>
      <c r="R1661" s="25">
        <f t="shared" si="181"/>
        <v>12.112168728806576</v>
      </c>
      <c r="S1661" s="22">
        <f>SUM($R$3:R1661)</f>
        <v>3437.6398393273917</v>
      </c>
      <c r="T1661" s="25">
        <f t="shared" si="175"/>
        <v>0</v>
      </c>
      <c r="U1661" s="22">
        <f>SUM($T$3:T1661)</f>
        <v>503.67381435648423</v>
      </c>
      <c r="V1661" s="25"/>
      <c r="W1661" s="20">
        <f>U1661*'KERS Calcs'!$F$4</f>
        <v>443.23295663370612</v>
      </c>
      <c r="X1661" s="25">
        <f>O1661*'KERS Calcs'!$F$30</f>
        <v>0</v>
      </c>
      <c r="Y1661" s="73">
        <f>T1661*'KERS Calcs'!$F$30</f>
        <v>0</v>
      </c>
      <c r="Z1661" s="26">
        <f>SUM($Y$3:Y1661)</f>
        <v>270.87601509495784</v>
      </c>
    </row>
    <row r="1662" spans="1:26" x14ac:dyDescent="0.2">
      <c r="A1662" s="23" t="s">
        <v>21</v>
      </c>
      <c r="B1662" s="19">
        <v>1659</v>
      </c>
      <c r="C1662" s="23">
        <v>182</v>
      </c>
      <c r="D1662" s="19">
        <v>120</v>
      </c>
      <c r="E1662" s="24">
        <v>33.333333333333336</v>
      </c>
      <c r="F1662" s="20">
        <v>0.22222222222222143</v>
      </c>
      <c r="G1662" s="25">
        <f>'Bike Data'!$C$4*$F1662</f>
        <v>62.888888888888665</v>
      </c>
      <c r="H1662" s="22">
        <f>0.5*'Bike Data'!$C$12*'Bike Data'!$C$7*'Bike Data'!$C$6*'WLTP Calcs'!E1662^2</f>
        <v>228.66666666666671</v>
      </c>
      <c r="I1662" s="26">
        <f>0.02 *'Bike Data'!C$4*9.81</f>
        <v>55.524600000000007</v>
      </c>
      <c r="J1662" s="22">
        <f t="shared" si="176"/>
        <v>347.08015555555539</v>
      </c>
      <c r="K1662" s="25">
        <f t="shared" si="177"/>
        <v>347.08015555555539</v>
      </c>
      <c r="L1662" s="20">
        <f t="shared" si="178"/>
        <v>0</v>
      </c>
      <c r="M1662" s="30">
        <f>(E1662/1000)*(I1662+H1662+('Bike Data'!C$4*'Bike Data'!C$10*F1662))</f>
        <v>12.203153703703695</v>
      </c>
      <c r="N1662" s="25">
        <f t="shared" si="179"/>
        <v>12.203153703703695</v>
      </c>
      <c r="O1662" s="30">
        <f t="shared" si="180"/>
        <v>0</v>
      </c>
      <c r="P1662" s="26"/>
      <c r="Q1662" s="22">
        <f>((M1662+M1663)/2) * (B1663 - B1662)</f>
        <v>12.295154974897109</v>
      </c>
      <c r="R1662" s="25">
        <f t="shared" si="181"/>
        <v>12.295154974897109</v>
      </c>
      <c r="S1662" s="22">
        <f>SUM($R$3:R1662)</f>
        <v>3449.9349943022889</v>
      </c>
      <c r="T1662" s="25">
        <f t="shared" si="175"/>
        <v>0</v>
      </c>
      <c r="U1662" s="22">
        <f>SUM($T$3:T1662)</f>
        <v>503.67381435648423</v>
      </c>
      <c r="V1662" s="25"/>
      <c r="W1662" s="20">
        <f>U1662*'KERS Calcs'!$F$4</f>
        <v>443.23295663370612</v>
      </c>
      <c r="X1662" s="25">
        <f>O1662*'KERS Calcs'!$F$30</f>
        <v>0</v>
      </c>
      <c r="Y1662" s="73">
        <f>T1662*'KERS Calcs'!$F$30</f>
        <v>0</v>
      </c>
      <c r="Z1662" s="26">
        <f>SUM($Y$3:Y1662)</f>
        <v>270.87601509495784</v>
      </c>
    </row>
    <row r="1663" spans="1:26" x14ac:dyDescent="0.2">
      <c r="A1663" s="23" t="s">
        <v>21</v>
      </c>
      <c r="B1663" s="19">
        <v>1660</v>
      </c>
      <c r="C1663" s="23">
        <v>183</v>
      </c>
      <c r="D1663" s="19">
        <v>120.8</v>
      </c>
      <c r="E1663" s="24">
        <v>33.555555555555557</v>
      </c>
      <c r="F1663" s="20">
        <v>0.22222222222222143</v>
      </c>
      <c r="G1663" s="25">
        <f>'Bike Data'!$C$4*$F1663</f>
        <v>62.888888888888665</v>
      </c>
      <c r="H1663" s="22">
        <f>0.5*'Bike Data'!$C$12*'Bike Data'!$C$7*'Bike Data'!$C$6*'WLTP Calcs'!E1663^2</f>
        <v>231.72571851851856</v>
      </c>
      <c r="I1663" s="26">
        <f>0.02 *'Bike Data'!C$4*9.81</f>
        <v>55.524600000000007</v>
      </c>
      <c r="J1663" s="22">
        <f t="shared" si="176"/>
        <v>350.13920740740724</v>
      </c>
      <c r="K1663" s="25">
        <f t="shared" si="177"/>
        <v>350.13920740740724</v>
      </c>
      <c r="L1663" s="20">
        <f t="shared" si="178"/>
        <v>0</v>
      </c>
      <c r="M1663" s="30">
        <f>(E1663/1000)*(I1663+H1663+('Bike Data'!C$4*'Bike Data'!C$10*F1663))</f>
        <v>12.387156246090525</v>
      </c>
      <c r="N1663" s="25">
        <f t="shared" si="179"/>
        <v>12.387156246090525</v>
      </c>
      <c r="O1663" s="30">
        <f t="shared" si="180"/>
        <v>0</v>
      </c>
      <c r="P1663" s="26"/>
      <c r="Q1663" s="22">
        <f>((M1663+M1664)/2) * (B1664 - B1663)</f>
        <v>12.393727058641971</v>
      </c>
      <c r="R1663" s="25">
        <f t="shared" si="181"/>
        <v>12.393727058641971</v>
      </c>
      <c r="S1663" s="22">
        <f>SUM($R$3:R1663)</f>
        <v>3462.328721360931</v>
      </c>
      <c r="T1663" s="25">
        <f t="shared" si="175"/>
        <v>0</v>
      </c>
      <c r="U1663" s="22">
        <f>SUM($T$3:T1663)</f>
        <v>503.67381435648423</v>
      </c>
      <c r="V1663" s="25"/>
      <c r="W1663" s="20">
        <f>U1663*'KERS Calcs'!$F$4</f>
        <v>443.23295663370612</v>
      </c>
      <c r="X1663" s="25">
        <f>O1663*'KERS Calcs'!$F$30</f>
        <v>0</v>
      </c>
      <c r="Y1663" s="73">
        <f>T1663*'KERS Calcs'!$F$30</f>
        <v>0</v>
      </c>
      <c r="Z1663" s="26">
        <f>SUM($Y$3:Y1663)</f>
        <v>270.87601509495784</v>
      </c>
    </row>
    <row r="1664" spans="1:26" x14ac:dyDescent="0.2">
      <c r="A1664" s="23" t="s">
        <v>21</v>
      </c>
      <c r="B1664" s="19">
        <v>1661</v>
      </c>
      <c r="C1664" s="23">
        <v>184</v>
      </c>
      <c r="D1664" s="19">
        <v>121.6</v>
      </c>
      <c r="E1664" s="24">
        <v>33.777777777777779</v>
      </c>
      <c r="F1664" s="20">
        <v>0.20833333333333331</v>
      </c>
      <c r="G1664" s="25">
        <f>'Bike Data'!$C$4*$F1664</f>
        <v>58.958333333333329</v>
      </c>
      <c r="H1664" s="22">
        <f>0.5*'Bike Data'!$C$12*'Bike Data'!$C$7*'Bike Data'!$C$6*'WLTP Calcs'!E1664^2</f>
        <v>234.80509629629631</v>
      </c>
      <c r="I1664" s="26">
        <f>0.02 *'Bike Data'!C$4*9.81</f>
        <v>55.524600000000007</v>
      </c>
      <c r="J1664" s="22">
        <f t="shared" si="176"/>
        <v>349.28802962962965</v>
      </c>
      <c r="K1664" s="25">
        <f t="shared" si="177"/>
        <v>349.28802962962965</v>
      </c>
      <c r="L1664" s="20">
        <f t="shared" si="178"/>
        <v>0</v>
      </c>
      <c r="M1664" s="30">
        <f>(E1664/1000)*(I1664+H1664+('Bike Data'!C$4*'Bike Data'!C$10*F1664))</f>
        <v>12.400297871193416</v>
      </c>
      <c r="N1664" s="25">
        <f t="shared" si="179"/>
        <v>12.400297871193416</v>
      </c>
      <c r="O1664" s="30">
        <f t="shared" si="180"/>
        <v>0</v>
      </c>
      <c r="P1664" s="26"/>
      <c r="Q1664" s="22">
        <f>((M1664+M1665)/2) * (B1665 - B1664)</f>
        <v>12.482041059288195</v>
      </c>
      <c r="R1664" s="25">
        <f t="shared" si="181"/>
        <v>12.482041059288195</v>
      </c>
      <c r="S1664" s="22">
        <f>SUM($R$3:R1664)</f>
        <v>3474.8107624202194</v>
      </c>
      <c r="T1664" s="25">
        <f t="shared" si="175"/>
        <v>0</v>
      </c>
      <c r="U1664" s="22">
        <f>SUM($T$3:T1664)</f>
        <v>503.67381435648423</v>
      </c>
      <c r="V1664" s="25"/>
      <c r="W1664" s="20">
        <f>U1664*'KERS Calcs'!$F$4</f>
        <v>443.23295663370612</v>
      </c>
      <c r="X1664" s="25">
        <f>O1664*'KERS Calcs'!$F$30</f>
        <v>0</v>
      </c>
      <c r="Y1664" s="73">
        <f>T1664*'KERS Calcs'!$F$30</f>
        <v>0</v>
      </c>
      <c r="Z1664" s="26">
        <f>SUM($Y$3:Y1664)</f>
        <v>270.87601509495784</v>
      </c>
    </row>
    <row r="1665" spans="1:26" x14ac:dyDescent="0.2">
      <c r="A1665" s="23" t="s">
        <v>21</v>
      </c>
      <c r="B1665" s="19">
        <v>1662</v>
      </c>
      <c r="C1665" s="23">
        <v>185</v>
      </c>
      <c r="D1665" s="19">
        <v>122.3</v>
      </c>
      <c r="E1665" s="24">
        <v>33.972222222222221</v>
      </c>
      <c r="F1665" s="20">
        <v>0.20833333333333331</v>
      </c>
      <c r="G1665" s="25">
        <f>'Bike Data'!$C$4*$F1665</f>
        <v>58.958333333333329</v>
      </c>
      <c r="H1665" s="22">
        <f>0.5*'Bike Data'!$C$12*'Bike Data'!$C$7*'Bike Data'!$C$6*'WLTP Calcs'!E1665^2</f>
        <v>237.51622546296298</v>
      </c>
      <c r="I1665" s="26">
        <f>0.02 *'Bike Data'!C$4*9.81</f>
        <v>55.524600000000007</v>
      </c>
      <c r="J1665" s="22">
        <f t="shared" si="176"/>
        <v>351.99915879629634</v>
      </c>
      <c r="K1665" s="25">
        <f t="shared" si="177"/>
        <v>351.99915879629634</v>
      </c>
      <c r="L1665" s="20">
        <f t="shared" si="178"/>
        <v>0</v>
      </c>
      <c r="M1665" s="30">
        <f>(E1665/1000)*(I1665+H1665+('Bike Data'!C$4*'Bike Data'!C$10*F1665))</f>
        <v>12.563784247382973</v>
      </c>
      <c r="N1665" s="25">
        <f t="shared" si="179"/>
        <v>12.563784247382973</v>
      </c>
      <c r="O1665" s="30">
        <f t="shared" si="180"/>
        <v>0</v>
      </c>
      <c r="P1665" s="26"/>
      <c r="Q1665" s="22">
        <f>((M1665+M1666)/2) * (B1666 - B1665)</f>
        <v>12.658176337789353</v>
      </c>
      <c r="R1665" s="25">
        <f t="shared" si="181"/>
        <v>12.658176337789353</v>
      </c>
      <c r="S1665" s="22">
        <f>SUM($R$3:R1665)</f>
        <v>3487.4689387580088</v>
      </c>
      <c r="T1665" s="25">
        <f t="shared" si="175"/>
        <v>0</v>
      </c>
      <c r="U1665" s="22">
        <f>SUM($T$3:T1665)</f>
        <v>503.67381435648423</v>
      </c>
      <c r="V1665" s="25"/>
      <c r="W1665" s="20">
        <f>U1665*'KERS Calcs'!$F$4</f>
        <v>443.23295663370612</v>
      </c>
      <c r="X1665" s="25">
        <f>O1665*'KERS Calcs'!$F$30</f>
        <v>0</v>
      </c>
      <c r="Y1665" s="73">
        <f>T1665*'KERS Calcs'!$F$30</f>
        <v>0</v>
      </c>
      <c r="Z1665" s="26">
        <f>SUM($Y$3:Y1665)</f>
        <v>270.87601509495784</v>
      </c>
    </row>
    <row r="1666" spans="1:26" x14ac:dyDescent="0.2">
      <c r="A1666" s="23" t="s">
        <v>21</v>
      </c>
      <c r="B1666" s="19">
        <v>1663</v>
      </c>
      <c r="C1666" s="23">
        <v>186</v>
      </c>
      <c r="D1666" s="19">
        <v>123.1</v>
      </c>
      <c r="E1666" s="24">
        <v>34.194444444444443</v>
      </c>
      <c r="F1666" s="20">
        <v>0.20833333333333331</v>
      </c>
      <c r="G1666" s="25">
        <f>'Bike Data'!$C$4*$F1666</f>
        <v>58.958333333333329</v>
      </c>
      <c r="H1666" s="22">
        <f>0.5*'Bike Data'!$C$12*'Bike Data'!$C$7*'Bike Data'!$C$6*'WLTP Calcs'!E1666^2</f>
        <v>240.63371435185184</v>
      </c>
      <c r="I1666" s="26">
        <f>0.02 *'Bike Data'!C$4*9.81</f>
        <v>55.524600000000007</v>
      </c>
      <c r="J1666" s="22">
        <f t="shared" si="176"/>
        <v>355.11664768518517</v>
      </c>
      <c r="K1666" s="25">
        <f t="shared" si="177"/>
        <v>355.11664768518517</v>
      </c>
      <c r="L1666" s="20">
        <f t="shared" si="178"/>
        <v>0</v>
      </c>
      <c r="M1666" s="30">
        <f>(E1666/1000)*(I1666+H1666+('Bike Data'!C$4*'Bike Data'!C$10*F1666))</f>
        <v>12.752568428195731</v>
      </c>
      <c r="N1666" s="25">
        <f t="shared" si="179"/>
        <v>12.752568428195731</v>
      </c>
      <c r="O1666" s="30">
        <f t="shared" si="180"/>
        <v>0</v>
      </c>
      <c r="P1666" s="26"/>
      <c r="Q1666" s="22">
        <f>((M1666+M1667)/2) * (B1667 - B1666)</f>
        <v>12.659981179793608</v>
      </c>
      <c r="R1666" s="25">
        <f t="shared" si="181"/>
        <v>12.659981179793608</v>
      </c>
      <c r="S1666" s="22">
        <f>SUM($R$3:R1666)</f>
        <v>3500.1289199378025</v>
      </c>
      <c r="T1666" s="25">
        <f t="shared" si="175"/>
        <v>0</v>
      </c>
      <c r="U1666" s="22">
        <f>SUM($T$3:T1666)</f>
        <v>503.67381435648423</v>
      </c>
      <c r="V1666" s="25"/>
      <c r="W1666" s="20">
        <f>U1666*'KERS Calcs'!$F$4</f>
        <v>443.23295663370612</v>
      </c>
      <c r="X1666" s="25">
        <f>O1666*'KERS Calcs'!$F$30</f>
        <v>0</v>
      </c>
      <c r="Y1666" s="73">
        <f>T1666*'KERS Calcs'!$F$30</f>
        <v>0</v>
      </c>
      <c r="Z1666" s="26">
        <f>SUM($Y$3:Y1666)</f>
        <v>270.87601509495784</v>
      </c>
    </row>
    <row r="1667" spans="1:26" x14ac:dyDescent="0.2">
      <c r="A1667" s="23" t="s">
        <v>21</v>
      </c>
      <c r="B1667" s="19">
        <v>1664</v>
      </c>
      <c r="C1667" s="23">
        <v>187</v>
      </c>
      <c r="D1667" s="19">
        <v>123.8</v>
      </c>
      <c r="E1667" s="24">
        <v>34.388888888888893</v>
      </c>
      <c r="F1667" s="20">
        <v>0.18055555555555713</v>
      </c>
      <c r="G1667" s="25">
        <f>'Bike Data'!$C$4*$F1667</f>
        <v>51.097222222222669</v>
      </c>
      <c r="H1667" s="22">
        <f>0.5*'Bike Data'!$C$12*'Bike Data'!$C$7*'Bike Data'!$C$6*'WLTP Calcs'!E1667^2</f>
        <v>243.37819074074082</v>
      </c>
      <c r="I1667" s="26">
        <f>0.02 *'Bike Data'!C$4*9.81</f>
        <v>55.524600000000007</v>
      </c>
      <c r="J1667" s="22">
        <f t="shared" si="176"/>
        <v>350.00001296296352</v>
      </c>
      <c r="K1667" s="25">
        <f t="shared" si="177"/>
        <v>350.00001296296352</v>
      </c>
      <c r="L1667" s="20">
        <f t="shared" si="178"/>
        <v>0</v>
      </c>
      <c r="M1667" s="30">
        <f>(E1667/1000)*(I1667+H1667+('Bike Data'!C$4*'Bike Data'!C$10*F1667))</f>
        <v>12.567393931391486</v>
      </c>
      <c r="N1667" s="25">
        <f t="shared" si="179"/>
        <v>12.567393931391486</v>
      </c>
      <c r="O1667" s="30">
        <f t="shared" si="180"/>
        <v>0</v>
      </c>
      <c r="P1667" s="26"/>
      <c r="Q1667" s="22">
        <f>((M1667+M1668)/2) * (B1668 - B1667)</f>
        <v>12.550262192599039</v>
      </c>
      <c r="R1667" s="25">
        <f t="shared" si="181"/>
        <v>12.550262192599039</v>
      </c>
      <c r="S1667" s="22">
        <f>SUM($R$3:R1667)</f>
        <v>3512.6791821304014</v>
      </c>
      <c r="T1667" s="25">
        <f t="shared" ref="T1667:T1730" si="182">ABS(IF(Q1667&lt;0,Q1667,))</f>
        <v>0</v>
      </c>
      <c r="U1667" s="22">
        <f>SUM($T$3:T1667)</f>
        <v>503.67381435648423</v>
      </c>
      <c r="V1667" s="25"/>
      <c r="W1667" s="20">
        <f>U1667*'KERS Calcs'!$F$4</f>
        <v>443.23295663370612</v>
      </c>
      <c r="X1667" s="25">
        <f>O1667*'KERS Calcs'!$F$30</f>
        <v>0</v>
      </c>
      <c r="Y1667" s="73">
        <f>T1667*'KERS Calcs'!$F$30</f>
        <v>0</v>
      </c>
      <c r="Z1667" s="26">
        <f>SUM($Y$3:Y1667)</f>
        <v>270.87601509495784</v>
      </c>
    </row>
    <row r="1668" spans="1:26" x14ac:dyDescent="0.2">
      <c r="A1668" s="23" t="s">
        <v>21</v>
      </c>
      <c r="B1668" s="19">
        <v>1665</v>
      </c>
      <c r="C1668" s="23">
        <v>188</v>
      </c>
      <c r="D1668" s="19">
        <v>124.4</v>
      </c>
      <c r="E1668" s="24">
        <v>34.555555555555557</v>
      </c>
      <c r="F1668" s="20">
        <v>0.16666666666666705</v>
      </c>
      <c r="G1668" s="25">
        <f>'Bike Data'!$C$4*$F1668</f>
        <v>47.166666666666771</v>
      </c>
      <c r="H1668" s="22">
        <f>0.5*'Bike Data'!$C$12*'Bike Data'!$C$7*'Bike Data'!$C$6*'WLTP Calcs'!E1668^2</f>
        <v>245.74298518518523</v>
      </c>
      <c r="I1668" s="26">
        <f>0.02 *'Bike Data'!C$4*9.81</f>
        <v>55.524600000000007</v>
      </c>
      <c r="J1668" s="22">
        <f t="shared" ref="J1668:J1731" si="183">SUM(G1668:I1668)</f>
        <v>348.43425185185203</v>
      </c>
      <c r="K1668" s="25">
        <f t="shared" ref="K1668:K1731" si="184">IF(J1668&gt;0,J1668,)</f>
        <v>348.43425185185203</v>
      </c>
      <c r="L1668" s="20">
        <f t="shared" ref="L1668:L1731" si="185">IF(J1668&lt;0,J1668,)*-1</f>
        <v>0</v>
      </c>
      <c r="M1668" s="30">
        <f>(E1668/1000)*(I1668+H1668+('Bike Data'!C$4*'Bike Data'!C$10*F1668))</f>
        <v>12.53313045380659</v>
      </c>
      <c r="N1668" s="25">
        <f t="shared" ref="N1668:N1731" si="186">IF(M1668&gt;0,M1668,)</f>
        <v>12.53313045380659</v>
      </c>
      <c r="O1668" s="30">
        <f t="shared" ref="O1668:O1731" si="187">ABS(IF(M1668&lt;0,M1668,))</f>
        <v>0</v>
      </c>
      <c r="P1668" s="26"/>
      <c r="Q1668" s="22">
        <f>((M1668+M1669)/2) * (B1669 - B1668)</f>
        <v>12.426867366499488</v>
      </c>
      <c r="R1668" s="25">
        <f t="shared" ref="R1668:R1731" si="188">IF(Q1668&gt;0,Q1668,)</f>
        <v>12.426867366499488</v>
      </c>
      <c r="S1668" s="22">
        <f>SUM($R$3:R1668)</f>
        <v>3525.1060494969011</v>
      </c>
      <c r="T1668" s="25">
        <f t="shared" si="182"/>
        <v>0</v>
      </c>
      <c r="U1668" s="22">
        <f>SUM($T$3:T1668)</f>
        <v>503.67381435648423</v>
      </c>
      <c r="V1668" s="25"/>
      <c r="W1668" s="20">
        <f>U1668*'KERS Calcs'!$F$4</f>
        <v>443.23295663370612</v>
      </c>
      <c r="X1668" s="25">
        <f>O1668*'KERS Calcs'!$F$30</f>
        <v>0</v>
      </c>
      <c r="Y1668" s="73">
        <f>T1668*'KERS Calcs'!$F$30</f>
        <v>0</v>
      </c>
      <c r="Z1668" s="26">
        <f>SUM($Y$3:Y1668)</f>
        <v>270.87601509495784</v>
      </c>
    </row>
    <row r="1669" spans="1:26" x14ac:dyDescent="0.2">
      <c r="A1669" s="23" t="s">
        <v>21</v>
      </c>
      <c r="B1669" s="19">
        <v>1666</v>
      </c>
      <c r="C1669" s="23">
        <v>189</v>
      </c>
      <c r="D1669" s="19">
        <v>125</v>
      </c>
      <c r="E1669" s="24">
        <v>34.722222222222221</v>
      </c>
      <c r="F1669" s="20">
        <v>0.1388888888888889</v>
      </c>
      <c r="G1669" s="25">
        <f>'Bike Data'!$C$4*$F1669</f>
        <v>39.305555555555557</v>
      </c>
      <c r="H1669" s="22">
        <f>0.5*'Bike Data'!$C$12*'Bike Data'!$C$7*'Bike Data'!$C$6*'WLTP Calcs'!E1669^2</f>
        <v>248.11921296296296</v>
      </c>
      <c r="I1669" s="26">
        <f>0.02 *'Bike Data'!C$4*9.81</f>
        <v>55.524600000000007</v>
      </c>
      <c r="J1669" s="22">
        <f t="shared" si="183"/>
        <v>342.94936851851855</v>
      </c>
      <c r="K1669" s="25">
        <f t="shared" si="184"/>
        <v>342.94936851851855</v>
      </c>
      <c r="L1669" s="20">
        <f t="shared" si="185"/>
        <v>0</v>
      </c>
      <c r="M1669" s="30">
        <f>(E1669/1000)*(I1669+H1669+('Bike Data'!C$4*'Bike Data'!C$10*F1669))</f>
        <v>12.320604279192386</v>
      </c>
      <c r="N1669" s="25">
        <f t="shared" si="186"/>
        <v>12.320604279192386</v>
      </c>
      <c r="O1669" s="30">
        <f t="shared" si="187"/>
        <v>0</v>
      </c>
      <c r="P1669" s="26"/>
      <c r="Q1669" s="22">
        <f>((M1669+M1670)/2) * (B1670 - B1669)</f>
        <v>12.18970811274434</v>
      </c>
      <c r="R1669" s="25">
        <f t="shared" si="188"/>
        <v>12.18970811274434</v>
      </c>
      <c r="S1669" s="22">
        <f>SUM($R$3:R1669)</f>
        <v>3537.2957576096455</v>
      </c>
      <c r="T1669" s="25">
        <f t="shared" si="182"/>
        <v>0</v>
      </c>
      <c r="U1669" s="22">
        <f>SUM($T$3:T1669)</f>
        <v>503.67381435648423</v>
      </c>
      <c r="V1669" s="25"/>
      <c r="W1669" s="20">
        <f>U1669*'KERS Calcs'!$F$4</f>
        <v>443.23295663370612</v>
      </c>
      <c r="X1669" s="25">
        <f>O1669*'KERS Calcs'!$F$30</f>
        <v>0</v>
      </c>
      <c r="Y1669" s="73">
        <f>T1669*'KERS Calcs'!$F$30</f>
        <v>0</v>
      </c>
      <c r="Z1669" s="26">
        <f>SUM($Y$3:Y1669)</f>
        <v>270.87601509495784</v>
      </c>
    </row>
    <row r="1670" spans="1:26" x14ac:dyDescent="0.2">
      <c r="A1670" s="23" t="s">
        <v>21</v>
      </c>
      <c r="B1670" s="19">
        <v>1667</v>
      </c>
      <c r="C1670" s="23">
        <v>190</v>
      </c>
      <c r="D1670" s="19">
        <v>125.4</v>
      </c>
      <c r="E1670" s="24">
        <v>34.833333333333336</v>
      </c>
      <c r="F1670" s="20">
        <v>0.11111111111111072</v>
      </c>
      <c r="G1670" s="25">
        <f>'Bike Data'!$C$4*$F1670</f>
        <v>31.444444444444333</v>
      </c>
      <c r="H1670" s="22">
        <f>0.5*'Bike Data'!$C$12*'Bike Data'!$C$7*'Bike Data'!$C$6*'WLTP Calcs'!E1670^2</f>
        <v>249.70971666666671</v>
      </c>
      <c r="I1670" s="26">
        <f>0.02 *'Bike Data'!C$4*9.81</f>
        <v>55.524600000000007</v>
      </c>
      <c r="J1670" s="22">
        <f t="shared" si="183"/>
        <v>336.67876111111104</v>
      </c>
      <c r="K1670" s="25">
        <f t="shared" si="184"/>
        <v>336.67876111111104</v>
      </c>
      <c r="L1670" s="20">
        <f t="shared" si="185"/>
        <v>0</v>
      </c>
      <c r="M1670" s="30">
        <f>(E1670/1000)*(I1670+H1670+('Bike Data'!C$4*'Bike Data'!C$10*F1670))</f>
        <v>12.058811946296293</v>
      </c>
      <c r="N1670" s="25">
        <f t="shared" si="186"/>
        <v>12.058811946296293</v>
      </c>
      <c r="O1670" s="30">
        <f t="shared" si="187"/>
        <v>0</v>
      </c>
      <c r="P1670" s="26"/>
      <c r="Q1670" s="22">
        <f>((M1670+M1671)/2) * (B1671 - B1670)</f>
        <v>12.016483330484814</v>
      </c>
      <c r="R1670" s="25">
        <f t="shared" si="188"/>
        <v>12.016483330484814</v>
      </c>
      <c r="S1670" s="22">
        <f>SUM($R$3:R1670)</f>
        <v>3549.3122409401303</v>
      </c>
      <c r="T1670" s="25">
        <f t="shared" si="182"/>
        <v>0</v>
      </c>
      <c r="U1670" s="22">
        <f>SUM($T$3:T1670)</f>
        <v>503.67381435648423</v>
      </c>
      <c r="V1670" s="25"/>
      <c r="W1670" s="20">
        <f>U1670*'KERS Calcs'!$F$4</f>
        <v>443.23295663370612</v>
      </c>
      <c r="X1670" s="25">
        <f>O1670*'KERS Calcs'!$F$30</f>
        <v>0</v>
      </c>
      <c r="Y1670" s="73">
        <f>T1670*'KERS Calcs'!$F$30</f>
        <v>0</v>
      </c>
      <c r="Z1670" s="26">
        <f>SUM($Y$3:Y1670)</f>
        <v>270.87601509495784</v>
      </c>
    </row>
    <row r="1671" spans="1:26" x14ac:dyDescent="0.2">
      <c r="A1671" s="23" t="s">
        <v>21</v>
      </c>
      <c r="B1671" s="19">
        <v>1668</v>
      </c>
      <c r="C1671" s="23">
        <v>191</v>
      </c>
      <c r="D1671" s="19">
        <v>125.8</v>
      </c>
      <c r="E1671" s="24">
        <v>34.944444444444443</v>
      </c>
      <c r="F1671" s="20">
        <v>9.7222222222220642E-2</v>
      </c>
      <c r="G1671" s="25">
        <f>'Bike Data'!$C$4*$F1671</f>
        <v>27.513888888888442</v>
      </c>
      <c r="H1671" s="22">
        <f>0.5*'Bike Data'!$C$12*'Bike Data'!$C$7*'Bike Data'!$C$6*'WLTP Calcs'!E1671^2</f>
        <v>251.30530185185182</v>
      </c>
      <c r="I1671" s="26">
        <f>0.02 *'Bike Data'!C$4*9.81</f>
        <v>55.524600000000007</v>
      </c>
      <c r="J1671" s="22">
        <f t="shared" si="183"/>
        <v>334.3437907407403</v>
      </c>
      <c r="K1671" s="25">
        <f t="shared" si="184"/>
        <v>334.3437907407403</v>
      </c>
      <c r="L1671" s="20">
        <f t="shared" si="185"/>
        <v>0</v>
      </c>
      <c r="M1671" s="30">
        <f>(E1671/1000)*(I1671+H1671+('Bike Data'!C$4*'Bike Data'!C$10*F1671))</f>
        <v>11.974154714673332</v>
      </c>
      <c r="N1671" s="25">
        <f t="shared" si="186"/>
        <v>11.974154714673332</v>
      </c>
      <c r="O1671" s="30">
        <f t="shared" si="187"/>
        <v>0</v>
      </c>
      <c r="P1671" s="26"/>
      <c r="Q1671" s="22">
        <f>((M1671+M1672)/2) * (B1672 - B1671)</f>
        <v>11.919796524183383</v>
      </c>
      <c r="R1671" s="25">
        <f t="shared" si="188"/>
        <v>11.919796524183383</v>
      </c>
      <c r="S1671" s="22">
        <f>SUM($R$3:R1671)</f>
        <v>3561.2320374643136</v>
      </c>
      <c r="T1671" s="25">
        <f t="shared" si="182"/>
        <v>0</v>
      </c>
      <c r="U1671" s="22">
        <f>SUM($T$3:T1671)</f>
        <v>503.67381435648423</v>
      </c>
      <c r="V1671" s="25"/>
      <c r="W1671" s="20">
        <f>U1671*'KERS Calcs'!$F$4</f>
        <v>443.23295663370612</v>
      </c>
      <c r="X1671" s="25">
        <f>O1671*'KERS Calcs'!$F$30</f>
        <v>0</v>
      </c>
      <c r="Y1671" s="73">
        <f>T1671*'KERS Calcs'!$F$30</f>
        <v>0</v>
      </c>
      <c r="Z1671" s="26">
        <f>SUM($Y$3:Y1671)</f>
        <v>270.87601509495784</v>
      </c>
    </row>
    <row r="1672" spans="1:26" x14ac:dyDescent="0.2">
      <c r="A1672" s="23" t="s">
        <v>21</v>
      </c>
      <c r="B1672" s="19">
        <v>1669</v>
      </c>
      <c r="C1672" s="23">
        <v>192</v>
      </c>
      <c r="D1672" s="19">
        <v>126.1</v>
      </c>
      <c r="E1672" s="24">
        <v>35.027777777777779</v>
      </c>
      <c r="F1672" s="20">
        <v>8.3333333333334522E-2</v>
      </c>
      <c r="G1672" s="25">
        <f>'Bike Data'!$C$4*$F1672</f>
        <v>23.58333333333367</v>
      </c>
      <c r="H1672" s="22">
        <f>0.5*'Bike Data'!$C$12*'Bike Data'!$C$7*'Bike Data'!$C$6*'WLTP Calcs'!E1672^2</f>
        <v>252.50532546296296</v>
      </c>
      <c r="I1672" s="26">
        <f>0.02 *'Bike Data'!C$4*9.81</f>
        <v>55.524600000000007</v>
      </c>
      <c r="J1672" s="22">
        <f t="shared" si="183"/>
        <v>331.61325879629663</v>
      </c>
      <c r="K1672" s="25">
        <f t="shared" si="184"/>
        <v>331.61325879629663</v>
      </c>
      <c r="L1672" s="20">
        <f t="shared" si="185"/>
        <v>0</v>
      </c>
      <c r="M1672" s="30">
        <f>(E1672/1000)*(I1672+H1672+('Bike Data'!C$4*'Bike Data'!C$10*F1672))</f>
        <v>11.865438333693431</v>
      </c>
      <c r="N1672" s="25">
        <f t="shared" si="186"/>
        <v>11.865438333693431</v>
      </c>
      <c r="O1672" s="30">
        <f t="shared" si="187"/>
        <v>0</v>
      </c>
      <c r="P1672" s="26"/>
      <c r="Q1672" s="22">
        <f>((M1672+M1673)/2) * (B1673 - B1672)</f>
        <v>11.810803744881696</v>
      </c>
      <c r="R1672" s="25">
        <f t="shared" si="188"/>
        <v>11.810803744881696</v>
      </c>
      <c r="S1672" s="22">
        <f>SUM($R$3:R1672)</f>
        <v>3573.0428412091951</v>
      </c>
      <c r="T1672" s="25">
        <f t="shared" si="182"/>
        <v>0</v>
      </c>
      <c r="U1672" s="22">
        <f>SUM($T$3:T1672)</f>
        <v>503.67381435648423</v>
      </c>
      <c r="V1672" s="25"/>
      <c r="W1672" s="20">
        <f>U1672*'KERS Calcs'!$F$4</f>
        <v>443.23295663370612</v>
      </c>
      <c r="X1672" s="25">
        <f>O1672*'KERS Calcs'!$F$30</f>
        <v>0</v>
      </c>
      <c r="Y1672" s="73">
        <f>T1672*'KERS Calcs'!$F$30</f>
        <v>0</v>
      </c>
      <c r="Z1672" s="26">
        <f>SUM($Y$3:Y1672)</f>
        <v>270.87601509495784</v>
      </c>
    </row>
    <row r="1673" spans="1:26" x14ac:dyDescent="0.2">
      <c r="A1673" s="23" t="s">
        <v>21</v>
      </c>
      <c r="B1673" s="19">
        <v>1670</v>
      </c>
      <c r="C1673" s="23">
        <v>193</v>
      </c>
      <c r="D1673" s="19">
        <v>126.4</v>
      </c>
      <c r="E1673" s="24">
        <v>35.111111111111114</v>
      </c>
      <c r="F1673" s="20">
        <v>6.9444444444444448E-2</v>
      </c>
      <c r="G1673" s="25">
        <f>'Bike Data'!$C$4*$F1673</f>
        <v>19.652777777777779</v>
      </c>
      <c r="H1673" s="22">
        <f>0.5*'Bike Data'!$C$12*'Bike Data'!$C$7*'Bike Data'!$C$6*'WLTP Calcs'!E1673^2</f>
        <v>253.70820740740746</v>
      </c>
      <c r="I1673" s="26">
        <f>0.02 *'Bike Data'!C$4*9.81</f>
        <v>55.524600000000007</v>
      </c>
      <c r="J1673" s="22">
        <f t="shared" si="183"/>
        <v>328.88558518518528</v>
      </c>
      <c r="K1673" s="25">
        <f t="shared" si="184"/>
        <v>328.88558518518528</v>
      </c>
      <c r="L1673" s="20">
        <f t="shared" si="185"/>
        <v>0</v>
      </c>
      <c r="M1673" s="30">
        <f>(E1673/1000)*(I1673+H1673+('Bike Data'!C$4*'Bike Data'!C$10*F1673))</f>
        <v>11.756169156069962</v>
      </c>
      <c r="N1673" s="25">
        <f t="shared" si="186"/>
        <v>11.756169156069962</v>
      </c>
      <c r="O1673" s="30">
        <f t="shared" si="187"/>
        <v>0</v>
      </c>
      <c r="P1673" s="26"/>
      <c r="Q1673" s="22">
        <f>((M1673+M1674)/2) * (B1674 - B1673)</f>
        <v>11.599581568139145</v>
      </c>
      <c r="R1673" s="25">
        <f t="shared" si="188"/>
        <v>11.599581568139145</v>
      </c>
      <c r="S1673" s="22">
        <f>SUM($R$3:R1673)</f>
        <v>3584.6424227773341</v>
      </c>
      <c r="T1673" s="25">
        <f t="shared" si="182"/>
        <v>0</v>
      </c>
      <c r="U1673" s="22">
        <f>SUM($T$3:T1673)</f>
        <v>503.67381435648423</v>
      </c>
      <c r="V1673" s="25"/>
      <c r="W1673" s="20">
        <f>U1673*'KERS Calcs'!$F$4</f>
        <v>443.23295663370612</v>
      </c>
      <c r="X1673" s="25">
        <f>O1673*'KERS Calcs'!$F$30</f>
        <v>0</v>
      </c>
      <c r="Y1673" s="73">
        <f>T1673*'KERS Calcs'!$F$30</f>
        <v>0</v>
      </c>
      <c r="Z1673" s="26">
        <f>SUM($Y$3:Y1673)</f>
        <v>270.87601509495784</v>
      </c>
    </row>
    <row r="1674" spans="1:26" x14ac:dyDescent="0.2">
      <c r="A1674" s="23" t="s">
        <v>21</v>
      </c>
      <c r="B1674" s="19">
        <v>1671</v>
      </c>
      <c r="C1674" s="23">
        <v>194</v>
      </c>
      <c r="D1674" s="19">
        <v>126.6</v>
      </c>
      <c r="E1674" s="24">
        <v>35.166666666666664</v>
      </c>
      <c r="F1674" s="20">
        <v>4.1666666666666269E-2</v>
      </c>
      <c r="G1674" s="25">
        <f>'Bike Data'!$C$4*$F1674</f>
        <v>11.791666666666554</v>
      </c>
      <c r="H1674" s="22">
        <f>0.5*'Bike Data'!$C$12*'Bike Data'!$C$7*'Bike Data'!$C$6*'WLTP Calcs'!E1674^2</f>
        <v>254.51171666666667</v>
      </c>
      <c r="I1674" s="26">
        <f>0.02 *'Bike Data'!C$4*9.81</f>
        <v>55.524600000000007</v>
      </c>
      <c r="J1674" s="22">
        <f t="shared" si="183"/>
        <v>321.82798333333324</v>
      </c>
      <c r="K1674" s="25">
        <f t="shared" si="184"/>
        <v>321.82798333333324</v>
      </c>
      <c r="L1674" s="20">
        <f t="shared" si="185"/>
        <v>0</v>
      </c>
      <c r="M1674" s="30">
        <f>(E1674/1000)*(I1674+H1674+('Bike Data'!C$4*'Bike Data'!C$10*F1674))</f>
        <v>11.442993980208328</v>
      </c>
      <c r="N1674" s="25">
        <f t="shared" si="186"/>
        <v>11.442993980208328</v>
      </c>
      <c r="O1674" s="30">
        <f t="shared" si="187"/>
        <v>0</v>
      </c>
      <c r="P1674" s="26"/>
      <c r="Q1674" s="22">
        <f>((M1674+M1675)/2) * (B1675 - B1674)</f>
        <v>11.364512019180816</v>
      </c>
      <c r="R1674" s="25">
        <f t="shared" si="188"/>
        <v>11.364512019180816</v>
      </c>
      <c r="S1674" s="22">
        <f>SUM($R$3:R1674)</f>
        <v>3596.006934796515</v>
      </c>
      <c r="T1674" s="25">
        <f t="shared" si="182"/>
        <v>0</v>
      </c>
      <c r="U1674" s="22">
        <f>SUM($T$3:T1674)</f>
        <v>503.67381435648423</v>
      </c>
      <c r="V1674" s="25"/>
      <c r="W1674" s="20">
        <f>U1674*'KERS Calcs'!$F$4</f>
        <v>443.23295663370612</v>
      </c>
      <c r="X1674" s="25">
        <f>O1674*'KERS Calcs'!$F$30</f>
        <v>0</v>
      </c>
      <c r="Y1674" s="73">
        <f>T1674*'KERS Calcs'!$F$30</f>
        <v>0</v>
      </c>
      <c r="Z1674" s="26">
        <f>SUM($Y$3:Y1674)</f>
        <v>270.87601509495784</v>
      </c>
    </row>
    <row r="1675" spans="1:26" x14ac:dyDescent="0.2">
      <c r="A1675" s="23" t="s">
        <v>21</v>
      </c>
      <c r="B1675" s="19">
        <v>1672</v>
      </c>
      <c r="C1675" s="23">
        <v>195</v>
      </c>
      <c r="D1675" s="19">
        <v>126.7</v>
      </c>
      <c r="E1675" s="24">
        <v>35.19444444444445</v>
      </c>
      <c r="F1675" s="20">
        <v>2.7777777777778172E-2</v>
      </c>
      <c r="G1675" s="25">
        <f>'Bike Data'!$C$4*$F1675</f>
        <v>7.8611111111112226</v>
      </c>
      <c r="H1675" s="22">
        <f>0.5*'Bike Data'!$C$12*'Bike Data'!$C$7*'Bike Data'!$C$6*'WLTP Calcs'!E1675^2</f>
        <v>254.91394768518529</v>
      </c>
      <c r="I1675" s="26">
        <f>0.02 *'Bike Data'!C$4*9.81</f>
        <v>55.524600000000007</v>
      </c>
      <c r="J1675" s="22">
        <f t="shared" si="183"/>
        <v>318.29965879629651</v>
      </c>
      <c r="K1675" s="25">
        <f t="shared" si="184"/>
        <v>318.29965879629651</v>
      </c>
      <c r="L1675" s="20">
        <f t="shared" si="185"/>
        <v>0</v>
      </c>
      <c r="M1675" s="30">
        <f>(E1675/1000)*(I1675+H1675+('Bike Data'!C$4*'Bike Data'!C$10*F1675))</f>
        <v>11.286030058153305</v>
      </c>
      <c r="N1675" s="25">
        <f t="shared" si="186"/>
        <v>11.286030058153305</v>
      </c>
      <c r="O1675" s="30">
        <f t="shared" si="187"/>
        <v>0</v>
      </c>
      <c r="P1675" s="26"/>
      <c r="Q1675" s="22">
        <f>((M1675+M1676)/2) * (B1676 - B1675)</f>
        <v>11.297573226273158</v>
      </c>
      <c r="R1675" s="25">
        <f t="shared" si="188"/>
        <v>11.297573226273158</v>
      </c>
      <c r="S1675" s="22">
        <f>SUM($R$3:R1675)</f>
        <v>3607.304508022788</v>
      </c>
      <c r="T1675" s="25">
        <f t="shared" si="182"/>
        <v>0</v>
      </c>
      <c r="U1675" s="22">
        <f>SUM($T$3:T1675)</f>
        <v>503.67381435648423</v>
      </c>
      <c r="V1675" s="25"/>
      <c r="W1675" s="20">
        <f>U1675*'KERS Calcs'!$F$4</f>
        <v>443.23295663370612</v>
      </c>
      <c r="X1675" s="25">
        <f>O1675*'KERS Calcs'!$F$30</f>
        <v>0</v>
      </c>
      <c r="Y1675" s="73">
        <f>T1675*'KERS Calcs'!$F$30</f>
        <v>0</v>
      </c>
      <c r="Z1675" s="26">
        <f>SUM($Y$3:Y1675)</f>
        <v>270.87601509495784</v>
      </c>
    </row>
    <row r="1676" spans="1:26" x14ac:dyDescent="0.2">
      <c r="A1676" s="23" t="s">
        <v>21</v>
      </c>
      <c r="B1676" s="19">
        <v>1673</v>
      </c>
      <c r="C1676" s="23">
        <v>196</v>
      </c>
      <c r="D1676" s="19">
        <v>126.8</v>
      </c>
      <c r="E1676" s="24">
        <v>35.222222222222221</v>
      </c>
      <c r="F1676" s="20">
        <v>2.7777777777778172E-2</v>
      </c>
      <c r="G1676" s="25">
        <f>'Bike Data'!$C$4*$F1676</f>
        <v>7.8611111111112226</v>
      </c>
      <c r="H1676" s="22">
        <f>0.5*'Bike Data'!$C$12*'Bike Data'!$C$7*'Bike Data'!$C$6*'WLTP Calcs'!E1676^2</f>
        <v>255.31649629629629</v>
      </c>
      <c r="I1676" s="26">
        <f>0.02 *'Bike Data'!C$4*9.81</f>
        <v>55.524600000000007</v>
      </c>
      <c r="J1676" s="22">
        <f t="shared" si="183"/>
        <v>318.70220740740751</v>
      </c>
      <c r="K1676" s="25">
        <f t="shared" si="184"/>
        <v>318.70220740740751</v>
      </c>
      <c r="L1676" s="20">
        <f t="shared" si="185"/>
        <v>0</v>
      </c>
      <c r="M1676" s="30">
        <f>(E1676/1000)*(I1676+H1676+('Bike Data'!C$4*'Bike Data'!C$10*F1676))</f>
        <v>11.309116394393012</v>
      </c>
      <c r="N1676" s="25">
        <f t="shared" si="186"/>
        <v>11.309116394393012</v>
      </c>
      <c r="O1676" s="30">
        <f t="shared" si="187"/>
        <v>0</v>
      </c>
      <c r="P1676" s="26"/>
      <c r="Q1676" s="22">
        <f>((M1676+M1677)/2) * (B1677 - B1676)</f>
        <v>11.230454689123597</v>
      </c>
      <c r="R1676" s="25">
        <f t="shared" si="188"/>
        <v>11.230454689123597</v>
      </c>
      <c r="S1676" s="22">
        <f>SUM($R$3:R1676)</f>
        <v>3618.5349627119117</v>
      </c>
      <c r="T1676" s="25">
        <f t="shared" si="182"/>
        <v>0</v>
      </c>
      <c r="U1676" s="22">
        <f>SUM($T$3:T1676)</f>
        <v>503.67381435648423</v>
      </c>
      <c r="V1676" s="25"/>
      <c r="W1676" s="20">
        <f>U1676*'KERS Calcs'!$F$4</f>
        <v>443.23295663370612</v>
      </c>
      <c r="X1676" s="25">
        <f>O1676*'KERS Calcs'!$F$30</f>
        <v>0</v>
      </c>
      <c r="Y1676" s="73">
        <f>T1676*'KERS Calcs'!$F$30</f>
        <v>0</v>
      </c>
      <c r="Z1676" s="26">
        <f>SUM($Y$3:Y1676)</f>
        <v>270.87601509495784</v>
      </c>
    </row>
    <row r="1677" spans="1:26" x14ac:dyDescent="0.2">
      <c r="A1677" s="23" t="s">
        <v>21</v>
      </c>
      <c r="B1677" s="19">
        <v>1674</v>
      </c>
      <c r="C1677" s="23">
        <v>197</v>
      </c>
      <c r="D1677" s="19">
        <v>126.9</v>
      </c>
      <c r="E1677" s="24">
        <v>35.25</v>
      </c>
      <c r="F1677" s="20">
        <v>1.3888888888890073E-2</v>
      </c>
      <c r="G1677" s="25">
        <f>'Bike Data'!$C$4*$F1677</f>
        <v>3.9305555555558906</v>
      </c>
      <c r="H1677" s="22">
        <f>0.5*'Bike Data'!$C$12*'Bike Data'!$C$7*'Bike Data'!$C$6*'WLTP Calcs'!E1677^2</f>
        <v>255.71936250000002</v>
      </c>
      <c r="I1677" s="26">
        <f>0.02 *'Bike Data'!C$4*9.81</f>
        <v>55.524600000000007</v>
      </c>
      <c r="J1677" s="22">
        <f t="shared" si="183"/>
        <v>315.17451805555595</v>
      </c>
      <c r="K1677" s="25">
        <f t="shared" si="184"/>
        <v>315.17451805555595</v>
      </c>
      <c r="L1677" s="20">
        <f t="shared" si="185"/>
        <v>0</v>
      </c>
      <c r="M1677" s="30">
        <f>(E1677/1000)*(I1677+H1677+('Bike Data'!C$4*'Bike Data'!C$10*F1677))</f>
        <v>11.151792983854181</v>
      </c>
      <c r="N1677" s="25">
        <f t="shared" si="186"/>
        <v>11.151792983854181</v>
      </c>
      <c r="O1677" s="30">
        <f t="shared" si="187"/>
        <v>0</v>
      </c>
      <c r="P1677" s="26"/>
      <c r="Q1677" s="22">
        <f>((M1677+M1678)/2) * (B1678 - B1677)</f>
        <v>11.06157133098959</v>
      </c>
      <c r="R1677" s="25">
        <f t="shared" si="188"/>
        <v>11.06157133098959</v>
      </c>
      <c r="S1677" s="22">
        <f>SUM($R$3:R1677)</f>
        <v>3629.5965340429011</v>
      </c>
      <c r="T1677" s="25">
        <f t="shared" si="182"/>
        <v>0</v>
      </c>
      <c r="U1677" s="22">
        <f>SUM($T$3:T1677)</f>
        <v>503.67381435648423</v>
      </c>
      <c r="V1677" s="25"/>
      <c r="W1677" s="20">
        <f>U1677*'KERS Calcs'!$F$4</f>
        <v>443.23295663370612</v>
      </c>
      <c r="X1677" s="25">
        <f>O1677*'KERS Calcs'!$F$30</f>
        <v>0</v>
      </c>
      <c r="Y1677" s="73">
        <f>T1677*'KERS Calcs'!$F$30</f>
        <v>0</v>
      </c>
      <c r="Z1677" s="26">
        <f>SUM($Y$3:Y1677)</f>
        <v>270.87601509495784</v>
      </c>
    </row>
    <row r="1678" spans="1:26" x14ac:dyDescent="0.2">
      <c r="A1678" s="23" t="s">
        <v>21</v>
      </c>
      <c r="B1678" s="19">
        <v>1675</v>
      </c>
      <c r="C1678" s="23">
        <v>198</v>
      </c>
      <c r="D1678" s="19">
        <v>126.9</v>
      </c>
      <c r="E1678" s="24">
        <v>35.25</v>
      </c>
      <c r="F1678" s="20">
        <v>0</v>
      </c>
      <c r="G1678" s="25">
        <f>'Bike Data'!$C$4*$F1678</f>
        <v>0</v>
      </c>
      <c r="H1678" s="22">
        <f>0.5*'Bike Data'!$C$12*'Bike Data'!$C$7*'Bike Data'!$C$6*'WLTP Calcs'!E1678^2</f>
        <v>255.71936250000002</v>
      </c>
      <c r="I1678" s="26">
        <f>0.02 *'Bike Data'!C$4*9.81</f>
        <v>55.524600000000007</v>
      </c>
      <c r="J1678" s="22">
        <f t="shared" si="183"/>
        <v>311.24396250000001</v>
      </c>
      <c r="K1678" s="25">
        <f t="shared" si="184"/>
        <v>311.24396250000001</v>
      </c>
      <c r="L1678" s="20">
        <f t="shared" si="185"/>
        <v>0</v>
      </c>
      <c r="M1678" s="30">
        <f>(E1678/1000)*(I1678+H1678+('Bike Data'!C$4*'Bike Data'!C$10*F1678))</f>
        <v>10.971349678125</v>
      </c>
      <c r="N1678" s="25">
        <f t="shared" si="186"/>
        <v>10.971349678125</v>
      </c>
      <c r="O1678" s="30">
        <f t="shared" si="187"/>
        <v>0</v>
      </c>
      <c r="P1678" s="26"/>
      <c r="Q1678" s="22">
        <f>((M1678+M1679)/2) * (B1679 - B1678)</f>
        <v>10.881128025260409</v>
      </c>
      <c r="R1678" s="25">
        <f t="shared" si="188"/>
        <v>10.881128025260409</v>
      </c>
      <c r="S1678" s="22">
        <f>SUM($R$3:R1678)</f>
        <v>3640.4776620681614</v>
      </c>
      <c r="T1678" s="25">
        <f t="shared" si="182"/>
        <v>0</v>
      </c>
      <c r="U1678" s="22">
        <f>SUM($T$3:T1678)</f>
        <v>503.67381435648423</v>
      </c>
      <c r="V1678" s="25"/>
      <c r="W1678" s="20">
        <f>U1678*'KERS Calcs'!$F$4</f>
        <v>443.23295663370612</v>
      </c>
      <c r="X1678" s="25">
        <f>O1678*'KERS Calcs'!$F$30</f>
        <v>0</v>
      </c>
      <c r="Y1678" s="73">
        <f>T1678*'KERS Calcs'!$F$30</f>
        <v>0</v>
      </c>
      <c r="Z1678" s="26">
        <f>SUM($Y$3:Y1678)</f>
        <v>270.87601509495784</v>
      </c>
    </row>
    <row r="1679" spans="1:26" x14ac:dyDescent="0.2">
      <c r="A1679" s="23" t="s">
        <v>21</v>
      </c>
      <c r="B1679" s="19">
        <v>1676</v>
      </c>
      <c r="C1679" s="23">
        <v>199</v>
      </c>
      <c r="D1679" s="19">
        <v>126.9</v>
      </c>
      <c r="E1679" s="24">
        <v>35.25</v>
      </c>
      <c r="F1679" s="20">
        <v>-1.3888888888890073E-2</v>
      </c>
      <c r="G1679" s="25">
        <f>'Bike Data'!$C$4*$F1679</f>
        <v>-3.9305555555558906</v>
      </c>
      <c r="H1679" s="22">
        <f>0.5*'Bike Data'!$C$12*'Bike Data'!$C$7*'Bike Data'!$C$6*'WLTP Calcs'!E1679^2</f>
        <v>255.71936250000002</v>
      </c>
      <c r="I1679" s="26">
        <f>0.02 *'Bike Data'!C$4*9.81</f>
        <v>55.524600000000007</v>
      </c>
      <c r="J1679" s="22">
        <f t="shared" si="183"/>
        <v>307.31340694444413</v>
      </c>
      <c r="K1679" s="25">
        <f t="shared" si="184"/>
        <v>307.31340694444413</v>
      </c>
      <c r="L1679" s="20">
        <f t="shared" si="185"/>
        <v>0</v>
      </c>
      <c r="M1679" s="30">
        <f>(E1679/1000)*(I1679+H1679+('Bike Data'!C$4*'Bike Data'!C$10*F1679))</f>
        <v>10.790906372395817</v>
      </c>
      <c r="N1679" s="25">
        <f t="shared" si="186"/>
        <v>10.790906372395817</v>
      </c>
      <c r="O1679" s="30">
        <f t="shared" si="187"/>
        <v>0</v>
      </c>
      <c r="P1679" s="26"/>
      <c r="Q1679" s="22">
        <f>((M1679+M1680)/2) * (B1680 - B1679)</f>
        <v>10.599258602337301</v>
      </c>
      <c r="R1679" s="25">
        <f t="shared" si="188"/>
        <v>10.599258602337301</v>
      </c>
      <c r="S1679" s="22">
        <f>SUM($R$3:R1679)</f>
        <v>3651.0769206704986</v>
      </c>
      <c r="T1679" s="25">
        <f t="shared" si="182"/>
        <v>0</v>
      </c>
      <c r="U1679" s="22">
        <f>SUM($T$3:T1679)</f>
        <v>503.67381435648423</v>
      </c>
      <c r="V1679" s="25"/>
      <c r="W1679" s="20">
        <f>U1679*'KERS Calcs'!$F$4</f>
        <v>443.23295663370612</v>
      </c>
      <c r="X1679" s="25">
        <f>O1679*'KERS Calcs'!$F$30</f>
        <v>0</v>
      </c>
      <c r="Y1679" s="73">
        <f>T1679*'KERS Calcs'!$F$30</f>
        <v>0</v>
      </c>
      <c r="Z1679" s="26">
        <f>SUM($Y$3:Y1679)</f>
        <v>270.87601509495784</v>
      </c>
    </row>
    <row r="1680" spans="1:26" x14ac:dyDescent="0.2">
      <c r="A1680" s="23" t="s">
        <v>21</v>
      </c>
      <c r="B1680" s="19">
        <v>1677</v>
      </c>
      <c r="C1680" s="23">
        <v>200</v>
      </c>
      <c r="D1680" s="19">
        <v>126.8</v>
      </c>
      <c r="E1680" s="24">
        <v>35.222222222222221</v>
      </c>
      <c r="F1680" s="20">
        <v>-4.1666666666668246E-2</v>
      </c>
      <c r="G1680" s="25">
        <f>'Bike Data'!$C$4*$F1680</f>
        <v>-11.791666666667114</v>
      </c>
      <c r="H1680" s="22">
        <f>0.5*'Bike Data'!$C$12*'Bike Data'!$C$7*'Bike Data'!$C$6*'WLTP Calcs'!E1680^2</f>
        <v>255.31649629629629</v>
      </c>
      <c r="I1680" s="26">
        <f>0.02 *'Bike Data'!C$4*9.81</f>
        <v>55.524600000000007</v>
      </c>
      <c r="J1680" s="22">
        <f t="shared" si="183"/>
        <v>299.04942962962917</v>
      </c>
      <c r="K1680" s="25">
        <f t="shared" si="184"/>
        <v>299.04942962962917</v>
      </c>
      <c r="L1680" s="20">
        <f t="shared" si="185"/>
        <v>0</v>
      </c>
      <c r="M1680" s="30">
        <f>(E1680/1000)*(I1680+H1680+('Bike Data'!C$4*'Bike Data'!C$10*F1680))</f>
        <v>10.407610832278786</v>
      </c>
      <c r="N1680" s="25">
        <f t="shared" si="186"/>
        <v>10.407610832278786</v>
      </c>
      <c r="O1680" s="30">
        <f t="shared" si="187"/>
        <v>0</v>
      </c>
      <c r="P1680" s="26"/>
      <c r="Q1680" s="22">
        <f>((M1680+M1681)/2) * (B1681 - B1680)</f>
        <v>10.205235503002818</v>
      </c>
      <c r="R1680" s="25">
        <f t="shared" si="188"/>
        <v>10.205235503002818</v>
      </c>
      <c r="S1680" s="22">
        <f>SUM($R$3:R1680)</f>
        <v>3661.2821561735013</v>
      </c>
      <c r="T1680" s="25">
        <f t="shared" si="182"/>
        <v>0</v>
      </c>
      <c r="U1680" s="22">
        <f>SUM($T$3:T1680)</f>
        <v>503.67381435648423</v>
      </c>
      <c r="V1680" s="25"/>
      <c r="W1680" s="20">
        <f>U1680*'KERS Calcs'!$F$4</f>
        <v>443.23295663370612</v>
      </c>
      <c r="X1680" s="25">
        <f>O1680*'KERS Calcs'!$F$30</f>
        <v>0</v>
      </c>
      <c r="Y1680" s="73">
        <f>T1680*'KERS Calcs'!$F$30</f>
        <v>0</v>
      </c>
      <c r="Z1680" s="26">
        <f>SUM($Y$3:Y1680)</f>
        <v>270.87601509495784</v>
      </c>
    </row>
    <row r="1681" spans="1:26" x14ac:dyDescent="0.2">
      <c r="A1681" s="23" t="s">
        <v>21</v>
      </c>
      <c r="B1681" s="19">
        <v>1678</v>
      </c>
      <c r="C1681" s="23">
        <v>201</v>
      </c>
      <c r="D1681" s="19">
        <v>126.6</v>
      </c>
      <c r="E1681" s="24">
        <v>35.166666666666664</v>
      </c>
      <c r="F1681" s="20">
        <v>-6.9444444444444448E-2</v>
      </c>
      <c r="G1681" s="25">
        <f>'Bike Data'!$C$4*$F1681</f>
        <v>-19.652777777777779</v>
      </c>
      <c r="H1681" s="22">
        <f>0.5*'Bike Data'!$C$12*'Bike Data'!$C$7*'Bike Data'!$C$6*'WLTP Calcs'!E1681^2</f>
        <v>254.51171666666667</v>
      </c>
      <c r="I1681" s="26">
        <f>0.02 *'Bike Data'!C$4*9.81</f>
        <v>55.524600000000007</v>
      </c>
      <c r="J1681" s="22">
        <f t="shared" si="183"/>
        <v>290.38353888888889</v>
      </c>
      <c r="K1681" s="25">
        <f t="shared" si="184"/>
        <v>290.38353888888889</v>
      </c>
      <c r="L1681" s="20">
        <f t="shared" si="185"/>
        <v>0</v>
      </c>
      <c r="M1681" s="30">
        <f>(E1681/1000)*(I1681+H1681+('Bike Data'!C$4*'Bike Data'!C$10*F1681))</f>
        <v>10.00286017372685</v>
      </c>
      <c r="N1681" s="25">
        <f t="shared" si="186"/>
        <v>10.00286017372685</v>
      </c>
      <c r="O1681" s="30">
        <f t="shared" si="187"/>
        <v>0</v>
      </c>
      <c r="P1681" s="26"/>
      <c r="Q1681" s="22">
        <f>((M1681+M1682)/2) * (B1682 - B1681)</f>
        <v>9.8800793899884312</v>
      </c>
      <c r="R1681" s="25">
        <f t="shared" si="188"/>
        <v>9.8800793899884312</v>
      </c>
      <c r="S1681" s="22">
        <f>SUM($R$3:R1681)</f>
        <v>3671.16223556349</v>
      </c>
      <c r="T1681" s="25">
        <f t="shared" si="182"/>
        <v>0</v>
      </c>
      <c r="U1681" s="22">
        <f>SUM($T$3:T1681)</f>
        <v>503.67381435648423</v>
      </c>
      <c r="V1681" s="25"/>
      <c r="W1681" s="20">
        <f>U1681*'KERS Calcs'!$F$4</f>
        <v>443.23295663370612</v>
      </c>
      <c r="X1681" s="25">
        <f>O1681*'KERS Calcs'!$F$30</f>
        <v>0</v>
      </c>
      <c r="Y1681" s="73">
        <f>T1681*'KERS Calcs'!$F$30</f>
        <v>0</v>
      </c>
      <c r="Z1681" s="26">
        <f>SUM($Y$3:Y1681)</f>
        <v>270.87601509495784</v>
      </c>
    </row>
    <row r="1682" spans="1:26" x14ac:dyDescent="0.2">
      <c r="A1682" s="23" t="s">
        <v>21</v>
      </c>
      <c r="B1682" s="19">
        <v>1679</v>
      </c>
      <c r="C1682" s="23">
        <v>202</v>
      </c>
      <c r="D1682" s="19">
        <v>126.3</v>
      </c>
      <c r="E1682" s="24">
        <v>35.083333333333336</v>
      </c>
      <c r="F1682" s="20">
        <v>-8.3333333333332538E-2</v>
      </c>
      <c r="G1682" s="25">
        <f>'Bike Data'!$C$4*$F1682</f>
        <v>-23.583333333333108</v>
      </c>
      <c r="H1682" s="22">
        <f>0.5*'Bike Data'!$C$12*'Bike Data'!$C$7*'Bike Data'!$C$6*'WLTP Calcs'!E1682^2</f>
        <v>253.30692916666675</v>
      </c>
      <c r="I1682" s="26">
        <f>0.02 *'Bike Data'!C$4*9.81</f>
        <v>55.524600000000007</v>
      </c>
      <c r="J1682" s="22">
        <f t="shared" si="183"/>
        <v>285.24819583333363</v>
      </c>
      <c r="K1682" s="25">
        <f t="shared" si="184"/>
        <v>285.24819583333363</v>
      </c>
      <c r="L1682" s="20">
        <f t="shared" si="185"/>
        <v>0</v>
      </c>
      <c r="M1682" s="30">
        <f>(E1682/1000)*(I1682+H1682+('Bike Data'!C$4*'Bike Data'!C$10*F1682))</f>
        <v>9.7572986062500142</v>
      </c>
      <c r="N1682" s="25">
        <f t="shared" si="186"/>
        <v>9.7572986062500142</v>
      </c>
      <c r="O1682" s="30">
        <f t="shared" si="187"/>
        <v>0</v>
      </c>
      <c r="P1682" s="26"/>
      <c r="Q1682" s="22">
        <f>((M1682+M1683)/2) * (B1683 - B1682)</f>
        <v>9.724676605208348</v>
      </c>
      <c r="R1682" s="25">
        <f t="shared" si="188"/>
        <v>9.724676605208348</v>
      </c>
      <c r="S1682" s="22">
        <f>SUM($R$3:R1682)</f>
        <v>3680.8869121686985</v>
      </c>
      <c r="T1682" s="25">
        <f t="shared" si="182"/>
        <v>0</v>
      </c>
      <c r="U1682" s="22">
        <f>SUM($T$3:T1682)</f>
        <v>503.67381435648423</v>
      </c>
      <c r="V1682" s="25"/>
      <c r="W1682" s="20">
        <f>U1682*'KERS Calcs'!$F$4</f>
        <v>443.23295663370612</v>
      </c>
      <c r="X1682" s="25">
        <f>O1682*'KERS Calcs'!$F$30</f>
        <v>0</v>
      </c>
      <c r="Y1682" s="73">
        <f>T1682*'KERS Calcs'!$F$30</f>
        <v>0</v>
      </c>
      <c r="Z1682" s="26">
        <f>SUM($Y$3:Y1682)</f>
        <v>270.87601509495784</v>
      </c>
    </row>
    <row r="1683" spans="1:26" x14ac:dyDescent="0.2">
      <c r="A1683" s="23" t="s">
        <v>21</v>
      </c>
      <c r="B1683" s="19">
        <v>1680</v>
      </c>
      <c r="C1683" s="23">
        <v>203</v>
      </c>
      <c r="D1683" s="19">
        <v>126</v>
      </c>
      <c r="E1683" s="24">
        <v>35</v>
      </c>
      <c r="F1683" s="20">
        <v>-8.3333333333332538E-2</v>
      </c>
      <c r="G1683" s="25">
        <f>'Bike Data'!$C$4*$F1683</f>
        <v>-23.583333333333108</v>
      </c>
      <c r="H1683" s="22">
        <f>0.5*'Bike Data'!$C$12*'Bike Data'!$C$7*'Bike Data'!$C$6*'WLTP Calcs'!E1683^2</f>
        <v>252.10500000000002</v>
      </c>
      <c r="I1683" s="26">
        <f>0.02 *'Bike Data'!C$4*9.81</f>
        <v>55.524600000000007</v>
      </c>
      <c r="J1683" s="22">
        <f t="shared" si="183"/>
        <v>284.0462666666669</v>
      </c>
      <c r="K1683" s="25">
        <f t="shared" si="184"/>
        <v>284.0462666666669</v>
      </c>
      <c r="L1683" s="20">
        <f t="shared" si="185"/>
        <v>0</v>
      </c>
      <c r="M1683" s="30">
        <f>(E1683/1000)*(I1683+H1683+('Bike Data'!C$4*'Bike Data'!C$10*F1683))</f>
        <v>9.69205460416668</v>
      </c>
      <c r="N1683" s="25">
        <f t="shared" si="186"/>
        <v>9.69205460416668</v>
      </c>
      <c r="O1683" s="30">
        <f t="shared" si="187"/>
        <v>0</v>
      </c>
      <c r="P1683" s="26"/>
      <c r="Q1683" s="22">
        <f>((M1683+M1684)/2) * (B1684 - B1683)</f>
        <v>9.8383196516782441</v>
      </c>
      <c r="R1683" s="25">
        <f t="shared" si="188"/>
        <v>9.8383196516782441</v>
      </c>
      <c r="S1683" s="22">
        <f>SUM($R$3:R1683)</f>
        <v>3690.7252318203768</v>
      </c>
      <c r="T1683" s="25">
        <f t="shared" si="182"/>
        <v>0</v>
      </c>
      <c r="U1683" s="22">
        <f>SUM($T$3:T1683)</f>
        <v>503.67381435648423</v>
      </c>
      <c r="V1683" s="25"/>
      <c r="W1683" s="20">
        <f>U1683*'KERS Calcs'!$F$4</f>
        <v>443.23295663370612</v>
      </c>
      <c r="X1683" s="25">
        <f>O1683*'KERS Calcs'!$F$30</f>
        <v>0</v>
      </c>
      <c r="Y1683" s="73">
        <f>T1683*'KERS Calcs'!$F$30</f>
        <v>0</v>
      </c>
      <c r="Z1683" s="26">
        <f>SUM($Y$3:Y1683)</f>
        <v>270.87601509495784</v>
      </c>
    </row>
    <row r="1684" spans="1:26" x14ac:dyDescent="0.2">
      <c r="A1684" s="23" t="s">
        <v>21</v>
      </c>
      <c r="B1684" s="19">
        <v>1681</v>
      </c>
      <c r="C1684" s="23">
        <v>204</v>
      </c>
      <c r="D1684" s="19">
        <v>125.7</v>
      </c>
      <c r="E1684" s="24">
        <v>34.916666666666671</v>
      </c>
      <c r="F1684" s="20">
        <v>-5.5555555555556344E-2</v>
      </c>
      <c r="G1684" s="25">
        <f>'Bike Data'!$C$4*$F1684</f>
        <v>-15.722222222222445</v>
      </c>
      <c r="H1684" s="22">
        <f>0.5*'Bike Data'!$C$12*'Bike Data'!$C$7*'Bike Data'!$C$6*'WLTP Calcs'!E1684^2</f>
        <v>250.90592916666677</v>
      </c>
      <c r="I1684" s="26">
        <f>0.02 *'Bike Data'!C$4*9.81</f>
        <v>55.524600000000007</v>
      </c>
      <c r="J1684" s="22">
        <f t="shared" si="183"/>
        <v>290.7083069444443</v>
      </c>
      <c r="K1684" s="25">
        <f t="shared" si="184"/>
        <v>290.7083069444443</v>
      </c>
      <c r="L1684" s="20">
        <f t="shared" si="185"/>
        <v>0</v>
      </c>
      <c r="M1684" s="30">
        <f>(E1684/1000)*(I1684+H1684+('Bike Data'!C$4*'Bike Data'!C$10*F1684))</f>
        <v>9.98458469918981</v>
      </c>
      <c r="N1684" s="25">
        <f t="shared" si="186"/>
        <v>9.98458469918981</v>
      </c>
      <c r="O1684" s="30">
        <f t="shared" si="187"/>
        <v>0</v>
      </c>
      <c r="P1684" s="26"/>
      <c r="Q1684" s="22">
        <f>((M1684+M1685)/2) * (B1685 - B1684)</f>
        <v>10.241544000958065</v>
      </c>
      <c r="R1684" s="25">
        <f t="shared" si="188"/>
        <v>10.241544000958065</v>
      </c>
      <c r="S1684" s="22">
        <f>SUM($R$3:R1684)</f>
        <v>3700.966775821335</v>
      </c>
      <c r="T1684" s="25">
        <f t="shared" si="182"/>
        <v>0</v>
      </c>
      <c r="U1684" s="22">
        <f>SUM($T$3:T1684)</f>
        <v>503.67381435648423</v>
      </c>
      <c r="V1684" s="25"/>
      <c r="W1684" s="20">
        <f>U1684*'KERS Calcs'!$F$4</f>
        <v>443.23295663370612</v>
      </c>
      <c r="X1684" s="25">
        <f>O1684*'KERS Calcs'!$F$30</f>
        <v>0</v>
      </c>
      <c r="Y1684" s="73">
        <f>T1684*'KERS Calcs'!$F$30</f>
        <v>0</v>
      </c>
      <c r="Z1684" s="26">
        <f>SUM($Y$3:Y1684)</f>
        <v>270.87601509495784</v>
      </c>
    </row>
    <row r="1685" spans="1:26" x14ac:dyDescent="0.2">
      <c r="A1685" s="23" t="s">
        <v>21</v>
      </c>
      <c r="B1685" s="19">
        <v>1682</v>
      </c>
      <c r="C1685" s="23">
        <v>205</v>
      </c>
      <c r="D1685" s="19">
        <v>125.6</v>
      </c>
      <c r="E1685" s="24">
        <v>34.888888888888886</v>
      </c>
      <c r="F1685" s="20">
        <v>-1.3888888888890073E-2</v>
      </c>
      <c r="G1685" s="25">
        <f>'Bike Data'!$C$4*$F1685</f>
        <v>-3.9305555555558906</v>
      </c>
      <c r="H1685" s="22">
        <f>0.5*'Bike Data'!$C$12*'Bike Data'!$C$7*'Bike Data'!$C$6*'WLTP Calcs'!E1685^2</f>
        <v>250.50687407407406</v>
      </c>
      <c r="I1685" s="26">
        <f>0.02 *'Bike Data'!C$4*9.81</f>
        <v>55.524600000000007</v>
      </c>
      <c r="J1685" s="22">
        <f t="shared" si="183"/>
        <v>302.1009185185182</v>
      </c>
      <c r="K1685" s="25">
        <f t="shared" si="184"/>
        <v>302.1009185185182</v>
      </c>
      <c r="L1685" s="20">
        <f t="shared" si="185"/>
        <v>0</v>
      </c>
      <c r="M1685" s="30">
        <f>(E1685/1000)*(I1685+H1685+('Bike Data'!C$4*'Bike Data'!C$10*F1685))</f>
        <v>10.498503302726322</v>
      </c>
      <c r="N1685" s="25">
        <f t="shared" si="186"/>
        <v>10.498503302726322</v>
      </c>
      <c r="O1685" s="30">
        <f t="shared" si="187"/>
        <v>0</v>
      </c>
      <c r="P1685" s="26"/>
      <c r="Q1685" s="22">
        <f>((M1685+M1686)/2) * (B1686 - B1685)</f>
        <v>10.766395491846701</v>
      </c>
      <c r="R1685" s="25">
        <f t="shared" si="188"/>
        <v>10.766395491846701</v>
      </c>
      <c r="S1685" s="22">
        <f>SUM($R$3:R1685)</f>
        <v>3711.7331713131816</v>
      </c>
      <c r="T1685" s="25">
        <f t="shared" si="182"/>
        <v>0</v>
      </c>
      <c r="U1685" s="22">
        <f>SUM($T$3:T1685)</f>
        <v>503.67381435648423</v>
      </c>
      <c r="V1685" s="25"/>
      <c r="W1685" s="20">
        <f>U1685*'KERS Calcs'!$F$4</f>
        <v>443.23295663370612</v>
      </c>
      <c r="X1685" s="25">
        <f>O1685*'KERS Calcs'!$F$30</f>
        <v>0</v>
      </c>
      <c r="Y1685" s="73">
        <f>T1685*'KERS Calcs'!$F$30</f>
        <v>0</v>
      </c>
      <c r="Z1685" s="26">
        <f>SUM($Y$3:Y1685)</f>
        <v>270.87601509495784</v>
      </c>
    </row>
    <row r="1686" spans="1:26" x14ac:dyDescent="0.2">
      <c r="A1686" s="23" t="s">
        <v>21</v>
      </c>
      <c r="B1686" s="19">
        <v>1683</v>
      </c>
      <c r="C1686" s="23">
        <v>206</v>
      </c>
      <c r="D1686" s="19">
        <v>125.6</v>
      </c>
      <c r="E1686" s="24">
        <v>34.888888888888886</v>
      </c>
      <c r="F1686" s="20">
        <v>2.7777777777778172E-2</v>
      </c>
      <c r="G1686" s="25">
        <f>'Bike Data'!$C$4*$F1686</f>
        <v>7.8611111111112226</v>
      </c>
      <c r="H1686" s="22">
        <f>0.5*'Bike Data'!$C$12*'Bike Data'!$C$7*'Bike Data'!$C$6*'WLTP Calcs'!E1686^2</f>
        <v>250.50687407407406</v>
      </c>
      <c r="I1686" s="26">
        <f>0.02 *'Bike Data'!C$4*9.81</f>
        <v>55.524600000000007</v>
      </c>
      <c r="J1686" s="22">
        <f t="shared" si="183"/>
        <v>313.89258518518528</v>
      </c>
      <c r="K1686" s="25">
        <f t="shared" si="184"/>
        <v>313.89258518518528</v>
      </c>
      <c r="L1686" s="20">
        <f t="shared" si="185"/>
        <v>0</v>
      </c>
      <c r="M1686" s="30">
        <f>(E1686/1000)*(I1686+H1686+('Bike Data'!C$4*'Bike Data'!C$10*F1686))</f>
        <v>11.034287680967083</v>
      </c>
      <c r="N1686" s="25">
        <f t="shared" si="186"/>
        <v>11.034287680967083</v>
      </c>
      <c r="O1686" s="30">
        <f t="shared" si="187"/>
        <v>0</v>
      </c>
      <c r="P1686" s="26"/>
      <c r="Q1686" s="22">
        <f>((M1686+M1687)/2) * (B1687 - B1686)</f>
        <v>11.414781608140443</v>
      </c>
      <c r="R1686" s="25">
        <f t="shared" si="188"/>
        <v>11.414781608140443</v>
      </c>
      <c r="S1686" s="22">
        <f>SUM($R$3:R1686)</f>
        <v>3723.147952921322</v>
      </c>
      <c r="T1686" s="25">
        <f t="shared" si="182"/>
        <v>0</v>
      </c>
      <c r="U1686" s="22">
        <f>SUM($T$3:T1686)</f>
        <v>503.67381435648423</v>
      </c>
      <c r="V1686" s="25"/>
      <c r="W1686" s="20">
        <f>U1686*'KERS Calcs'!$F$4</f>
        <v>443.23295663370612</v>
      </c>
      <c r="X1686" s="25">
        <f>O1686*'KERS Calcs'!$F$30</f>
        <v>0</v>
      </c>
      <c r="Y1686" s="73">
        <f>T1686*'KERS Calcs'!$F$30</f>
        <v>0</v>
      </c>
      <c r="Z1686" s="26">
        <f>SUM($Y$3:Y1686)</f>
        <v>270.87601509495784</v>
      </c>
    </row>
    <row r="1687" spans="1:26" x14ac:dyDescent="0.2">
      <c r="A1687" s="23" t="s">
        <v>21</v>
      </c>
      <c r="B1687" s="19">
        <v>1684</v>
      </c>
      <c r="C1687" s="23">
        <v>207</v>
      </c>
      <c r="D1687" s="19">
        <v>125.8</v>
      </c>
      <c r="E1687" s="24">
        <v>34.944444444444443</v>
      </c>
      <c r="F1687" s="20">
        <v>8.3333333333334522E-2</v>
      </c>
      <c r="G1687" s="25">
        <f>'Bike Data'!$C$4*$F1687</f>
        <v>23.58333333333367</v>
      </c>
      <c r="H1687" s="22">
        <f>0.5*'Bike Data'!$C$12*'Bike Data'!$C$7*'Bike Data'!$C$6*'WLTP Calcs'!E1687^2</f>
        <v>251.30530185185182</v>
      </c>
      <c r="I1687" s="26">
        <f>0.02 *'Bike Data'!C$4*9.81</f>
        <v>55.524600000000007</v>
      </c>
      <c r="J1687" s="22">
        <f t="shared" si="183"/>
        <v>330.4132351851855</v>
      </c>
      <c r="K1687" s="25">
        <f t="shared" si="184"/>
        <v>330.4132351851855</v>
      </c>
      <c r="L1687" s="20">
        <f t="shared" si="185"/>
        <v>0</v>
      </c>
      <c r="M1687" s="30">
        <f>(E1687/1000)*(I1687+H1687+('Bike Data'!C$4*'Bike Data'!C$10*F1687))</f>
        <v>11.795275535313802</v>
      </c>
      <c r="N1687" s="25">
        <f t="shared" si="186"/>
        <v>11.795275535313802</v>
      </c>
      <c r="O1687" s="30">
        <f t="shared" si="187"/>
        <v>0</v>
      </c>
      <c r="P1687" s="26"/>
      <c r="Q1687" s="22">
        <f>((M1687+M1688)/2) * (B1688 - B1687)</f>
        <v>12.02153204286266</v>
      </c>
      <c r="R1687" s="25">
        <f t="shared" si="188"/>
        <v>12.02153204286266</v>
      </c>
      <c r="S1687" s="22">
        <f>SUM($R$3:R1687)</f>
        <v>3735.1694849641849</v>
      </c>
      <c r="T1687" s="25">
        <f t="shared" si="182"/>
        <v>0</v>
      </c>
      <c r="U1687" s="22">
        <f>SUM($T$3:T1687)</f>
        <v>503.67381435648423</v>
      </c>
      <c r="V1687" s="25"/>
      <c r="W1687" s="20">
        <f>U1687*'KERS Calcs'!$F$4</f>
        <v>443.23295663370612</v>
      </c>
      <c r="X1687" s="25">
        <f>O1687*'KERS Calcs'!$F$30</f>
        <v>0</v>
      </c>
      <c r="Y1687" s="73">
        <f>T1687*'KERS Calcs'!$F$30</f>
        <v>0</v>
      </c>
      <c r="Z1687" s="26">
        <f>SUM($Y$3:Y1687)</f>
        <v>270.87601509495784</v>
      </c>
    </row>
    <row r="1688" spans="1:26" x14ac:dyDescent="0.2">
      <c r="A1688" s="23" t="s">
        <v>21</v>
      </c>
      <c r="B1688" s="19">
        <v>1685</v>
      </c>
      <c r="C1688" s="23">
        <v>208</v>
      </c>
      <c r="D1688" s="19">
        <v>126.2</v>
      </c>
      <c r="E1688" s="24">
        <v>35.055555555555557</v>
      </c>
      <c r="F1688" s="20">
        <v>0.11111111111111072</v>
      </c>
      <c r="G1688" s="25">
        <f>'Bike Data'!$C$4*$F1688</f>
        <v>31.444444444444333</v>
      </c>
      <c r="H1688" s="22">
        <f>0.5*'Bike Data'!$C$12*'Bike Data'!$C$7*'Bike Data'!$C$6*'WLTP Calcs'!E1688^2</f>
        <v>252.90596851851853</v>
      </c>
      <c r="I1688" s="26">
        <f>0.02 *'Bike Data'!C$4*9.81</f>
        <v>55.524600000000007</v>
      </c>
      <c r="J1688" s="22">
        <f t="shared" si="183"/>
        <v>339.8750129629629</v>
      </c>
      <c r="K1688" s="25">
        <f t="shared" si="184"/>
        <v>339.8750129629629</v>
      </c>
      <c r="L1688" s="20">
        <f t="shared" si="185"/>
        <v>0</v>
      </c>
      <c r="M1688" s="30">
        <f>(E1688/1000)*(I1688+H1688+('Bike Data'!C$4*'Bike Data'!C$10*F1688))</f>
        <v>12.247788550411517</v>
      </c>
      <c r="N1688" s="25">
        <f t="shared" si="186"/>
        <v>12.247788550411517</v>
      </c>
      <c r="O1688" s="30">
        <f t="shared" si="187"/>
        <v>0</v>
      </c>
      <c r="P1688" s="26"/>
      <c r="Q1688" s="22">
        <f>((M1688+M1689)/2) * (B1689 - B1688)</f>
        <v>12.295433079835384</v>
      </c>
      <c r="R1688" s="25">
        <f t="shared" si="188"/>
        <v>12.295433079835384</v>
      </c>
      <c r="S1688" s="22">
        <f>SUM($R$3:R1688)</f>
        <v>3747.4649180440201</v>
      </c>
      <c r="T1688" s="25">
        <f t="shared" si="182"/>
        <v>0</v>
      </c>
      <c r="U1688" s="22">
        <f>SUM($T$3:T1688)</f>
        <v>503.67381435648423</v>
      </c>
      <c r="V1688" s="25"/>
      <c r="W1688" s="20">
        <f>U1688*'KERS Calcs'!$F$4</f>
        <v>443.23295663370612</v>
      </c>
      <c r="X1688" s="25">
        <f>O1688*'KERS Calcs'!$F$30</f>
        <v>0</v>
      </c>
      <c r="Y1688" s="73">
        <f>T1688*'KERS Calcs'!$F$30</f>
        <v>0</v>
      </c>
      <c r="Z1688" s="26">
        <f>SUM($Y$3:Y1688)</f>
        <v>270.87601509495784</v>
      </c>
    </row>
    <row r="1689" spans="1:26" x14ac:dyDescent="0.2">
      <c r="A1689" s="23" t="s">
        <v>21</v>
      </c>
      <c r="B1689" s="19">
        <v>1686</v>
      </c>
      <c r="C1689" s="23">
        <v>209</v>
      </c>
      <c r="D1689" s="19">
        <v>126.6</v>
      </c>
      <c r="E1689" s="24">
        <v>35.166666666666664</v>
      </c>
      <c r="F1689" s="20">
        <v>0.11111111111111072</v>
      </c>
      <c r="G1689" s="25">
        <f>'Bike Data'!$C$4*$F1689</f>
        <v>31.444444444444333</v>
      </c>
      <c r="H1689" s="22">
        <f>0.5*'Bike Data'!$C$12*'Bike Data'!$C$7*'Bike Data'!$C$6*'WLTP Calcs'!E1689^2</f>
        <v>254.51171666666667</v>
      </c>
      <c r="I1689" s="26">
        <f>0.02 *'Bike Data'!C$4*9.81</f>
        <v>55.524600000000007</v>
      </c>
      <c r="J1689" s="22">
        <f t="shared" si="183"/>
        <v>341.48076111111101</v>
      </c>
      <c r="K1689" s="25">
        <f t="shared" si="184"/>
        <v>341.48076111111101</v>
      </c>
      <c r="L1689" s="20">
        <f t="shared" si="185"/>
        <v>0</v>
      </c>
      <c r="M1689" s="30">
        <f>(E1689/1000)*(I1689+H1689+('Bike Data'!C$4*'Bike Data'!C$10*F1689))</f>
        <v>12.343077609259252</v>
      </c>
      <c r="N1689" s="25">
        <f t="shared" si="186"/>
        <v>12.343077609259252</v>
      </c>
      <c r="O1689" s="30">
        <f t="shared" si="187"/>
        <v>0</v>
      </c>
      <c r="P1689" s="26"/>
      <c r="Q1689" s="22">
        <f>((M1689+M1690)/2) * (B1690 - B1689)</f>
        <v>12.390990186831282</v>
      </c>
      <c r="R1689" s="25">
        <f t="shared" si="188"/>
        <v>12.390990186831282</v>
      </c>
      <c r="S1689" s="22">
        <f>SUM($R$3:R1689)</f>
        <v>3759.8559082308516</v>
      </c>
      <c r="T1689" s="25">
        <f t="shared" si="182"/>
        <v>0</v>
      </c>
      <c r="U1689" s="22">
        <f>SUM($T$3:T1689)</f>
        <v>503.67381435648423</v>
      </c>
      <c r="V1689" s="25"/>
      <c r="W1689" s="20">
        <f>U1689*'KERS Calcs'!$F$4</f>
        <v>443.23295663370612</v>
      </c>
      <c r="X1689" s="25">
        <f>O1689*'KERS Calcs'!$F$30</f>
        <v>0</v>
      </c>
      <c r="Y1689" s="73">
        <f>T1689*'KERS Calcs'!$F$30</f>
        <v>0</v>
      </c>
      <c r="Z1689" s="26">
        <f>SUM($Y$3:Y1689)</f>
        <v>270.87601509495784</v>
      </c>
    </row>
    <row r="1690" spans="1:26" x14ac:dyDescent="0.2">
      <c r="A1690" s="23" t="s">
        <v>21</v>
      </c>
      <c r="B1690" s="19">
        <v>1687</v>
      </c>
      <c r="C1690" s="23">
        <v>210</v>
      </c>
      <c r="D1690" s="19">
        <v>127</v>
      </c>
      <c r="E1690" s="24">
        <v>35.277777777777779</v>
      </c>
      <c r="F1690" s="20">
        <v>0.11111111111111269</v>
      </c>
      <c r="G1690" s="25">
        <f>'Bike Data'!$C$4*$F1690</f>
        <v>31.444444444444891</v>
      </c>
      <c r="H1690" s="22">
        <f>0.5*'Bike Data'!$C$12*'Bike Data'!$C$7*'Bike Data'!$C$6*'WLTP Calcs'!E1690^2</f>
        <v>256.12254629629632</v>
      </c>
      <c r="I1690" s="26">
        <f>0.02 *'Bike Data'!C$4*9.81</f>
        <v>55.524600000000007</v>
      </c>
      <c r="J1690" s="22">
        <f t="shared" si="183"/>
        <v>343.09159074074125</v>
      </c>
      <c r="K1690" s="25">
        <f t="shared" si="184"/>
        <v>343.09159074074125</v>
      </c>
      <c r="L1690" s="20">
        <f t="shared" si="185"/>
        <v>0</v>
      </c>
      <c r="M1690" s="30">
        <f>(E1690/1000)*(I1690+H1690+('Bike Data'!C$4*'Bike Data'!C$10*F1690))</f>
        <v>12.438902764403313</v>
      </c>
      <c r="N1690" s="25">
        <f t="shared" si="186"/>
        <v>12.438902764403313</v>
      </c>
      <c r="O1690" s="30">
        <f t="shared" si="187"/>
        <v>0</v>
      </c>
      <c r="P1690" s="26"/>
      <c r="Q1690" s="22">
        <f>((M1690+M1691)/2) * (B1691 - B1690)</f>
        <v>12.305929964776244</v>
      </c>
      <c r="R1690" s="25">
        <f t="shared" si="188"/>
        <v>12.305929964776244</v>
      </c>
      <c r="S1690" s="22">
        <f>SUM($R$3:R1690)</f>
        <v>3772.1618381956278</v>
      </c>
      <c r="T1690" s="25">
        <f t="shared" si="182"/>
        <v>0</v>
      </c>
      <c r="U1690" s="22">
        <f>SUM($T$3:T1690)</f>
        <v>503.67381435648423</v>
      </c>
      <c r="V1690" s="25"/>
      <c r="W1690" s="20">
        <f>U1690*'KERS Calcs'!$F$4</f>
        <v>443.23295663370612</v>
      </c>
      <c r="X1690" s="25">
        <f>O1690*'KERS Calcs'!$F$30</f>
        <v>0</v>
      </c>
      <c r="Y1690" s="73">
        <f>T1690*'KERS Calcs'!$F$30</f>
        <v>0</v>
      </c>
      <c r="Z1690" s="26">
        <f>SUM($Y$3:Y1690)</f>
        <v>270.87601509495784</v>
      </c>
    </row>
    <row r="1691" spans="1:26" x14ac:dyDescent="0.2">
      <c r="A1691" s="23" t="s">
        <v>21</v>
      </c>
      <c r="B1691" s="19">
        <v>1688</v>
      </c>
      <c r="C1691" s="23">
        <v>211</v>
      </c>
      <c r="D1691" s="19">
        <v>127.4</v>
      </c>
      <c r="E1691" s="24">
        <v>35.388888888888893</v>
      </c>
      <c r="F1691" s="20">
        <v>8.3333333333332538E-2</v>
      </c>
      <c r="G1691" s="25">
        <f>'Bike Data'!$C$4*$F1691</f>
        <v>23.583333333333108</v>
      </c>
      <c r="H1691" s="22">
        <f>0.5*'Bike Data'!$C$12*'Bike Data'!$C$7*'Bike Data'!$C$6*'WLTP Calcs'!E1691^2</f>
        <v>257.73845740740751</v>
      </c>
      <c r="I1691" s="26">
        <f>0.02 *'Bike Data'!C$4*9.81</f>
        <v>55.524600000000007</v>
      </c>
      <c r="J1691" s="22">
        <f t="shared" si="183"/>
        <v>336.84639074074062</v>
      </c>
      <c r="K1691" s="25">
        <f t="shared" si="184"/>
        <v>336.84639074074062</v>
      </c>
      <c r="L1691" s="20">
        <f t="shared" si="185"/>
        <v>0</v>
      </c>
      <c r="M1691" s="30">
        <f>(E1691/1000)*(I1691+H1691+('Bike Data'!C$4*'Bike Data'!C$10*F1691))</f>
        <v>12.172957165149173</v>
      </c>
      <c r="N1691" s="25">
        <f t="shared" si="186"/>
        <v>12.172957165149173</v>
      </c>
      <c r="O1691" s="30">
        <f t="shared" si="187"/>
        <v>0</v>
      </c>
      <c r="P1691" s="26"/>
      <c r="Q1691" s="22">
        <f>((M1691+M1692)/2) * (B1692 - B1691)</f>
        <v>12.015425956288571</v>
      </c>
      <c r="R1691" s="25">
        <f t="shared" si="188"/>
        <v>12.015425956288571</v>
      </c>
      <c r="S1691" s="22">
        <f>SUM($R$3:R1691)</f>
        <v>3784.1772641519165</v>
      </c>
      <c r="T1691" s="25">
        <f t="shared" si="182"/>
        <v>0</v>
      </c>
      <c r="U1691" s="22">
        <f>SUM($T$3:T1691)</f>
        <v>503.67381435648423</v>
      </c>
      <c r="V1691" s="25"/>
      <c r="W1691" s="20">
        <f>U1691*'KERS Calcs'!$F$4</f>
        <v>443.23295663370612</v>
      </c>
      <c r="X1691" s="25">
        <f>O1691*'KERS Calcs'!$F$30</f>
        <v>0</v>
      </c>
      <c r="Y1691" s="73">
        <f>T1691*'KERS Calcs'!$F$30</f>
        <v>0</v>
      </c>
      <c r="Z1691" s="26">
        <f>SUM($Y$3:Y1691)</f>
        <v>270.87601509495784</v>
      </c>
    </row>
    <row r="1692" spans="1:26" x14ac:dyDescent="0.2">
      <c r="A1692" s="23" t="s">
        <v>21</v>
      </c>
      <c r="B1692" s="19">
        <v>1689</v>
      </c>
      <c r="C1692" s="23">
        <v>212</v>
      </c>
      <c r="D1692" s="19">
        <v>127.6</v>
      </c>
      <c r="E1692" s="24">
        <v>35.444444444444443</v>
      </c>
      <c r="F1692" s="20">
        <v>5.5555555555554373E-2</v>
      </c>
      <c r="G1692" s="25">
        <f>'Bike Data'!$C$4*$F1692</f>
        <v>15.722222222221887</v>
      </c>
      <c r="H1692" s="22">
        <f>0.5*'Bike Data'!$C$12*'Bike Data'!$C$7*'Bike Data'!$C$6*'WLTP Calcs'!E1692^2</f>
        <v>258.5483185185185</v>
      </c>
      <c r="I1692" s="26">
        <f>0.02 *'Bike Data'!C$4*9.81</f>
        <v>55.524600000000007</v>
      </c>
      <c r="J1692" s="22">
        <f t="shared" si="183"/>
        <v>329.79514074074041</v>
      </c>
      <c r="K1692" s="25">
        <f t="shared" si="184"/>
        <v>329.79514074074041</v>
      </c>
      <c r="L1692" s="20">
        <f t="shared" si="185"/>
        <v>0</v>
      </c>
      <c r="M1692" s="30">
        <f>(E1692/1000)*(I1692+H1692+('Bike Data'!C$4*'Bike Data'!C$10*F1692))</f>
        <v>11.857894747427968</v>
      </c>
      <c r="N1692" s="25">
        <f t="shared" si="186"/>
        <v>11.857894747427968</v>
      </c>
      <c r="O1692" s="30">
        <f t="shared" si="187"/>
        <v>0</v>
      </c>
      <c r="P1692" s="26"/>
      <c r="Q1692" s="22">
        <f>((M1692+M1693)/2) * (B1693 - B1692)</f>
        <v>11.790723829443163</v>
      </c>
      <c r="R1692" s="25">
        <f t="shared" si="188"/>
        <v>11.790723829443163</v>
      </c>
      <c r="S1692" s="22">
        <f>SUM($R$3:R1692)</f>
        <v>3795.9679879813598</v>
      </c>
      <c r="T1692" s="25">
        <f t="shared" si="182"/>
        <v>0</v>
      </c>
      <c r="U1692" s="22">
        <f>SUM($T$3:T1692)</f>
        <v>503.67381435648423</v>
      </c>
      <c r="V1692" s="25"/>
      <c r="W1692" s="20">
        <f>U1692*'KERS Calcs'!$F$4</f>
        <v>443.23295663370612</v>
      </c>
      <c r="X1692" s="25">
        <f>O1692*'KERS Calcs'!$F$30</f>
        <v>0</v>
      </c>
      <c r="Y1692" s="73">
        <f>T1692*'KERS Calcs'!$F$30</f>
        <v>0</v>
      </c>
      <c r="Z1692" s="26">
        <f>SUM($Y$3:Y1692)</f>
        <v>270.87601509495784</v>
      </c>
    </row>
    <row r="1693" spans="1:26" x14ac:dyDescent="0.2">
      <c r="A1693" s="23" t="s">
        <v>21</v>
      </c>
      <c r="B1693" s="19">
        <v>1690</v>
      </c>
      <c r="C1693" s="23">
        <v>213</v>
      </c>
      <c r="D1693" s="19">
        <v>127.8</v>
      </c>
      <c r="E1693" s="24">
        <v>35.5</v>
      </c>
      <c r="F1693" s="20">
        <v>4.1666666666668246E-2</v>
      </c>
      <c r="G1693" s="25">
        <f>'Bike Data'!$C$4*$F1693</f>
        <v>11.791666666667114</v>
      </c>
      <c r="H1693" s="22">
        <f>0.5*'Bike Data'!$C$12*'Bike Data'!$C$7*'Bike Data'!$C$6*'WLTP Calcs'!E1693^2</f>
        <v>259.35945000000004</v>
      </c>
      <c r="I1693" s="26">
        <f>0.02 *'Bike Data'!C$4*9.81</f>
        <v>55.524600000000007</v>
      </c>
      <c r="J1693" s="22">
        <f t="shared" si="183"/>
        <v>326.6757166666672</v>
      </c>
      <c r="K1693" s="25">
        <f t="shared" si="184"/>
        <v>326.6757166666672</v>
      </c>
      <c r="L1693" s="20">
        <f t="shared" si="185"/>
        <v>0</v>
      </c>
      <c r="M1693" s="30">
        <f>(E1693/1000)*(I1693+H1693+('Bike Data'!C$4*'Bike Data'!C$10*F1693))</f>
        <v>11.723552911458356</v>
      </c>
      <c r="N1693" s="25">
        <f t="shared" si="186"/>
        <v>11.723552911458356</v>
      </c>
      <c r="O1693" s="30">
        <f t="shared" si="187"/>
        <v>0</v>
      </c>
      <c r="P1693" s="26"/>
      <c r="Q1693" s="22">
        <f>((M1693+M1694)/2) * (B1694 - B1693)</f>
        <v>11.644419858879901</v>
      </c>
      <c r="R1693" s="25">
        <f t="shared" si="188"/>
        <v>11.644419858879901</v>
      </c>
      <c r="S1693" s="22">
        <f>SUM($R$3:R1693)</f>
        <v>3807.6124078402395</v>
      </c>
      <c r="T1693" s="25">
        <f t="shared" si="182"/>
        <v>0</v>
      </c>
      <c r="U1693" s="22">
        <f>SUM($T$3:T1693)</f>
        <v>503.67381435648423</v>
      </c>
      <c r="V1693" s="25"/>
      <c r="W1693" s="20">
        <f>U1693*'KERS Calcs'!$F$4</f>
        <v>443.23295663370612</v>
      </c>
      <c r="X1693" s="25">
        <f>O1693*'KERS Calcs'!$F$30</f>
        <v>0</v>
      </c>
      <c r="Y1693" s="73">
        <f>T1693*'KERS Calcs'!$F$30</f>
        <v>0</v>
      </c>
      <c r="Z1693" s="26">
        <f>SUM($Y$3:Y1693)</f>
        <v>270.87601509495784</v>
      </c>
    </row>
    <row r="1694" spans="1:26" x14ac:dyDescent="0.2">
      <c r="A1694" s="23" t="s">
        <v>21</v>
      </c>
      <c r="B1694" s="19">
        <v>1691</v>
      </c>
      <c r="C1694" s="23">
        <v>214</v>
      </c>
      <c r="D1694" s="19">
        <v>127.9</v>
      </c>
      <c r="E1694" s="24">
        <v>35.527777777777779</v>
      </c>
      <c r="F1694" s="20">
        <v>2.7777777777778172E-2</v>
      </c>
      <c r="G1694" s="25">
        <f>'Bike Data'!$C$4*$F1694</f>
        <v>7.8611111111112226</v>
      </c>
      <c r="H1694" s="22">
        <f>0.5*'Bike Data'!$C$12*'Bike Data'!$C$7*'Bike Data'!$C$6*'WLTP Calcs'!E1694^2</f>
        <v>259.76549212962965</v>
      </c>
      <c r="I1694" s="26">
        <f>0.02 *'Bike Data'!C$4*9.81</f>
        <v>55.524600000000007</v>
      </c>
      <c r="J1694" s="22">
        <f t="shared" si="183"/>
        <v>323.15120324074087</v>
      </c>
      <c r="K1694" s="25">
        <f t="shared" si="184"/>
        <v>323.15120324074087</v>
      </c>
      <c r="L1694" s="20">
        <f t="shared" si="185"/>
        <v>0</v>
      </c>
      <c r="M1694" s="30">
        <f>(E1694/1000)*(I1694+H1694+('Bike Data'!C$4*'Bike Data'!C$10*F1694))</f>
        <v>11.565286806301447</v>
      </c>
      <c r="N1694" s="25">
        <f t="shared" si="186"/>
        <v>11.565286806301447</v>
      </c>
      <c r="O1694" s="30">
        <f t="shared" si="187"/>
        <v>0</v>
      </c>
      <c r="P1694" s="26"/>
      <c r="Q1694" s="22">
        <f>((M1694+M1695)/2) * (B1695 - B1694)</f>
        <v>11.577032201504625</v>
      </c>
      <c r="R1694" s="25">
        <f t="shared" si="188"/>
        <v>11.577032201504625</v>
      </c>
      <c r="S1694" s="22">
        <f>SUM($R$3:R1694)</f>
        <v>3819.1894400417441</v>
      </c>
      <c r="T1694" s="25">
        <f t="shared" si="182"/>
        <v>0</v>
      </c>
      <c r="U1694" s="22">
        <f>SUM($T$3:T1694)</f>
        <v>503.67381435648423</v>
      </c>
      <c r="V1694" s="25"/>
      <c r="W1694" s="20">
        <f>U1694*'KERS Calcs'!$F$4</f>
        <v>443.23295663370612</v>
      </c>
      <c r="X1694" s="25">
        <f>O1694*'KERS Calcs'!$F$30</f>
        <v>0</v>
      </c>
      <c r="Y1694" s="73">
        <f>T1694*'KERS Calcs'!$F$30</f>
        <v>0</v>
      </c>
      <c r="Z1694" s="26">
        <f>SUM($Y$3:Y1694)</f>
        <v>270.87601509495784</v>
      </c>
    </row>
    <row r="1695" spans="1:26" x14ac:dyDescent="0.2">
      <c r="A1695" s="23" t="s">
        <v>21</v>
      </c>
      <c r="B1695" s="19">
        <v>1692</v>
      </c>
      <c r="C1695" s="23">
        <v>215</v>
      </c>
      <c r="D1695" s="19">
        <v>128</v>
      </c>
      <c r="E1695" s="24">
        <v>35.555555555555557</v>
      </c>
      <c r="F1695" s="20">
        <v>2.7777777777776198E-2</v>
      </c>
      <c r="G1695" s="25">
        <f>'Bike Data'!$C$4*$F1695</f>
        <v>7.861111111110664</v>
      </c>
      <c r="H1695" s="22">
        <f>0.5*'Bike Data'!$C$12*'Bike Data'!$C$7*'Bike Data'!$C$6*'WLTP Calcs'!E1695^2</f>
        <v>260.1718518518519</v>
      </c>
      <c r="I1695" s="26">
        <f>0.02 *'Bike Data'!C$4*9.81</f>
        <v>55.524600000000007</v>
      </c>
      <c r="J1695" s="22">
        <f t="shared" si="183"/>
        <v>323.55756296296261</v>
      </c>
      <c r="K1695" s="25">
        <f t="shared" si="184"/>
        <v>323.55756296296261</v>
      </c>
      <c r="L1695" s="20">
        <f t="shared" si="185"/>
        <v>0</v>
      </c>
      <c r="M1695" s="30">
        <f>(E1695/1000)*(I1695+H1695+('Bike Data'!C$4*'Bike Data'!C$10*F1695))</f>
        <v>11.588777596707802</v>
      </c>
      <c r="N1695" s="25">
        <f t="shared" si="186"/>
        <v>11.588777596707802</v>
      </c>
      <c r="O1695" s="30">
        <f t="shared" si="187"/>
        <v>0</v>
      </c>
      <c r="P1695" s="26"/>
      <c r="Q1695" s="22">
        <f>((M1695+M1696)/2) * (B1696 - B1695)</f>
        <v>11.600539930182595</v>
      </c>
      <c r="R1695" s="25">
        <f t="shared" si="188"/>
        <v>11.600539930182595</v>
      </c>
      <c r="S1695" s="22">
        <f>SUM($R$3:R1695)</f>
        <v>3830.7899799719266</v>
      </c>
      <c r="T1695" s="25">
        <f t="shared" si="182"/>
        <v>0</v>
      </c>
      <c r="U1695" s="22">
        <f>SUM($T$3:T1695)</f>
        <v>503.67381435648423</v>
      </c>
      <c r="V1695" s="25"/>
      <c r="W1695" s="20">
        <f>U1695*'KERS Calcs'!$F$4</f>
        <v>443.23295663370612</v>
      </c>
      <c r="X1695" s="25">
        <f>O1695*'KERS Calcs'!$F$30</f>
        <v>0</v>
      </c>
      <c r="Y1695" s="73">
        <f>T1695*'KERS Calcs'!$F$30</f>
        <v>0</v>
      </c>
      <c r="Z1695" s="26">
        <f>SUM($Y$3:Y1695)</f>
        <v>270.87601509495784</v>
      </c>
    </row>
    <row r="1696" spans="1:26" x14ac:dyDescent="0.2">
      <c r="A1696" s="23" t="s">
        <v>21</v>
      </c>
      <c r="B1696" s="19">
        <v>1693</v>
      </c>
      <c r="C1696" s="23">
        <v>216</v>
      </c>
      <c r="D1696" s="19">
        <v>128.1</v>
      </c>
      <c r="E1696" s="24">
        <v>35.583333333333336</v>
      </c>
      <c r="F1696" s="20">
        <v>2.7777777777776198E-2</v>
      </c>
      <c r="G1696" s="25">
        <f>'Bike Data'!$C$4*$F1696</f>
        <v>7.861111111110664</v>
      </c>
      <c r="H1696" s="22">
        <f>0.5*'Bike Data'!$C$12*'Bike Data'!$C$7*'Bike Data'!$C$6*'WLTP Calcs'!E1696^2</f>
        <v>260.57852916666673</v>
      </c>
      <c r="I1696" s="26">
        <f>0.02 *'Bike Data'!C$4*9.81</f>
        <v>55.524600000000007</v>
      </c>
      <c r="J1696" s="22">
        <f t="shared" si="183"/>
        <v>323.96424027777744</v>
      </c>
      <c r="K1696" s="25">
        <f t="shared" si="184"/>
        <v>323.96424027777744</v>
      </c>
      <c r="L1696" s="20">
        <f t="shared" si="185"/>
        <v>0</v>
      </c>
      <c r="M1696" s="30">
        <f>(E1696/1000)*(I1696+H1696+('Bike Data'!C$4*'Bike Data'!C$10*F1696))</f>
        <v>11.612302263657391</v>
      </c>
      <c r="N1696" s="25">
        <f t="shared" si="186"/>
        <v>11.612302263657391</v>
      </c>
      <c r="O1696" s="30">
        <f t="shared" si="187"/>
        <v>0</v>
      </c>
      <c r="P1696" s="26"/>
      <c r="Q1696" s="22">
        <f>((M1696+M1697)/2) * (B1697 - B1696)</f>
        <v>11.624081548636838</v>
      </c>
      <c r="R1696" s="25">
        <f t="shared" si="188"/>
        <v>11.624081548636838</v>
      </c>
      <c r="S1696" s="22">
        <f>SUM($R$3:R1696)</f>
        <v>3842.4140615205633</v>
      </c>
      <c r="T1696" s="25">
        <f t="shared" si="182"/>
        <v>0</v>
      </c>
      <c r="U1696" s="22">
        <f>SUM($T$3:T1696)</f>
        <v>503.67381435648423</v>
      </c>
      <c r="V1696" s="25"/>
      <c r="W1696" s="20">
        <f>U1696*'KERS Calcs'!$F$4</f>
        <v>443.23295663370612</v>
      </c>
      <c r="X1696" s="25">
        <f>O1696*'KERS Calcs'!$F$30</f>
        <v>0</v>
      </c>
      <c r="Y1696" s="73">
        <f>T1696*'KERS Calcs'!$F$30</f>
        <v>0</v>
      </c>
      <c r="Z1696" s="26">
        <f>SUM($Y$3:Y1696)</f>
        <v>270.87601509495784</v>
      </c>
    </row>
    <row r="1697" spans="1:26" x14ac:dyDescent="0.2">
      <c r="A1697" s="23" t="s">
        <v>21</v>
      </c>
      <c r="B1697" s="19">
        <v>1694</v>
      </c>
      <c r="C1697" s="23">
        <v>217</v>
      </c>
      <c r="D1697" s="19">
        <v>128.19999999999999</v>
      </c>
      <c r="E1697" s="24">
        <v>35.611111111111107</v>
      </c>
      <c r="F1697" s="20">
        <v>2.7777777777780146E-2</v>
      </c>
      <c r="G1697" s="25">
        <f>'Bike Data'!$C$4*$F1697</f>
        <v>7.8611111111117813</v>
      </c>
      <c r="H1697" s="22">
        <f>0.5*'Bike Data'!$C$12*'Bike Data'!$C$7*'Bike Data'!$C$6*'WLTP Calcs'!E1697^2</f>
        <v>260.98552407407402</v>
      </c>
      <c r="I1697" s="26">
        <f>0.02 *'Bike Data'!C$4*9.81</f>
        <v>55.524600000000007</v>
      </c>
      <c r="J1697" s="22">
        <f t="shared" si="183"/>
        <v>324.37123518518581</v>
      </c>
      <c r="K1697" s="25">
        <f t="shared" si="184"/>
        <v>324.37123518518581</v>
      </c>
      <c r="L1697" s="20">
        <f t="shared" si="185"/>
        <v>0</v>
      </c>
      <c r="M1697" s="30">
        <f>(E1697/1000)*(I1697+H1697+('Bike Data'!C$4*'Bike Data'!C$10*F1697))</f>
        <v>11.635860833616283</v>
      </c>
      <c r="N1697" s="25">
        <f t="shared" si="186"/>
        <v>11.635860833616283</v>
      </c>
      <c r="O1697" s="30">
        <f t="shared" si="187"/>
        <v>0</v>
      </c>
      <c r="P1697" s="26"/>
      <c r="Q1697" s="22">
        <f>((M1697+M1698)/2) * (B1698 - B1697)</f>
        <v>11.647657083333364</v>
      </c>
      <c r="R1697" s="25">
        <f t="shared" si="188"/>
        <v>11.647657083333364</v>
      </c>
      <c r="S1697" s="22">
        <f>SUM($R$3:R1697)</f>
        <v>3854.0617186038967</v>
      </c>
      <c r="T1697" s="25">
        <f t="shared" si="182"/>
        <v>0</v>
      </c>
      <c r="U1697" s="22">
        <f>SUM($T$3:T1697)</f>
        <v>503.67381435648423</v>
      </c>
      <c r="V1697" s="25"/>
      <c r="W1697" s="20">
        <f>U1697*'KERS Calcs'!$F$4</f>
        <v>443.23295663370612</v>
      </c>
      <c r="X1697" s="25">
        <f>O1697*'KERS Calcs'!$F$30</f>
        <v>0</v>
      </c>
      <c r="Y1697" s="73">
        <f>T1697*'KERS Calcs'!$F$30</f>
        <v>0</v>
      </c>
      <c r="Z1697" s="26">
        <f>SUM($Y$3:Y1697)</f>
        <v>270.87601509495784</v>
      </c>
    </row>
    <row r="1698" spans="1:26" x14ac:dyDescent="0.2">
      <c r="A1698" s="23" t="s">
        <v>21</v>
      </c>
      <c r="B1698" s="19">
        <v>1695</v>
      </c>
      <c r="C1698" s="23">
        <v>218</v>
      </c>
      <c r="D1698" s="19">
        <v>128.30000000000001</v>
      </c>
      <c r="E1698" s="24">
        <v>35.638888888888893</v>
      </c>
      <c r="F1698" s="20">
        <v>2.7777777777780146E-2</v>
      </c>
      <c r="G1698" s="25">
        <f>'Bike Data'!$C$4*$F1698</f>
        <v>7.8611111111117813</v>
      </c>
      <c r="H1698" s="22">
        <f>0.5*'Bike Data'!$C$12*'Bike Data'!$C$7*'Bike Data'!$C$6*'WLTP Calcs'!E1698^2</f>
        <v>261.39283657407412</v>
      </c>
      <c r="I1698" s="26">
        <f>0.02 *'Bike Data'!C$4*9.81</f>
        <v>55.524600000000007</v>
      </c>
      <c r="J1698" s="22">
        <f t="shared" si="183"/>
        <v>324.77854768518591</v>
      </c>
      <c r="K1698" s="25">
        <f t="shared" si="184"/>
        <v>324.77854768518591</v>
      </c>
      <c r="L1698" s="20">
        <f t="shared" si="185"/>
        <v>0</v>
      </c>
      <c r="M1698" s="30">
        <f>(E1698/1000)*(I1698+H1698+('Bike Data'!C$4*'Bike Data'!C$10*F1698))</f>
        <v>11.659453333050445</v>
      </c>
      <c r="N1698" s="25">
        <f t="shared" si="186"/>
        <v>11.659453333050445</v>
      </c>
      <c r="O1698" s="30">
        <f t="shared" si="187"/>
        <v>0</v>
      </c>
      <c r="P1698" s="26"/>
      <c r="Q1698" s="22">
        <f>((M1698+M1699)/2) * (B1699 - B1698)</f>
        <v>11.671266560738179</v>
      </c>
      <c r="R1698" s="25">
        <f t="shared" si="188"/>
        <v>11.671266560738179</v>
      </c>
      <c r="S1698" s="22">
        <f>SUM($R$3:R1698)</f>
        <v>3865.732985164635</v>
      </c>
      <c r="T1698" s="25">
        <f t="shared" si="182"/>
        <v>0</v>
      </c>
      <c r="U1698" s="22">
        <f>SUM($T$3:T1698)</f>
        <v>503.67381435648423</v>
      </c>
      <c r="V1698" s="25"/>
      <c r="W1698" s="20">
        <f>U1698*'KERS Calcs'!$F$4</f>
        <v>443.23295663370612</v>
      </c>
      <c r="X1698" s="25">
        <f>O1698*'KERS Calcs'!$F$30</f>
        <v>0</v>
      </c>
      <c r="Y1698" s="73">
        <f>T1698*'KERS Calcs'!$F$30</f>
        <v>0</v>
      </c>
      <c r="Z1698" s="26">
        <f>SUM($Y$3:Y1698)</f>
        <v>270.87601509495784</v>
      </c>
    </row>
    <row r="1699" spans="1:26" x14ac:dyDescent="0.2">
      <c r="A1699" s="23" t="s">
        <v>21</v>
      </c>
      <c r="B1699" s="19">
        <v>1696</v>
      </c>
      <c r="C1699" s="23">
        <v>219</v>
      </c>
      <c r="D1699" s="19">
        <v>128.4</v>
      </c>
      <c r="E1699" s="24">
        <v>35.666666666666671</v>
      </c>
      <c r="F1699" s="20">
        <v>2.7777777777776198E-2</v>
      </c>
      <c r="G1699" s="25">
        <f>'Bike Data'!$C$4*$F1699</f>
        <v>7.861111111110664</v>
      </c>
      <c r="H1699" s="22">
        <f>0.5*'Bike Data'!$C$12*'Bike Data'!$C$7*'Bike Data'!$C$6*'WLTP Calcs'!E1699^2</f>
        <v>261.80046666666675</v>
      </c>
      <c r="I1699" s="26">
        <f>0.02 *'Bike Data'!C$4*9.81</f>
        <v>55.524600000000007</v>
      </c>
      <c r="J1699" s="22">
        <f t="shared" si="183"/>
        <v>325.18617777777746</v>
      </c>
      <c r="K1699" s="25">
        <f t="shared" si="184"/>
        <v>325.18617777777746</v>
      </c>
      <c r="L1699" s="20">
        <f t="shared" si="185"/>
        <v>0</v>
      </c>
      <c r="M1699" s="30">
        <f>(E1699/1000)*(I1699+H1699+('Bike Data'!C$4*'Bike Data'!C$10*F1699))</f>
        <v>11.683079788425911</v>
      </c>
      <c r="N1699" s="25">
        <f t="shared" si="186"/>
        <v>11.683079788425911</v>
      </c>
      <c r="O1699" s="30">
        <f t="shared" si="187"/>
        <v>0</v>
      </c>
      <c r="P1699" s="26"/>
      <c r="Q1699" s="22">
        <f>((M1699+M1700)/2) * (B1700 - B1699)</f>
        <v>11.694910007317368</v>
      </c>
      <c r="R1699" s="25">
        <f t="shared" si="188"/>
        <v>11.694910007317368</v>
      </c>
      <c r="S1699" s="22">
        <f>SUM($R$3:R1699)</f>
        <v>3877.4278951719525</v>
      </c>
      <c r="T1699" s="25">
        <f t="shared" si="182"/>
        <v>0</v>
      </c>
      <c r="U1699" s="22">
        <f>SUM($T$3:T1699)</f>
        <v>503.67381435648423</v>
      </c>
      <c r="V1699" s="25"/>
      <c r="W1699" s="20">
        <f>U1699*'KERS Calcs'!$F$4</f>
        <v>443.23295663370612</v>
      </c>
      <c r="X1699" s="25">
        <f>O1699*'KERS Calcs'!$F$30</f>
        <v>0</v>
      </c>
      <c r="Y1699" s="73">
        <f>T1699*'KERS Calcs'!$F$30</f>
        <v>0</v>
      </c>
      <c r="Z1699" s="26">
        <f>SUM($Y$3:Y1699)</f>
        <v>270.87601509495784</v>
      </c>
    </row>
    <row r="1700" spans="1:26" x14ac:dyDescent="0.2">
      <c r="A1700" s="23" t="s">
        <v>21</v>
      </c>
      <c r="B1700" s="19">
        <v>1697</v>
      </c>
      <c r="C1700" s="23">
        <v>220</v>
      </c>
      <c r="D1700" s="19">
        <v>128.5</v>
      </c>
      <c r="E1700" s="24">
        <v>35.694444444444443</v>
      </c>
      <c r="F1700" s="20">
        <v>2.7777777777776198E-2</v>
      </c>
      <c r="G1700" s="25">
        <f>'Bike Data'!$C$4*$F1700</f>
        <v>7.861111111110664</v>
      </c>
      <c r="H1700" s="22">
        <f>0.5*'Bike Data'!$C$12*'Bike Data'!$C$7*'Bike Data'!$C$6*'WLTP Calcs'!E1700^2</f>
        <v>262.20841435185184</v>
      </c>
      <c r="I1700" s="26">
        <f>0.02 *'Bike Data'!C$4*9.81</f>
        <v>55.524600000000007</v>
      </c>
      <c r="J1700" s="22">
        <f t="shared" si="183"/>
        <v>325.59412546296255</v>
      </c>
      <c r="K1700" s="25">
        <f t="shared" si="184"/>
        <v>325.59412546296255</v>
      </c>
      <c r="L1700" s="20">
        <f t="shared" si="185"/>
        <v>0</v>
      </c>
      <c r="M1700" s="30">
        <f>(E1700/1000)*(I1700+H1700+('Bike Data'!C$4*'Bike Data'!C$10*F1700))</f>
        <v>11.706740226208828</v>
      </c>
      <c r="N1700" s="25">
        <f t="shared" si="186"/>
        <v>11.706740226208828</v>
      </c>
      <c r="O1700" s="30">
        <f t="shared" si="187"/>
        <v>0</v>
      </c>
      <c r="P1700" s="26"/>
      <c r="Q1700" s="22">
        <f>((M1700+M1701)/2) * (B1701 - B1700)</f>
        <v>11.627157153568657</v>
      </c>
      <c r="R1700" s="25">
        <f t="shared" si="188"/>
        <v>11.627157153568657</v>
      </c>
      <c r="S1700" s="22">
        <f>SUM($R$3:R1700)</f>
        <v>3889.055052325521</v>
      </c>
      <c r="T1700" s="25">
        <f t="shared" si="182"/>
        <v>0</v>
      </c>
      <c r="U1700" s="22">
        <f>SUM($T$3:T1700)</f>
        <v>503.67381435648423</v>
      </c>
      <c r="V1700" s="25"/>
      <c r="W1700" s="20">
        <f>U1700*'KERS Calcs'!$F$4</f>
        <v>443.23295663370612</v>
      </c>
      <c r="X1700" s="25">
        <f>O1700*'KERS Calcs'!$F$30</f>
        <v>0</v>
      </c>
      <c r="Y1700" s="73">
        <f>T1700*'KERS Calcs'!$F$30</f>
        <v>0</v>
      </c>
      <c r="Z1700" s="26">
        <f>SUM($Y$3:Y1700)</f>
        <v>270.87601509495784</v>
      </c>
    </row>
    <row r="1701" spans="1:26" x14ac:dyDescent="0.2">
      <c r="A1701" s="23" t="s">
        <v>21</v>
      </c>
      <c r="B1701" s="19">
        <v>1698</v>
      </c>
      <c r="C1701" s="23">
        <v>221</v>
      </c>
      <c r="D1701" s="19">
        <v>128.6</v>
      </c>
      <c r="E1701" s="24">
        <v>35.722222222222221</v>
      </c>
      <c r="F1701" s="20">
        <v>1.3888888888888099E-2</v>
      </c>
      <c r="G1701" s="25">
        <f>'Bike Data'!$C$4*$F1701</f>
        <v>3.930555555555332</v>
      </c>
      <c r="H1701" s="22">
        <f>0.5*'Bike Data'!$C$12*'Bike Data'!$C$7*'Bike Data'!$C$6*'WLTP Calcs'!E1701^2</f>
        <v>262.61667962962963</v>
      </c>
      <c r="I1701" s="26">
        <f>0.02 *'Bike Data'!C$4*9.81</f>
        <v>55.524600000000007</v>
      </c>
      <c r="J1701" s="22">
        <f t="shared" si="183"/>
        <v>322.07183518518497</v>
      </c>
      <c r="K1701" s="25">
        <f t="shared" si="184"/>
        <v>322.07183518518497</v>
      </c>
      <c r="L1701" s="20">
        <f t="shared" si="185"/>
        <v>0</v>
      </c>
      <c r="M1701" s="30">
        <f>(E1701/1000)*(I1701+H1701+('Bike Data'!C$4*'Bike Data'!C$10*F1701))</f>
        <v>11.547574080928488</v>
      </c>
      <c r="N1701" s="25">
        <f t="shared" si="186"/>
        <v>11.547574080928488</v>
      </c>
      <c r="O1701" s="30">
        <f t="shared" si="187"/>
        <v>0</v>
      </c>
      <c r="P1701" s="26"/>
      <c r="Q1701" s="22">
        <f>((M1701+M1702)/2) * (B1702 - B1701)</f>
        <v>11.364713488991772</v>
      </c>
      <c r="R1701" s="25">
        <f t="shared" si="188"/>
        <v>11.364713488991772</v>
      </c>
      <c r="S1701" s="22">
        <f>SUM($R$3:R1701)</f>
        <v>3900.4197658145126</v>
      </c>
      <c r="T1701" s="25">
        <f t="shared" si="182"/>
        <v>0</v>
      </c>
      <c r="U1701" s="22">
        <f>SUM($T$3:T1701)</f>
        <v>503.67381435648423</v>
      </c>
      <c r="V1701" s="25"/>
      <c r="W1701" s="20">
        <f>U1701*'KERS Calcs'!$F$4</f>
        <v>443.23295663370612</v>
      </c>
      <c r="X1701" s="25">
        <f>O1701*'KERS Calcs'!$F$30</f>
        <v>0</v>
      </c>
      <c r="Y1701" s="73">
        <f>T1701*'KERS Calcs'!$F$30</f>
        <v>0</v>
      </c>
      <c r="Z1701" s="26">
        <f>SUM($Y$3:Y1701)</f>
        <v>270.87601509495784</v>
      </c>
    </row>
    <row r="1702" spans="1:26" x14ac:dyDescent="0.2">
      <c r="A1702" s="23" t="s">
        <v>21</v>
      </c>
      <c r="B1702" s="19">
        <v>1699</v>
      </c>
      <c r="C1702" s="23">
        <v>222</v>
      </c>
      <c r="D1702" s="19">
        <v>128.6</v>
      </c>
      <c r="E1702" s="24">
        <v>35.722222222222221</v>
      </c>
      <c r="F1702" s="20">
        <v>-1.3888888888888099E-2</v>
      </c>
      <c r="G1702" s="25">
        <f>'Bike Data'!$C$4*$F1702</f>
        <v>-3.930555555555332</v>
      </c>
      <c r="H1702" s="22">
        <f>0.5*'Bike Data'!$C$12*'Bike Data'!$C$7*'Bike Data'!$C$6*'WLTP Calcs'!E1702^2</f>
        <v>262.61667962962963</v>
      </c>
      <c r="I1702" s="26">
        <f>0.02 *'Bike Data'!C$4*9.81</f>
        <v>55.524600000000007</v>
      </c>
      <c r="J1702" s="22">
        <f t="shared" si="183"/>
        <v>314.21072407407434</v>
      </c>
      <c r="K1702" s="25">
        <f t="shared" si="184"/>
        <v>314.21072407407434</v>
      </c>
      <c r="L1702" s="20">
        <f t="shared" si="185"/>
        <v>0</v>
      </c>
      <c r="M1702" s="30">
        <f>(E1702/1000)*(I1702+H1702+('Bike Data'!C$4*'Bike Data'!C$10*F1702))</f>
        <v>11.181852897055053</v>
      </c>
      <c r="N1702" s="25">
        <f t="shared" si="186"/>
        <v>11.181852897055053</v>
      </c>
      <c r="O1702" s="30">
        <f t="shared" si="187"/>
        <v>0</v>
      </c>
      <c r="P1702" s="26"/>
      <c r="Q1702" s="22">
        <f>((M1702+M1703)/2) * (B1703 - B1702)</f>
        <v>10.987500565055964</v>
      </c>
      <c r="R1702" s="25">
        <f t="shared" si="188"/>
        <v>10.987500565055964</v>
      </c>
      <c r="S1702" s="22">
        <f>SUM($R$3:R1702)</f>
        <v>3911.4072663795687</v>
      </c>
      <c r="T1702" s="25">
        <f t="shared" si="182"/>
        <v>0</v>
      </c>
      <c r="U1702" s="22">
        <f>SUM($T$3:T1702)</f>
        <v>503.67381435648423</v>
      </c>
      <c r="V1702" s="25"/>
      <c r="W1702" s="20">
        <f>U1702*'KERS Calcs'!$F$4</f>
        <v>443.23295663370612</v>
      </c>
      <c r="X1702" s="25">
        <f>O1702*'KERS Calcs'!$F$30</f>
        <v>0</v>
      </c>
      <c r="Y1702" s="73">
        <f>T1702*'KERS Calcs'!$F$30</f>
        <v>0</v>
      </c>
      <c r="Z1702" s="26">
        <f>SUM($Y$3:Y1702)</f>
        <v>270.87601509495784</v>
      </c>
    </row>
    <row r="1703" spans="1:26" x14ac:dyDescent="0.2">
      <c r="A1703" s="23" t="s">
        <v>21</v>
      </c>
      <c r="B1703" s="19">
        <v>1700</v>
      </c>
      <c r="C1703" s="23">
        <v>223</v>
      </c>
      <c r="D1703" s="19">
        <v>128.5</v>
      </c>
      <c r="E1703" s="24">
        <v>35.694444444444443</v>
      </c>
      <c r="F1703" s="20">
        <v>-4.1666666666664298E-2</v>
      </c>
      <c r="G1703" s="25">
        <f>'Bike Data'!$C$4*$F1703</f>
        <v>-11.791666666665996</v>
      </c>
      <c r="H1703" s="22">
        <f>0.5*'Bike Data'!$C$12*'Bike Data'!$C$7*'Bike Data'!$C$6*'WLTP Calcs'!E1703^2</f>
        <v>262.20841435185184</v>
      </c>
      <c r="I1703" s="26">
        <f>0.02 *'Bike Data'!C$4*9.81</f>
        <v>55.524600000000007</v>
      </c>
      <c r="J1703" s="22">
        <f t="shared" si="183"/>
        <v>305.94134768518586</v>
      </c>
      <c r="K1703" s="25">
        <f t="shared" si="184"/>
        <v>305.94134768518586</v>
      </c>
      <c r="L1703" s="20">
        <f t="shared" si="185"/>
        <v>0</v>
      </c>
      <c r="M1703" s="30">
        <f>(E1703/1000)*(I1703+H1703+('Bike Data'!C$4*'Bike Data'!C$10*F1703))</f>
        <v>10.793148233056874</v>
      </c>
      <c r="N1703" s="25">
        <f t="shared" si="186"/>
        <v>10.793148233056874</v>
      </c>
      <c r="O1703" s="30">
        <f t="shared" si="187"/>
        <v>0</v>
      </c>
      <c r="P1703" s="26"/>
      <c r="Q1703" s="22">
        <f>((M1703+M1704)/2) * (B1704 - B1703)</f>
        <v>10.678998747000399</v>
      </c>
      <c r="R1703" s="25">
        <f t="shared" si="188"/>
        <v>10.678998747000399</v>
      </c>
      <c r="S1703" s="22">
        <f>SUM($R$3:R1703)</f>
        <v>3922.0862651265693</v>
      </c>
      <c r="T1703" s="25">
        <f t="shared" si="182"/>
        <v>0</v>
      </c>
      <c r="U1703" s="22">
        <f>SUM($T$3:T1703)</f>
        <v>503.67381435648423</v>
      </c>
      <c r="V1703" s="25"/>
      <c r="W1703" s="20">
        <f>U1703*'KERS Calcs'!$F$4</f>
        <v>443.23295663370612</v>
      </c>
      <c r="X1703" s="25">
        <f>O1703*'KERS Calcs'!$F$30</f>
        <v>0</v>
      </c>
      <c r="Y1703" s="73">
        <f>T1703*'KERS Calcs'!$F$30</f>
        <v>0</v>
      </c>
      <c r="Z1703" s="26">
        <f>SUM($Y$3:Y1703)</f>
        <v>270.87601509495784</v>
      </c>
    </row>
    <row r="1704" spans="1:26" x14ac:dyDescent="0.2">
      <c r="A1704" s="23" t="s">
        <v>21</v>
      </c>
      <c r="B1704" s="19">
        <v>1701</v>
      </c>
      <c r="C1704" s="23">
        <v>224</v>
      </c>
      <c r="D1704" s="19">
        <v>128.30000000000001</v>
      </c>
      <c r="E1704" s="24">
        <v>35.638888888888893</v>
      </c>
      <c r="F1704" s="20">
        <v>-5.5555555555556344E-2</v>
      </c>
      <c r="G1704" s="25">
        <f>'Bike Data'!$C$4*$F1704</f>
        <v>-15.722222222222445</v>
      </c>
      <c r="H1704" s="22">
        <f>0.5*'Bike Data'!$C$12*'Bike Data'!$C$7*'Bike Data'!$C$6*'WLTP Calcs'!E1704^2</f>
        <v>261.39283657407412</v>
      </c>
      <c r="I1704" s="26">
        <f>0.02 *'Bike Data'!C$4*9.81</f>
        <v>55.524600000000007</v>
      </c>
      <c r="J1704" s="22">
        <f t="shared" si="183"/>
        <v>301.19521435185169</v>
      </c>
      <c r="K1704" s="25">
        <f t="shared" si="184"/>
        <v>301.19521435185169</v>
      </c>
      <c r="L1704" s="20">
        <f t="shared" si="185"/>
        <v>0</v>
      </c>
      <c r="M1704" s="30">
        <f>(E1704/1000)*(I1704+H1704+('Bike Data'!C$4*'Bike Data'!C$10*F1704))</f>
        <v>10.564849260943925</v>
      </c>
      <c r="N1704" s="25">
        <f t="shared" si="186"/>
        <v>10.564849260943925</v>
      </c>
      <c r="O1704" s="30">
        <f t="shared" si="187"/>
        <v>0</v>
      </c>
      <c r="P1704" s="26"/>
      <c r="Q1704" s="22">
        <f>((M1704+M1705)/2) * (B1705 - B1704)</f>
        <v>10.542126886085384</v>
      </c>
      <c r="R1704" s="25">
        <f t="shared" si="188"/>
        <v>10.542126886085384</v>
      </c>
      <c r="S1704" s="22">
        <f>SUM($R$3:R1704)</f>
        <v>3932.6283920126548</v>
      </c>
      <c r="T1704" s="25">
        <f t="shared" si="182"/>
        <v>0</v>
      </c>
      <c r="U1704" s="22">
        <f>SUM($T$3:T1704)</f>
        <v>503.67381435648423</v>
      </c>
      <c r="V1704" s="25"/>
      <c r="W1704" s="20">
        <f>U1704*'KERS Calcs'!$F$4</f>
        <v>443.23295663370612</v>
      </c>
      <c r="X1704" s="25">
        <f>O1704*'KERS Calcs'!$F$30</f>
        <v>0</v>
      </c>
      <c r="Y1704" s="73">
        <f>T1704*'KERS Calcs'!$F$30</f>
        <v>0</v>
      </c>
      <c r="Z1704" s="26">
        <f>SUM($Y$3:Y1704)</f>
        <v>270.87601509495784</v>
      </c>
    </row>
    <row r="1705" spans="1:26" x14ac:dyDescent="0.2">
      <c r="A1705" s="23" t="s">
        <v>21</v>
      </c>
      <c r="B1705" s="19">
        <v>1702</v>
      </c>
      <c r="C1705" s="23">
        <v>225</v>
      </c>
      <c r="D1705" s="19">
        <v>128.1</v>
      </c>
      <c r="E1705" s="24">
        <v>35.583333333333336</v>
      </c>
      <c r="F1705" s="20">
        <v>-5.5555555555556344E-2</v>
      </c>
      <c r="G1705" s="25">
        <f>'Bike Data'!$C$4*$F1705</f>
        <v>-15.722222222222445</v>
      </c>
      <c r="H1705" s="22">
        <f>0.5*'Bike Data'!$C$12*'Bike Data'!$C$7*'Bike Data'!$C$6*'WLTP Calcs'!E1705^2</f>
        <v>260.57852916666673</v>
      </c>
      <c r="I1705" s="26">
        <f>0.02 *'Bike Data'!C$4*9.81</f>
        <v>55.524600000000007</v>
      </c>
      <c r="J1705" s="22">
        <f t="shared" si="183"/>
        <v>300.38090694444429</v>
      </c>
      <c r="K1705" s="25">
        <f t="shared" si="184"/>
        <v>300.38090694444429</v>
      </c>
      <c r="L1705" s="20">
        <f t="shared" si="185"/>
        <v>0</v>
      </c>
      <c r="M1705" s="30">
        <f>(E1705/1000)*(I1705+H1705+('Bike Data'!C$4*'Bike Data'!C$10*F1705))</f>
        <v>10.519404511226846</v>
      </c>
      <c r="N1705" s="25">
        <f t="shared" si="186"/>
        <v>10.519404511226846</v>
      </c>
      <c r="O1705" s="30">
        <f t="shared" si="187"/>
        <v>0</v>
      </c>
      <c r="P1705" s="26"/>
      <c r="Q1705" s="22">
        <f>((M1705+M1706)/2) * (B1706 - B1705)</f>
        <v>10.405817322990609</v>
      </c>
      <c r="R1705" s="25">
        <f t="shared" si="188"/>
        <v>10.405817322990609</v>
      </c>
      <c r="S1705" s="22">
        <f>SUM($R$3:R1705)</f>
        <v>3943.0342093356453</v>
      </c>
      <c r="T1705" s="25">
        <f t="shared" si="182"/>
        <v>0</v>
      </c>
      <c r="U1705" s="22">
        <f>SUM($T$3:T1705)</f>
        <v>503.67381435648423</v>
      </c>
      <c r="V1705" s="25"/>
      <c r="W1705" s="20">
        <f>U1705*'KERS Calcs'!$F$4</f>
        <v>443.23295663370612</v>
      </c>
      <c r="X1705" s="25">
        <f>O1705*'KERS Calcs'!$F$30</f>
        <v>0</v>
      </c>
      <c r="Y1705" s="73">
        <f>T1705*'KERS Calcs'!$F$30</f>
        <v>0</v>
      </c>
      <c r="Z1705" s="26">
        <f>SUM($Y$3:Y1705)</f>
        <v>270.87601509495784</v>
      </c>
    </row>
    <row r="1706" spans="1:26" x14ac:dyDescent="0.2">
      <c r="A1706" s="23" t="s">
        <v>21</v>
      </c>
      <c r="B1706" s="19">
        <v>1703</v>
      </c>
      <c r="C1706" s="23">
        <v>226</v>
      </c>
      <c r="D1706" s="19">
        <v>127.9</v>
      </c>
      <c r="E1706" s="24">
        <v>35.527777777777779</v>
      </c>
      <c r="F1706" s="20">
        <v>-6.9444444444444448E-2</v>
      </c>
      <c r="G1706" s="25">
        <f>'Bike Data'!$C$4*$F1706</f>
        <v>-19.652777777777779</v>
      </c>
      <c r="H1706" s="22">
        <f>0.5*'Bike Data'!$C$12*'Bike Data'!$C$7*'Bike Data'!$C$6*'WLTP Calcs'!E1706^2</f>
        <v>259.76549212962965</v>
      </c>
      <c r="I1706" s="26">
        <f>0.02 *'Bike Data'!C$4*9.81</f>
        <v>55.524600000000007</v>
      </c>
      <c r="J1706" s="22">
        <f t="shared" si="183"/>
        <v>295.6373143518519</v>
      </c>
      <c r="K1706" s="25">
        <f t="shared" si="184"/>
        <v>295.6373143518519</v>
      </c>
      <c r="L1706" s="20">
        <f t="shared" si="185"/>
        <v>0</v>
      </c>
      <c r="M1706" s="30">
        <f>(E1706/1000)*(I1706+H1706+('Bike Data'!C$4*'Bike Data'!C$10*F1706))</f>
        <v>10.292230134754373</v>
      </c>
      <c r="N1706" s="25">
        <f t="shared" si="186"/>
        <v>10.292230134754373</v>
      </c>
      <c r="O1706" s="30">
        <f t="shared" si="187"/>
        <v>0</v>
      </c>
      <c r="P1706" s="26"/>
      <c r="Q1706" s="22">
        <f>((M1706+M1707)/2) * (B1707 - B1706)</f>
        <v>10.258588476160622</v>
      </c>
      <c r="R1706" s="25">
        <f t="shared" si="188"/>
        <v>10.258588476160622</v>
      </c>
      <c r="S1706" s="22">
        <f>SUM($R$3:R1706)</f>
        <v>3953.2927978118059</v>
      </c>
      <c r="T1706" s="25">
        <f t="shared" si="182"/>
        <v>0</v>
      </c>
      <c r="U1706" s="22">
        <f>SUM($T$3:T1706)</f>
        <v>503.67381435648423</v>
      </c>
      <c r="V1706" s="25"/>
      <c r="W1706" s="20">
        <f>U1706*'KERS Calcs'!$F$4</f>
        <v>443.23295663370612</v>
      </c>
      <c r="X1706" s="25">
        <f>O1706*'KERS Calcs'!$F$30</f>
        <v>0</v>
      </c>
      <c r="Y1706" s="73">
        <f>T1706*'KERS Calcs'!$F$30</f>
        <v>0</v>
      </c>
      <c r="Z1706" s="26">
        <f>SUM($Y$3:Y1706)</f>
        <v>270.87601509495784</v>
      </c>
    </row>
    <row r="1707" spans="1:26" x14ac:dyDescent="0.2">
      <c r="A1707" s="23" t="s">
        <v>21</v>
      </c>
      <c r="B1707" s="19">
        <v>1704</v>
      </c>
      <c r="C1707" s="23">
        <v>227</v>
      </c>
      <c r="D1707" s="19">
        <v>127.6</v>
      </c>
      <c r="E1707" s="24">
        <v>35.444444444444443</v>
      </c>
      <c r="F1707" s="20">
        <v>-6.9444444444444448E-2</v>
      </c>
      <c r="G1707" s="25">
        <f>'Bike Data'!$C$4*$F1707</f>
        <v>-19.652777777777779</v>
      </c>
      <c r="H1707" s="22">
        <f>0.5*'Bike Data'!$C$12*'Bike Data'!$C$7*'Bike Data'!$C$6*'WLTP Calcs'!E1707^2</f>
        <v>258.5483185185185</v>
      </c>
      <c r="I1707" s="26">
        <f>0.02 *'Bike Data'!C$4*9.81</f>
        <v>55.524600000000007</v>
      </c>
      <c r="J1707" s="22">
        <f t="shared" si="183"/>
        <v>294.42014074074075</v>
      </c>
      <c r="K1707" s="25">
        <f t="shared" si="184"/>
        <v>294.42014074074075</v>
      </c>
      <c r="L1707" s="20">
        <f t="shared" si="185"/>
        <v>0</v>
      </c>
      <c r="M1707" s="30">
        <f>(E1707/1000)*(I1707+H1707+('Bike Data'!C$4*'Bike Data'!C$10*F1707))</f>
        <v>10.224946817566872</v>
      </c>
      <c r="N1707" s="25">
        <f t="shared" si="186"/>
        <v>10.224946817566872</v>
      </c>
      <c r="O1707" s="30">
        <f t="shared" si="187"/>
        <v>0</v>
      </c>
      <c r="P1707" s="26"/>
      <c r="Q1707" s="22">
        <f>((M1707+M1708)/2) * (B1708 - B1707)</f>
        <v>10.293180630054023</v>
      </c>
      <c r="R1707" s="25">
        <f t="shared" si="188"/>
        <v>10.293180630054023</v>
      </c>
      <c r="S1707" s="22">
        <f>SUM($R$3:R1707)</f>
        <v>3963.5859784418599</v>
      </c>
      <c r="T1707" s="25">
        <f t="shared" si="182"/>
        <v>0</v>
      </c>
      <c r="U1707" s="22">
        <f>SUM($T$3:T1707)</f>
        <v>503.67381435648423</v>
      </c>
      <c r="V1707" s="25"/>
      <c r="W1707" s="20">
        <f>U1707*'KERS Calcs'!$F$4</f>
        <v>443.23295663370612</v>
      </c>
      <c r="X1707" s="25">
        <f>O1707*'KERS Calcs'!$F$30</f>
        <v>0</v>
      </c>
      <c r="Y1707" s="73">
        <f>T1707*'KERS Calcs'!$F$30</f>
        <v>0</v>
      </c>
      <c r="Z1707" s="26">
        <f>SUM($Y$3:Y1707)</f>
        <v>270.87601509495784</v>
      </c>
    </row>
    <row r="1708" spans="1:26" x14ac:dyDescent="0.2">
      <c r="A1708" s="23" t="s">
        <v>21</v>
      </c>
      <c r="B1708" s="19">
        <v>1705</v>
      </c>
      <c r="C1708" s="23">
        <v>228</v>
      </c>
      <c r="D1708" s="19">
        <v>127.4</v>
      </c>
      <c r="E1708" s="24">
        <v>35.388888888888893</v>
      </c>
      <c r="F1708" s="20">
        <v>-5.5555555555554373E-2</v>
      </c>
      <c r="G1708" s="25">
        <f>'Bike Data'!$C$4*$F1708</f>
        <v>-15.722222222221887</v>
      </c>
      <c r="H1708" s="22">
        <f>0.5*'Bike Data'!$C$12*'Bike Data'!$C$7*'Bike Data'!$C$6*'WLTP Calcs'!E1708^2</f>
        <v>257.73845740740751</v>
      </c>
      <c r="I1708" s="26">
        <f>0.02 *'Bike Data'!C$4*9.81</f>
        <v>55.524600000000007</v>
      </c>
      <c r="J1708" s="22">
        <f t="shared" si="183"/>
        <v>297.54083518518564</v>
      </c>
      <c r="K1708" s="25">
        <f t="shared" si="184"/>
        <v>297.54083518518564</v>
      </c>
      <c r="L1708" s="20">
        <f t="shared" si="185"/>
        <v>0</v>
      </c>
      <c r="M1708" s="30">
        <f>(E1708/1000)*(I1708+H1708+('Bike Data'!C$4*'Bike Data'!C$10*F1708))</f>
        <v>10.361414442541173</v>
      </c>
      <c r="N1708" s="25">
        <f t="shared" si="186"/>
        <v>10.361414442541173</v>
      </c>
      <c r="O1708" s="30">
        <f t="shared" si="187"/>
        <v>0</v>
      </c>
      <c r="P1708" s="26"/>
      <c r="Q1708" s="22">
        <f>((M1708+M1709)/2) * (B1709 - B1708)</f>
        <v>10.338996361085398</v>
      </c>
      <c r="R1708" s="25">
        <f t="shared" si="188"/>
        <v>10.338996361085398</v>
      </c>
      <c r="S1708" s="22">
        <f>SUM($R$3:R1708)</f>
        <v>3973.9249748029451</v>
      </c>
      <c r="T1708" s="25">
        <f t="shared" si="182"/>
        <v>0</v>
      </c>
      <c r="U1708" s="22">
        <f>SUM($T$3:T1708)</f>
        <v>503.67381435648423</v>
      </c>
      <c r="V1708" s="25"/>
      <c r="W1708" s="20">
        <f>U1708*'KERS Calcs'!$F$4</f>
        <v>443.23295663370612</v>
      </c>
      <c r="X1708" s="25">
        <f>O1708*'KERS Calcs'!$F$30</f>
        <v>0</v>
      </c>
      <c r="Y1708" s="73">
        <f>T1708*'KERS Calcs'!$F$30</f>
        <v>0</v>
      </c>
      <c r="Z1708" s="26">
        <f>SUM($Y$3:Y1708)</f>
        <v>270.87601509495784</v>
      </c>
    </row>
    <row r="1709" spans="1:26" x14ac:dyDescent="0.2">
      <c r="A1709" s="23" t="s">
        <v>21</v>
      </c>
      <c r="B1709" s="19">
        <v>1706</v>
      </c>
      <c r="C1709" s="23">
        <v>229</v>
      </c>
      <c r="D1709" s="19">
        <v>127.2</v>
      </c>
      <c r="E1709" s="24">
        <v>35.333333333333336</v>
      </c>
      <c r="F1709" s="20">
        <v>-5.5555555555556344E-2</v>
      </c>
      <c r="G1709" s="25">
        <f>'Bike Data'!$C$4*$F1709</f>
        <v>-15.722222222222445</v>
      </c>
      <c r="H1709" s="22">
        <f>0.5*'Bike Data'!$C$12*'Bike Data'!$C$7*'Bike Data'!$C$6*'WLTP Calcs'!E1709^2</f>
        <v>256.92986666666673</v>
      </c>
      <c r="I1709" s="26">
        <f>0.02 *'Bike Data'!C$4*9.81</f>
        <v>55.524600000000007</v>
      </c>
      <c r="J1709" s="22">
        <f t="shared" si="183"/>
        <v>296.73224444444429</v>
      </c>
      <c r="K1709" s="25">
        <f t="shared" si="184"/>
        <v>296.73224444444429</v>
      </c>
      <c r="L1709" s="20">
        <f t="shared" si="185"/>
        <v>0</v>
      </c>
      <c r="M1709" s="30">
        <f>(E1709/1000)*(I1709+H1709+('Bike Data'!C$4*'Bike Data'!C$10*F1709))</f>
        <v>10.316578279629622</v>
      </c>
      <c r="N1709" s="25">
        <f t="shared" si="186"/>
        <v>10.316578279629622</v>
      </c>
      <c r="O1709" s="30">
        <f t="shared" si="187"/>
        <v>0</v>
      </c>
      <c r="P1709" s="26"/>
      <c r="Q1709" s="22">
        <f>((M1709+M1710)/2) * (B1710 - B1709)</f>
        <v>10.384520277321243</v>
      </c>
      <c r="R1709" s="25">
        <f t="shared" si="188"/>
        <v>10.384520277321243</v>
      </c>
      <c r="S1709" s="22">
        <f>SUM($R$3:R1709)</f>
        <v>3984.3094950802665</v>
      </c>
      <c r="T1709" s="25">
        <f t="shared" si="182"/>
        <v>0</v>
      </c>
      <c r="U1709" s="22">
        <f>SUM($T$3:T1709)</f>
        <v>503.67381435648423</v>
      </c>
      <c r="V1709" s="25"/>
      <c r="W1709" s="20">
        <f>U1709*'KERS Calcs'!$F$4</f>
        <v>443.23295663370612</v>
      </c>
      <c r="X1709" s="25">
        <f>O1709*'KERS Calcs'!$F$30</f>
        <v>0</v>
      </c>
      <c r="Y1709" s="73">
        <f>T1709*'KERS Calcs'!$F$30</f>
        <v>0</v>
      </c>
      <c r="Z1709" s="26">
        <f>SUM($Y$3:Y1709)</f>
        <v>270.87601509495784</v>
      </c>
    </row>
    <row r="1710" spans="1:26" x14ac:dyDescent="0.2">
      <c r="A1710" s="23" t="s">
        <v>21</v>
      </c>
      <c r="B1710" s="19">
        <v>1707</v>
      </c>
      <c r="C1710" s="23">
        <v>230</v>
      </c>
      <c r="D1710" s="19">
        <v>127</v>
      </c>
      <c r="E1710" s="24">
        <v>35.277777777777779</v>
      </c>
      <c r="F1710" s="20">
        <v>-4.1666666666666269E-2</v>
      </c>
      <c r="G1710" s="25">
        <f>'Bike Data'!$C$4*$F1710</f>
        <v>-11.791666666666554</v>
      </c>
      <c r="H1710" s="22">
        <f>0.5*'Bike Data'!$C$12*'Bike Data'!$C$7*'Bike Data'!$C$6*'WLTP Calcs'!E1710^2</f>
        <v>256.12254629629632</v>
      </c>
      <c r="I1710" s="26">
        <f>0.02 *'Bike Data'!C$4*9.81</f>
        <v>55.524600000000007</v>
      </c>
      <c r="J1710" s="22">
        <f t="shared" si="183"/>
        <v>299.85547962962977</v>
      </c>
      <c r="K1710" s="25">
        <f t="shared" si="184"/>
        <v>299.85547962962977</v>
      </c>
      <c r="L1710" s="20">
        <f t="shared" si="185"/>
        <v>0</v>
      </c>
      <c r="M1710" s="30">
        <f>(E1710/1000)*(I1710+H1710+('Bike Data'!C$4*'Bike Data'!C$10*F1710))</f>
        <v>10.452462275012866</v>
      </c>
      <c r="N1710" s="25">
        <f t="shared" si="186"/>
        <v>10.452462275012866</v>
      </c>
      <c r="O1710" s="30">
        <f t="shared" si="187"/>
        <v>0</v>
      </c>
      <c r="P1710" s="26"/>
      <c r="Q1710" s="22">
        <f>((M1710+M1711)/2) * (B1711 - B1710)</f>
        <v>10.531462670839764</v>
      </c>
      <c r="R1710" s="25">
        <f t="shared" si="188"/>
        <v>10.531462670839764</v>
      </c>
      <c r="S1710" s="22">
        <f>SUM($R$3:R1710)</f>
        <v>3994.8409577511061</v>
      </c>
      <c r="T1710" s="25">
        <f t="shared" si="182"/>
        <v>0</v>
      </c>
      <c r="U1710" s="22">
        <f>SUM($T$3:T1710)</f>
        <v>503.67381435648423</v>
      </c>
      <c r="V1710" s="25"/>
      <c r="W1710" s="20">
        <f>U1710*'KERS Calcs'!$F$4</f>
        <v>443.23295663370612</v>
      </c>
      <c r="X1710" s="25">
        <f>O1710*'KERS Calcs'!$F$30</f>
        <v>0</v>
      </c>
      <c r="Y1710" s="73">
        <f>T1710*'KERS Calcs'!$F$30</f>
        <v>0</v>
      </c>
      <c r="Z1710" s="26">
        <f>SUM($Y$3:Y1710)</f>
        <v>270.87601509495784</v>
      </c>
    </row>
    <row r="1711" spans="1:26" x14ac:dyDescent="0.2">
      <c r="A1711" s="23" t="s">
        <v>21</v>
      </c>
      <c r="B1711" s="19">
        <v>1708</v>
      </c>
      <c r="C1711" s="23">
        <v>231</v>
      </c>
      <c r="D1711" s="19">
        <v>126.9</v>
      </c>
      <c r="E1711" s="24">
        <v>35.25</v>
      </c>
      <c r="F1711" s="20">
        <v>-2.7777777777778172E-2</v>
      </c>
      <c r="G1711" s="25">
        <f>'Bike Data'!$C$4*$F1711</f>
        <v>-7.8611111111112226</v>
      </c>
      <c r="H1711" s="22">
        <f>0.5*'Bike Data'!$C$12*'Bike Data'!$C$7*'Bike Data'!$C$6*'WLTP Calcs'!E1711^2</f>
        <v>255.71936250000002</v>
      </c>
      <c r="I1711" s="26">
        <f>0.02 *'Bike Data'!C$4*9.81</f>
        <v>55.524600000000007</v>
      </c>
      <c r="J1711" s="22">
        <f t="shared" si="183"/>
        <v>303.38285138888881</v>
      </c>
      <c r="K1711" s="25">
        <f t="shared" si="184"/>
        <v>303.38285138888881</v>
      </c>
      <c r="L1711" s="20">
        <f t="shared" si="185"/>
        <v>0</v>
      </c>
      <c r="M1711" s="30">
        <f>(E1711/1000)*(I1711+H1711+('Bike Data'!C$4*'Bike Data'!C$10*F1711))</f>
        <v>10.610463066666661</v>
      </c>
      <c r="N1711" s="25">
        <f t="shared" si="186"/>
        <v>10.610463066666661</v>
      </c>
      <c r="O1711" s="30">
        <f t="shared" si="187"/>
        <v>0</v>
      </c>
      <c r="P1711" s="26"/>
      <c r="Q1711" s="22">
        <f>((M1711+M1712)/2) * (B1712 - B1711)</f>
        <v>10.599187505684151</v>
      </c>
      <c r="R1711" s="25">
        <f t="shared" si="188"/>
        <v>10.599187505684151</v>
      </c>
      <c r="S1711" s="22">
        <f>SUM($R$3:R1711)</f>
        <v>4005.4401452567904</v>
      </c>
      <c r="T1711" s="25">
        <f t="shared" si="182"/>
        <v>0</v>
      </c>
      <c r="U1711" s="22">
        <f>SUM($T$3:T1711)</f>
        <v>503.67381435648423</v>
      </c>
      <c r="V1711" s="25"/>
      <c r="W1711" s="20">
        <f>U1711*'KERS Calcs'!$F$4</f>
        <v>443.23295663370612</v>
      </c>
      <c r="X1711" s="25">
        <f>O1711*'KERS Calcs'!$F$30</f>
        <v>0</v>
      </c>
      <c r="Y1711" s="73">
        <f>T1711*'KERS Calcs'!$F$30</f>
        <v>0</v>
      </c>
      <c r="Z1711" s="26">
        <f>SUM($Y$3:Y1711)</f>
        <v>270.87601509495784</v>
      </c>
    </row>
    <row r="1712" spans="1:26" x14ac:dyDescent="0.2">
      <c r="A1712" s="23" t="s">
        <v>21</v>
      </c>
      <c r="B1712" s="19">
        <v>1709</v>
      </c>
      <c r="C1712" s="23">
        <v>232</v>
      </c>
      <c r="D1712" s="19">
        <v>126.8</v>
      </c>
      <c r="E1712" s="24">
        <v>35.222222222222221</v>
      </c>
      <c r="F1712" s="20">
        <v>-2.7777777777778172E-2</v>
      </c>
      <c r="G1712" s="25">
        <f>'Bike Data'!$C$4*$F1712</f>
        <v>-7.8611111111112226</v>
      </c>
      <c r="H1712" s="22">
        <f>0.5*'Bike Data'!$C$12*'Bike Data'!$C$7*'Bike Data'!$C$6*'WLTP Calcs'!E1712^2</f>
        <v>255.31649629629629</v>
      </c>
      <c r="I1712" s="26">
        <f>0.02 *'Bike Data'!C$4*9.81</f>
        <v>55.524600000000007</v>
      </c>
      <c r="J1712" s="22">
        <f t="shared" si="183"/>
        <v>302.97998518518506</v>
      </c>
      <c r="K1712" s="25">
        <f t="shared" si="184"/>
        <v>302.97998518518506</v>
      </c>
      <c r="L1712" s="20">
        <f t="shared" si="185"/>
        <v>0</v>
      </c>
      <c r="M1712" s="30">
        <f>(E1712/1000)*(I1712+H1712+('Bike Data'!C$4*'Bike Data'!C$10*F1712))</f>
        <v>10.587911944701641</v>
      </c>
      <c r="N1712" s="25">
        <f t="shared" si="186"/>
        <v>10.587911944701641</v>
      </c>
      <c r="O1712" s="30">
        <f t="shared" si="187"/>
        <v>0</v>
      </c>
      <c r="P1712" s="26"/>
      <c r="Q1712" s="22">
        <f>((M1712+M1713)/2) * (B1713 - B1712)</f>
        <v>10.756812082310958</v>
      </c>
      <c r="R1712" s="25">
        <f t="shared" si="188"/>
        <v>10.756812082310958</v>
      </c>
      <c r="S1712" s="22">
        <f>SUM($R$3:R1712)</f>
        <v>4016.1969573391016</v>
      </c>
      <c r="T1712" s="25">
        <f t="shared" si="182"/>
        <v>0</v>
      </c>
      <c r="U1712" s="22">
        <f>SUM($T$3:T1712)</f>
        <v>503.67381435648423</v>
      </c>
      <c r="V1712" s="25"/>
      <c r="W1712" s="20">
        <f>U1712*'KERS Calcs'!$F$4</f>
        <v>443.23295663370612</v>
      </c>
      <c r="X1712" s="25">
        <f>O1712*'KERS Calcs'!$F$30</f>
        <v>0</v>
      </c>
      <c r="Y1712" s="73">
        <f>T1712*'KERS Calcs'!$F$30</f>
        <v>0</v>
      </c>
      <c r="Z1712" s="26">
        <f>SUM($Y$3:Y1712)</f>
        <v>270.87601509495784</v>
      </c>
    </row>
    <row r="1713" spans="1:26" x14ac:dyDescent="0.2">
      <c r="A1713" s="23" t="s">
        <v>21</v>
      </c>
      <c r="B1713" s="19">
        <v>1710</v>
      </c>
      <c r="C1713" s="23">
        <v>233</v>
      </c>
      <c r="D1713" s="19">
        <v>126.7</v>
      </c>
      <c r="E1713" s="24">
        <v>35.19444444444445</v>
      </c>
      <c r="F1713" s="20">
        <v>0</v>
      </c>
      <c r="G1713" s="25">
        <f>'Bike Data'!$C$4*$F1713</f>
        <v>0</v>
      </c>
      <c r="H1713" s="22">
        <f>0.5*'Bike Data'!$C$12*'Bike Data'!$C$7*'Bike Data'!$C$6*'WLTP Calcs'!E1713^2</f>
        <v>254.91394768518529</v>
      </c>
      <c r="I1713" s="26">
        <f>0.02 *'Bike Data'!C$4*9.81</f>
        <v>55.524600000000007</v>
      </c>
      <c r="J1713" s="22">
        <f t="shared" si="183"/>
        <v>310.43854768518531</v>
      </c>
      <c r="K1713" s="25">
        <f t="shared" si="184"/>
        <v>310.43854768518531</v>
      </c>
      <c r="L1713" s="20">
        <f t="shared" si="185"/>
        <v>0</v>
      </c>
      <c r="M1713" s="30">
        <f>(E1713/1000)*(I1713+H1713+('Bike Data'!C$4*'Bike Data'!C$10*F1713))</f>
        <v>10.925712219920275</v>
      </c>
      <c r="N1713" s="25">
        <f t="shared" si="186"/>
        <v>10.925712219920275</v>
      </c>
      <c r="O1713" s="30">
        <f t="shared" si="187"/>
        <v>0</v>
      </c>
      <c r="P1713" s="26"/>
      <c r="Q1713" s="22">
        <f>((M1713+M1714)/2) * (B1714 - B1713)</f>
        <v>11.117414307156643</v>
      </c>
      <c r="R1713" s="25">
        <f t="shared" si="188"/>
        <v>11.117414307156643</v>
      </c>
      <c r="S1713" s="22">
        <f>SUM($R$3:R1713)</f>
        <v>4027.3143716462582</v>
      </c>
      <c r="T1713" s="25">
        <f t="shared" si="182"/>
        <v>0</v>
      </c>
      <c r="U1713" s="22">
        <f>SUM($T$3:T1713)</f>
        <v>503.67381435648423</v>
      </c>
      <c r="V1713" s="25"/>
      <c r="W1713" s="20">
        <f>U1713*'KERS Calcs'!$F$4</f>
        <v>443.23295663370612</v>
      </c>
      <c r="X1713" s="25">
        <f>O1713*'KERS Calcs'!$F$30</f>
        <v>0</v>
      </c>
      <c r="Y1713" s="73">
        <f>T1713*'KERS Calcs'!$F$30</f>
        <v>0</v>
      </c>
      <c r="Z1713" s="26">
        <f>SUM($Y$3:Y1713)</f>
        <v>270.87601509495784</v>
      </c>
    </row>
    <row r="1714" spans="1:26" x14ac:dyDescent="0.2">
      <c r="A1714" s="23" t="s">
        <v>21</v>
      </c>
      <c r="B1714" s="19">
        <v>1711</v>
      </c>
      <c r="C1714" s="23">
        <v>234</v>
      </c>
      <c r="D1714" s="19">
        <v>126.8</v>
      </c>
      <c r="E1714" s="24">
        <v>35.222222222222221</v>
      </c>
      <c r="F1714" s="20">
        <v>2.7777777777778172E-2</v>
      </c>
      <c r="G1714" s="25">
        <f>'Bike Data'!$C$4*$F1714</f>
        <v>7.8611111111112226</v>
      </c>
      <c r="H1714" s="22">
        <f>0.5*'Bike Data'!$C$12*'Bike Data'!$C$7*'Bike Data'!$C$6*'WLTP Calcs'!E1714^2</f>
        <v>255.31649629629629</v>
      </c>
      <c r="I1714" s="26">
        <f>0.02 *'Bike Data'!C$4*9.81</f>
        <v>55.524600000000007</v>
      </c>
      <c r="J1714" s="22">
        <f t="shared" si="183"/>
        <v>318.70220740740751</v>
      </c>
      <c r="K1714" s="25">
        <f t="shared" si="184"/>
        <v>318.70220740740751</v>
      </c>
      <c r="L1714" s="20">
        <f t="shared" si="185"/>
        <v>0</v>
      </c>
      <c r="M1714" s="30">
        <f>(E1714/1000)*(I1714+H1714+('Bike Data'!C$4*'Bike Data'!C$10*F1714))</f>
        <v>11.309116394393012</v>
      </c>
      <c r="N1714" s="25">
        <f t="shared" si="186"/>
        <v>11.309116394393012</v>
      </c>
      <c r="O1714" s="30">
        <f t="shared" si="187"/>
        <v>0</v>
      </c>
      <c r="P1714" s="26"/>
      <c r="Q1714" s="22">
        <f>((M1714+M1715)/2) * (B1715 - B1714)</f>
        <v>11.410897994852753</v>
      </c>
      <c r="R1714" s="25">
        <f t="shared" si="188"/>
        <v>11.410897994852753</v>
      </c>
      <c r="S1714" s="22">
        <f>SUM($R$3:R1714)</f>
        <v>4038.725269641111</v>
      </c>
      <c r="T1714" s="25">
        <f t="shared" si="182"/>
        <v>0</v>
      </c>
      <c r="U1714" s="22">
        <f>SUM($T$3:T1714)</f>
        <v>503.67381435648423</v>
      </c>
      <c r="V1714" s="25"/>
      <c r="W1714" s="20">
        <f>U1714*'KERS Calcs'!$F$4</f>
        <v>443.23295663370612</v>
      </c>
      <c r="X1714" s="25">
        <f>O1714*'KERS Calcs'!$F$30</f>
        <v>0</v>
      </c>
      <c r="Y1714" s="73">
        <f>T1714*'KERS Calcs'!$F$30</f>
        <v>0</v>
      </c>
      <c r="Z1714" s="26">
        <f>SUM($Y$3:Y1714)</f>
        <v>270.87601509495784</v>
      </c>
    </row>
    <row r="1715" spans="1:26" x14ac:dyDescent="0.2">
      <c r="A1715" s="23" t="s">
        <v>21</v>
      </c>
      <c r="B1715" s="19">
        <v>1712</v>
      </c>
      <c r="C1715" s="23">
        <v>235</v>
      </c>
      <c r="D1715" s="19">
        <v>126.9</v>
      </c>
      <c r="E1715" s="24">
        <v>35.25</v>
      </c>
      <c r="F1715" s="20">
        <v>4.1666666666666269E-2</v>
      </c>
      <c r="G1715" s="25">
        <f>'Bike Data'!$C$4*$F1715</f>
        <v>11.791666666666554</v>
      </c>
      <c r="H1715" s="22">
        <f>0.5*'Bike Data'!$C$12*'Bike Data'!$C$7*'Bike Data'!$C$6*'WLTP Calcs'!E1715^2</f>
        <v>255.71936250000002</v>
      </c>
      <c r="I1715" s="26">
        <f>0.02 *'Bike Data'!C$4*9.81</f>
        <v>55.524600000000007</v>
      </c>
      <c r="J1715" s="22">
        <f t="shared" si="183"/>
        <v>323.03562916666658</v>
      </c>
      <c r="K1715" s="25">
        <f t="shared" si="184"/>
        <v>323.03562916666658</v>
      </c>
      <c r="L1715" s="20">
        <f t="shared" si="185"/>
        <v>0</v>
      </c>
      <c r="M1715" s="30">
        <f>(E1715/1000)*(I1715+H1715+('Bike Data'!C$4*'Bike Data'!C$10*F1715))</f>
        <v>11.512679595312495</v>
      </c>
      <c r="N1715" s="25">
        <f t="shared" si="186"/>
        <v>11.512679595312495</v>
      </c>
      <c r="O1715" s="30">
        <f t="shared" si="187"/>
        <v>0</v>
      </c>
      <c r="P1715" s="26"/>
      <c r="Q1715" s="22">
        <f>((M1715+M1716)/2) * (B1716 - B1715)</f>
        <v>11.716719767509002</v>
      </c>
      <c r="R1715" s="25">
        <f t="shared" si="188"/>
        <v>11.716719767509002</v>
      </c>
      <c r="S1715" s="22">
        <f>SUM($R$3:R1715)</f>
        <v>4050.44198940862</v>
      </c>
      <c r="T1715" s="25">
        <f t="shared" si="182"/>
        <v>0</v>
      </c>
      <c r="U1715" s="22">
        <f>SUM($T$3:T1715)</f>
        <v>503.67381435648423</v>
      </c>
      <c r="V1715" s="25"/>
      <c r="W1715" s="20">
        <f>U1715*'KERS Calcs'!$F$4</f>
        <v>443.23295663370612</v>
      </c>
      <c r="X1715" s="25">
        <f>O1715*'KERS Calcs'!$F$30</f>
        <v>0</v>
      </c>
      <c r="Y1715" s="73">
        <f>T1715*'KERS Calcs'!$F$30</f>
        <v>0</v>
      </c>
      <c r="Z1715" s="26">
        <f>SUM($Y$3:Y1715)</f>
        <v>270.87601509495784</v>
      </c>
    </row>
    <row r="1716" spans="1:26" x14ac:dyDescent="0.2">
      <c r="A1716" s="23" t="s">
        <v>21</v>
      </c>
      <c r="B1716" s="19">
        <v>1713</v>
      </c>
      <c r="C1716" s="23">
        <v>236</v>
      </c>
      <c r="D1716" s="19">
        <v>127.1</v>
      </c>
      <c r="E1716" s="24">
        <v>35.305555555555557</v>
      </c>
      <c r="F1716" s="20">
        <v>6.9444444444444448E-2</v>
      </c>
      <c r="G1716" s="25">
        <f>'Bike Data'!$C$4*$F1716</f>
        <v>19.652777777777779</v>
      </c>
      <c r="H1716" s="22">
        <f>0.5*'Bike Data'!$C$12*'Bike Data'!$C$7*'Bike Data'!$C$6*'WLTP Calcs'!E1716^2</f>
        <v>256.52604768518523</v>
      </c>
      <c r="I1716" s="26">
        <f>0.02 *'Bike Data'!C$4*9.81</f>
        <v>55.524600000000007</v>
      </c>
      <c r="J1716" s="22">
        <f t="shared" si="183"/>
        <v>331.70342546296303</v>
      </c>
      <c r="K1716" s="25">
        <f t="shared" si="184"/>
        <v>331.70342546296303</v>
      </c>
      <c r="L1716" s="20">
        <f t="shared" si="185"/>
        <v>0</v>
      </c>
      <c r="M1716" s="30">
        <f>(E1716/1000)*(I1716+H1716+('Bike Data'!C$4*'Bike Data'!C$10*F1716))</f>
        <v>11.920759939705507</v>
      </c>
      <c r="N1716" s="25">
        <f t="shared" si="186"/>
        <v>11.920759939705507</v>
      </c>
      <c r="O1716" s="30">
        <f t="shared" si="187"/>
        <v>0</v>
      </c>
      <c r="P1716" s="26"/>
      <c r="Q1716" s="22">
        <f>((M1716+M1717)/2) * (B1717 - B1716)</f>
        <v>12.046858552427352</v>
      </c>
      <c r="R1716" s="25">
        <f t="shared" si="188"/>
        <v>12.046858552427352</v>
      </c>
      <c r="S1716" s="22">
        <f>SUM($R$3:R1716)</f>
        <v>4062.4888479610472</v>
      </c>
      <c r="T1716" s="25">
        <f t="shared" si="182"/>
        <v>0</v>
      </c>
      <c r="U1716" s="22">
        <f>SUM($T$3:T1716)</f>
        <v>503.67381435648423</v>
      </c>
      <c r="V1716" s="25"/>
      <c r="W1716" s="20">
        <f>U1716*'KERS Calcs'!$F$4</f>
        <v>443.23295663370612</v>
      </c>
      <c r="X1716" s="25">
        <f>O1716*'KERS Calcs'!$F$30</f>
        <v>0</v>
      </c>
      <c r="Y1716" s="73">
        <f>T1716*'KERS Calcs'!$F$30</f>
        <v>0</v>
      </c>
      <c r="Z1716" s="26">
        <f>SUM($Y$3:Y1716)</f>
        <v>270.87601509495784</v>
      </c>
    </row>
    <row r="1717" spans="1:26" x14ac:dyDescent="0.2">
      <c r="A1717" s="23" t="s">
        <v>21</v>
      </c>
      <c r="B1717" s="19">
        <v>1714</v>
      </c>
      <c r="C1717" s="23">
        <v>237</v>
      </c>
      <c r="D1717" s="19">
        <v>127.4</v>
      </c>
      <c r="E1717" s="24">
        <v>35.388888888888893</v>
      </c>
      <c r="F1717" s="20">
        <v>8.3333333333334522E-2</v>
      </c>
      <c r="G1717" s="25">
        <f>'Bike Data'!$C$4*$F1717</f>
        <v>23.58333333333367</v>
      </c>
      <c r="H1717" s="22">
        <f>0.5*'Bike Data'!$C$12*'Bike Data'!$C$7*'Bike Data'!$C$6*'WLTP Calcs'!E1717^2</f>
        <v>257.73845740740751</v>
      </c>
      <c r="I1717" s="26">
        <f>0.02 *'Bike Data'!C$4*9.81</f>
        <v>55.524600000000007</v>
      </c>
      <c r="J1717" s="22">
        <f t="shared" si="183"/>
        <v>336.84639074074119</v>
      </c>
      <c r="K1717" s="25">
        <f t="shared" si="184"/>
        <v>336.84639074074119</v>
      </c>
      <c r="L1717" s="20">
        <f t="shared" si="185"/>
        <v>0</v>
      </c>
      <c r="M1717" s="30">
        <f>(E1717/1000)*(I1717+H1717+('Bike Data'!C$4*'Bike Data'!C$10*F1717))</f>
        <v>12.172957165149199</v>
      </c>
      <c r="N1717" s="25">
        <f t="shared" si="186"/>
        <v>12.172957165149199</v>
      </c>
      <c r="O1717" s="30">
        <f t="shared" si="187"/>
        <v>0</v>
      </c>
      <c r="P1717" s="26"/>
      <c r="Q1717" s="22">
        <f>((M1717+M1718)/2) * (B1718 - B1717)</f>
        <v>12.299634087651107</v>
      </c>
      <c r="R1717" s="25">
        <f t="shared" si="188"/>
        <v>12.299634087651107</v>
      </c>
      <c r="S1717" s="22">
        <f>SUM($R$3:R1717)</f>
        <v>4074.7884820486984</v>
      </c>
      <c r="T1717" s="25">
        <f t="shared" si="182"/>
        <v>0</v>
      </c>
      <c r="U1717" s="22">
        <f>SUM($T$3:T1717)</f>
        <v>503.67381435648423</v>
      </c>
      <c r="V1717" s="25"/>
      <c r="W1717" s="20">
        <f>U1717*'KERS Calcs'!$F$4</f>
        <v>443.23295663370612</v>
      </c>
      <c r="X1717" s="25">
        <f>O1717*'KERS Calcs'!$F$30</f>
        <v>0</v>
      </c>
      <c r="Y1717" s="73">
        <f>T1717*'KERS Calcs'!$F$30</f>
        <v>0</v>
      </c>
      <c r="Z1717" s="26">
        <f>SUM($Y$3:Y1717)</f>
        <v>270.87601509495784</v>
      </c>
    </row>
    <row r="1718" spans="1:26" x14ac:dyDescent="0.2">
      <c r="A1718" s="23" t="s">
        <v>21</v>
      </c>
      <c r="B1718" s="19">
        <v>1715</v>
      </c>
      <c r="C1718" s="23">
        <v>238</v>
      </c>
      <c r="D1718" s="19">
        <v>127.7</v>
      </c>
      <c r="E1718" s="24">
        <v>35.472222222222221</v>
      </c>
      <c r="F1718" s="20">
        <v>9.7222222222220642E-2</v>
      </c>
      <c r="G1718" s="25">
        <f>'Bike Data'!$C$4*$F1718</f>
        <v>27.513888888888442</v>
      </c>
      <c r="H1718" s="22">
        <f>0.5*'Bike Data'!$C$12*'Bike Data'!$C$7*'Bike Data'!$C$6*'WLTP Calcs'!E1718^2</f>
        <v>258.95372546296295</v>
      </c>
      <c r="I1718" s="26">
        <f>0.02 *'Bike Data'!C$4*9.81</f>
        <v>55.524600000000007</v>
      </c>
      <c r="J1718" s="22">
        <f t="shared" si="183"/>
        <v>341.99221435185143</v>
      </c>
      <c r="K1718" s="25">
        <f t="shared" si="184"/>
        <v>341.99221435185143</v>
      </c>
      <c r="L1718" s="20">
        <f t="shared" si="185"/>
        <v>0</v>
      </c>
      <c r="M1718" s="30">
        <f>(E1718/1000)*(I1718+H1718+('Bike Data'!C$4*'Bike Data'!C$10*F1718))</f>
        <v>12.426311010153015</v>
      </c>
      <c r="N1718" s="25">
        <f t="shared" si="186"/>
        <v>12.426311010153015</v>
      </c>
      <c r="O1718" s="30">
        <f t="shared" si="187"/>
        <v>0</v>
      </c>
      <c r="P1718" s="26"/>
      <c r="Q1718" s="22">
        <f>((M1718+M1719)/2) * (B1719 - B1718)</f>
        <v>12.565755513120488</v>
      </c>
      <c r="R1718" s="25">
        <f t="shared" si="188"/>
        <v>12.565755513120488</v>
      </c>
      <c r="S1718" s="22">
        <f>SUM($R$3:R1718)</f>
        <v>4087.354237561819</v>
      </c>
      <c r="T1718" s="25">
        <f t="shared" si="182"/>
        <v>0</v>
      </c>
      <c r="U1718" s="22">
        <f>SUM($T$3:T1718)</f>
        <v>503.67381435648423</v>
      </c>
      <c r="V1718" s="25"/>
      <c r="W1718" s="20">
        <f>U1718*'KERS Calcs'!$F$4</f>
        <v>443.23295663370612</v>
      </c>
      <c r="X1718" s="25">
        <f>O1718*'KERS Calcs'!$F$30</f>
        <v>0</v>
      </c>
      <c r="Y1718" s="73">
        <f>T1718*'KERS Calcs'!$F$30</f>
        <v>0</v>
      </c>
      <c r="Z1718" s="26">
        <f>SUM($Y$3:Y1718)</f>
        <v>270.87601509495784</v>
      </c>
    </row>
    <row r="1719" spans="1:26" x14ac:dyDescent="0.2">
      <c r="A1719" s="23" t="s">
        <v>21</v>
      </c>
      <c r="B1719" s="19">
        <v>1716</v>
      </c>
      <c r="C1719" s="23">
        <v>239</v>
      </c>
      <c r="D1719" s="19">
        <v>128.1</v>
      </c>
      <c r="E1719" s="24">
        <v>35.583333333333336</v>
      </c>
      <c r="F1719" s="20">
        <v>0.11111111111111072</v>
      </c>
      <c r="G1719" s="25">
        <f>'Bike Data'!$C$4*$F1719</f>
        <v>31.444444444444333</v>
      </c>
      <c r="H1719" s="22">
        <f>0.5*'Bike Data'!$C$12*'Bike Data'!$C$7*'Bike Data'!$C$6*'WLTP Calcs'!E1719^2</f>
        <v>260.57852916666673</v>
      </c>
      <c r="I1719" s="26">
        <f>0.02 *'Bike Data'!C$4*9.81</f>
        <v>55.524600000000007</v>
      </c>
      <c r="J1719" s="22">
        <f t="shared" si="183"/>
        <v>347.54757361111109</v>
      </c>
      <c r="K1719" s="25">
        <f t="shared" si="184"/>
        <v>347.54757361111109</v>
      </c>
      <c r="L1719" s="20">
        <f t="shared" si="185"/>
        <v>0</v>
      </c>
      <c r="M1719" s="30">
        <f>(E1719/1000)*(I1719+H1719+('Bike Data'!C$4*'Bike Data'!C$10*F1719))</f>
        <v>12.705200016087961</v>
      </c>
      <c r="N1719" s="25">
        <f t="shared" si="186"/>
        <v>12.705200016087961</v>
      </c>
      <c r="O1719" s="30">
        <f t="shared" si="187"/>
        <v>0</v>
      </c>
      <c r="P1719" s="26"/>
      <c r="Q1719" s="22">
        <f>((M1719+M1720)/2) * (B1720 - B1719)</f>
        <v>12.845484516354816</v>
      </c>
      <c r="R1719" s="25">
        <f t="shared" si="188"/>
        <v>12.845484516354816</v>
      </c>
      <c r="S1719" s="22">
        <f>SUM($R$3:R1719)</f>
        <v>4100.1997220781741</v>
      </c>
      <c r="T1719" s="25">
        <f t="shared" si="182"/>
        <v>0</v>
      </c>
      <c r="U1719" s="22">
        <f>SUM($T$3:T1719)</f>
        <v>503.67381435648423</v>
      </c>
      <c r="V1719" s="25"/>
      <c r="W1719" s="20">
        <f>U1719*'KERS Calcs'!$F$4</f>
        <v>443.23295663370612</v>
      </c>
      <c r="X1719" s="25">
        <f>O1719*'KERS Calcs'!$F$30</f>
        <v>0</v>
      </c>
      <c r="Y1719" s="73">
        <f>T1719*'KERS Calcs'!$F$30</f>
        <v>0</v>
      </c>
      <c r="Z1719" s="26">
        <f>SUM($Y$3:Y1719)</f>
        <v>270.87601509495784</v>
      </c>
    </row>
    <row r="1720" spans="1:26" x14ac:dyDescent="0.2">
      <c r="A1720" s="23" t="s">
        <v>21</v>
      </c>
      <c r="B1720" s="19">
        <v>1717</v>
      </c>
      <c r="C1720" s="23">
        <v>240</v>
      </c>
      <c r="D1720" s="19">
        <v>128.5</v>
      </c>
      <c r="E1720" s="24">
        <v>35.694444444444443</v>
      </c>
      <c r="F1720" s="20">
        <v>0.12500000000000078</v>
      </c>
      <c r="G1720" s="25">
        <f>'Bike Data'!$C$4*$F1720</f>
        <v>35.37500000000022</v>
      </c>
      <c r="H1720" s="22">
        <f>0.5*'Bike Data'!$C$12*'Bike Data'!$C$7*'Bike Data'!$C$6*'WLTP Calcs'!E1720^2</f>
        <v>262.20841435185184</v>
      </c>
      <c r="I1720" s="26">
        <f>0.02 *'Bike Data'!C$4*9.81</f>
        <v>55.524600000000007</v>
      </c>
      <c r="J1720" s="22">
        <f t="shared" si="183"/>
        <v>353.10801435185209</v>
      </c>
      <c r="K1720" s="25">
        <f t="shared" si="184"/>
        <v>353.10801435185209</v>
      </c>
      <c r="L1720" s="20">
        <f t="shared" si="185"/>
        <v>0</v>
      </c>
      <c r="M1720" s="30">
        <f>(E1720/1000)*(I1720+H1720+('Bike Data'!C$4*'Bike Data'!C$10*F1720))</f>
        <v>12.985769016621669</v>
      </c>
      <c r="N1720" s="25">
        <f t="shared" si="186"/>
        <v>12.985769016621669</v>
      </c>
      <c r="O1720" s="30">
        <f t="shared" si="187"/>
        <v>0</v>
      </c>
      <c r="P1720" s="26"/>
      <c r="Q1720" s="22">
        <f>((M1720+M1721)/2) * (B1721 - B1720)</f>
        <v>13.139378507732133</v>
      </c>
      <c r="R1720" s="25">
        <f t="shared" si="188"/>
        <v>13.139378507732133</v>
      </c>
      <c r="S1720" s="22">
        <f>SUM($R$3:R1720)</f>
        <v>4113.3391005859066</v>
      </c>
      <c r="T1720" s="25">
        <f t="shared" si="182"/>
        <v>0</v>
      </c>
      <c r="U1720" s="22">
        <f>SUM($T$3:T1720)</f>
        <v>503.67381435648423</v>
      </c>
      <c r="V1720" s="25"/>
      <c r="W1720" s="20">
        <f>U1720*'KERS Calcs'!$F$4</f>
        <v>443.23295663370612</v>
      </c>
      <c r="X1720" s="25">
        <f>O1720*'KERS Calcs'!$F$30</f>
        <v>0</v>
      </c>
      <c r="Y1720" s="73">
        <f>T1720*'KERS Calcs'!$F$30</f>
        <v>0</v>
      </c>
      <c r="Z1720" s="26">
        <f>SUM($Y$3:Y1720)</f>
        <v>270.87601509495784</v>
      </c>
    </row>
    <row r="1721" spans="1:26" x14ac:dyDescent="0.2">
      <c r="A1721" s="23" t="s">
        <v>21</v>
      </c>
      <c r="B1721" s="19">
        <v>1718</v>
      </c>
      <c r="C1721" s="23">
        <v>241</v>
      </c>
      <c r="D1721" s="19">
        <v>129</v>
      </c>
      <c r="E1721" s="24">
        <v>35.833333333333336</v>
      </c>
      <c r="F1721" s="20">
        <v>0.1388888888888889</v>
      </c>
      <c r="G1721" s="25">
        <f>'Bike Data'!$C$4*$F1721</f>
        <v>39.305555555555557</v>
      </c>
      <c r="H1721" s="22">
        <f>0.5*'Bike Data'!$C$12*'Bike Data'!$C$7*'Bike Data'!$C$6*'WLTP Calcs'!E1721^2</f>
        <v>264.25291666666675</v>
      </c>
      <c r="I1721" s="26">
        <f>0.02 *'Bike Data'!C$4*9.81</f>
        <v>55.524600000000007</v>
      </c>
      <c r="J1721" s="22">
        <f t="shared" si="183"/>
        <v>359.08307222222231</v>
      </c>
      <c r="K1721" s="25">
        <f t="shared" si="184"/>
        <v>359.08307222222231</v>
      </c>
      <c r="L1721" s="20">
        <f t="shared" si="185"/>
        <v>0</v>
      </c>
      <c r="M1721" s="30">
        <f>(E1721/1000)*(I1721+H1721+('Bike Data'!C$4*'Bike Data'!C$10*F1721))</f>
        <v>13.292987998842596</v>
      </c>
      <c r="N1721" s="25">
        <f t="shared" si="186"/>
        <v>13.292987998842596</v>
      </c>
      <c r="O1721" s="30">
        <f t="shared" si="187"/>
        <v>0</v>
      </c>
      <c r="P1721" s="26"/>
      <c r="Q1721" s="22">
        <f>((M1721+M1722)/2) * (B1722 - B1721)</f>
        <v>13.447735221530991</v>
      </c>
      <c r="R1721" s="25">
        <f t="shared" si="188"/>
        <v>13.447735221530991</v>
      </c>
      <c r="S1721" s="22">
        <f>SUM($R$3:R1721)</f>
        <v>4126.7868358074375</v>
      </c>
      <c r="T1721" s="25">
        <f t="shared" si="182"/>
        <v>0</v>
      </c>
      <c r="U1721" s="22">
        <f>SUM($T$3:T1721)</f>
        <v>503.67381435648423</v>
      </c>
      <c r="V1721" s="25"/>
      <c r="W1721" s="20">
        <f>U1721*'KERS Calcs'!$F$4</f>
        <v>443.23295663370612</v>
      </c>
      <c r="X1721" s="25">
        <f>O1721*'KERS Calcs'!$F$30</f>
        <v>0</v>
      </c>
      <c r="Y1721" s="73">
        <f>T1721*'KERS Calcs'!$F$30</f>
        <v>0</v>
      </c>
      <c r="Z1721" s="26">
        <f>SUM($Y$3:Y1721)</f>
        <v>270.87601509495784</v>
      </c>
    </row>
    <row r="1722" spans="1:26" x14ac:dyDescent="0.2">
      <c r="A1722" s="23" t="s">
        <v>21</v>
      </c>
      <c r="B1722" s="19">
        <v>1719</v>
      </c>
      <c r="C1722" s="23">
        <v>242</v>
      </c>
      <c r="D1722" s="19">
        <v>129.5</v>
      </c>
      <c r="E1722" s="24">
        <v>35.972222222222221</v>
      </c>
      <c r="F1722" s="20">
        <v>0.15277777777777699</v>
      </c>
      <c r="G1722" s="25">
        <f>'Bike Data'!$C$4*$F1722</f>
        <v>43.236111111110887</v>
      </c>
      <c r="H1722" s="22">
        <f>0.5*'Bike Data'!$C$12*'Bike Data'!$C$7*'Bike Data'!$C$6*'WLTP Calcs'!E1722^2</f>
        <v>266.30535879629628</v>
      </c>
      <c r="I1722" s="26">
        <f>0.02 *'Bike Data'!C$4*9.81</f>
        <v>55.524600000000007</v>
      </c>
      <c r="J1722" s="22">
        <f t="shared" si="183"/>
        <v>365.06606990740721</v>
      </c>
      <c r="K1722" s="25">
        <f t="shared" si="184"/>
        <v>365.06606990740721</v>
      </c>
      <c r="L1722" s="20">
        <f t="shared" si="185"/>
        <v>0</v>
      </c>
      <c r="M1722" s="30">
        <f>(E1722/1000)*(I1722+H1722+('Bike Data'!C$4*'Bike Data'!C$10*F1722))</f>
        <v>13.602482444219385</v>
      </c>
      <c r="N1722" s="25">
        <f t="shared" si="186"/>
        <v>13.602482444219385</v>
      </c>
      <c r="O1722" s="30">
        <f t="shared" si="187"/>
        <v>0</v>
      </c>
      <c r="P1722" s="26"/>
      <c r="Q1722" s="22">
        <f>((M1722+M1723)/2) * (B1723 - B1722)</f>
        <v>13.678687151221698</v>
      </c>
      <c r="R1722" s="25">
        <f t="shared" si="188"/>
        <v>13.678687151221698</v>
      </c>
      <c r="S1722" s="22">
        <f>SUM($R$3:R1722)</f>
        <v>4140.4655229586588</v>
      </c>
      <c r="T1722" s="25">
        <f t="shared" si="182"/>
        <v>0</v>
      </c>
      <c r="U1722" s="22">
        <f>SUM($T$3:T1722)</f>
        <v>503.67381435648423</v>
      </c>
      <c r="V1722" s="25"/>
      <c r="W1722" s="20">
        <f>U1722*'KERS Calcs'!$F$4</f>
        <v>443.23295663370612</v>
      </c>
      <c r="X1722" s="25">
        <f>O1722*'KERS Calcs'!$F$30</f>
        <v>0</v>
      </c>
      <c r="Y1722" s="73">
        <f>T1722*'KERS Calcs'!$F$30</f>
        <v>0</v>
      </c>
      <c r="Z1722" s="26">
        <f>SUM($Y$3:Y1722)</f>
        <v>270.87601509495784</v>
      </c>
    </row>
    <row r="1723" spans="1:26" x14ac:dyDescent="0.2">
      <c r="A1723" s="23" t="s">
        <v>21</v>
      </c>
      <c r="B1723" s="19">
        <v>1720</v>
      </c>
      <c r="C1723" s="23">
        <v>243</v>
      </c>
      <c r="D1723" s="19">
        <v>130.1</v>
      </c>
      <c r="E1723" s="24">
        <v>36.138888888888886</v>
      </c>
      <c r="F1723" s="20">
        <v>0.15277777777777699</v>
      </c>
      <c r="G1723" s="25">
        <f>'Bike Data'!$C$4*$F1723</f>
        <v>43.236111111110887</v>
      </c>
      <c r="H1723" s="22">
        <f>0.5*'Bike Data'!$C$12*'Bike Data'!$C$7*'Bike Data'!$C$6*'WLTP Calcs'!E1723^2</f>
        <v>268.77876990740737</v>
      </c>
      <c r="I1723" s="26">
        <f>0.02 *'Bike Data'!C$4*9.81</f>
        <v>55.524600000000007</v>
      </c>
      <c r="J1723" s="22">
        <f t="shared" si="183"/>
        <v>367.5394810185183</v>
      </c>
      <c r="K1723" s="25">
        <f t="shared" si="184"/>
        <v>367.5394810185183</v>
      </c>
      <c r="L1723" s="20">
        <f t="shared" si="185"/>
        <v>0</v>
      </c>
      <c r="M1723" s="30">
        <f>(E1723/1000)*(I1723+H1723+('Bike Data'!C$4*'Bike Data'!C$10*F1723))</f>
        <v>13.754891858224012</v>
      </c>
      <c r="N1723" s="25">
        <f t="shared" si="186"/>
        <v>13.754891858224012</v>
      </c>
      <c r="O1723" s="30">
        <f t="shared" si="187"/>
        <v>0</v>
      </c>
      <c r="P1723" s="26"/>
      <c r="Q1723" s="22">
        <f>((M1723+M1724)/2) * (B1724 - B1723)</f>
        <v>13.633164645900848</v>
      </c>
      <c r="R1723" s="25">
        <f t="shared" si="188"/>
        <v>13.633164645900848</v>
      </c>
      <c r="S1723" s="22">
        <f>SUM($R$3:R1723)</f>
        <v>4154.0986876045599</v>
      </c>
      <c r="T1723" s="25">
        <f t="shared" si="182"/>
        <v>0</v>
      </c>
      <c r="U1723" s="22">
        <f>SUM($T$3:T1723)</f>
        <v>503.67381435648423</v>
      </c>
      <c r="V1723" s="25"/>
      <c r="W1723" s="20">
        <f>U1723*'KERS Calcs'!$F$4</f>
        <v>443.23295663370612</v>
      </c>
      <c r="X1723" s="25">
        <f>O1723*'KERS Calcs'!$F$30</f>
        <v>0</v>
      </c>
      <c r="Y1723" s="73">
        <f>T1723*'KERS Calcs'!$F$30</f>
        <v>0</v>
      </c>
      <c r="Z1723" s="26">
        <f>SUM($Y$3:Y1723)</f>
        <v>270.87601509495784</v>
      </c>
    </row>
    <row r="1724" spans="1:26" x14ac:dyDescent="0.2">
      <c r="A1724" s="23" t="s">
        <v>21</v>
      </c>
      <c r="B1724" s="19">
        <v>1721</v>
      </c>
      <c r="C1724" s="23">
        <v>244</v>
      </c>
      <c r="D1724" s="19">
        <v>130.6</v>
      </c>
      <c r="E1724" s="24">
        <v>36.277777777777779</v>
      </c>
      <c r="F1724" s="20">
        <v>0.12500000000000078</v>
      </c>
      <c r="G1724" s="25">
        <f>'Bike Data'!$C$4*$F1724</f>
        <v>35.37500000000022</v>
      </c>
      <c r="H1724" s="22">
        <f>0.5*'Bike Data'!$C$12*'Bike Data'!$C$7*'Bike Data'!$C$6*'WLTP Calcs'!E1724^2</f>
        <v>270.84867962962966</v>
      </c>
      <c r="I1724" s="26">
        <f>0.02 *'Bike Data'!C$4*9.81</f>
        <v>55.524600000000007</v>
      </c>
      <c r="J1724" s="22">
        <f t="shared" si="183"/>
        <v>361.74827962962991</v>
      </c>
      <c r="K1724" s="25">
        <f t="shared" si="184"/>
        <v>361.74827962962991</v>
      </c>
      <c r="L1724" s="20">
        <f t="shared" si="185"/>
        <v>0</v>
      </c>
      <c r="M1724" s="30">
        <f>(E1724/1000)*(I1724+H1724+('Bike Data'!C$4*'Bike Data'!C$10*F1724))</f>
        <v>13.511437433577687</v>
      </c>
      <c r="N1724" s="25">
        <f t="shared" si="186"/>
        <v>13.511437433577687</v>
      </c>
      <c r="O1724" s="30">
        <f t="shared" si="187"/>
        <v>0</v>
      </c>
      <c r="P1724" s="26"/>
      <c r="Q1724" s="22">
        <f>((M1724+M1725)/2) * (B1725 - B1724)</f>
        <v>13.282951612557873</v>
      </c>
      <c r="R1724" s="25">
        <f t="shared" si="188"/>
        <v>13.282951612557873</v>
      </c>
      <c r="S1724" s="22">
        <f>SUM($R$3:R1724)</f>
        <v>4167.3816392171175</v>
      </c>
      <c r="T1724" s="25">
        <f t="shared" si="182"/>
        <v>0</v>
      </c>
      <c r="U1724" s="22">
        <f>SUM($T$3:T1724)</f>
        <v>503.67381435648423</v>
      </c>
      <c r="V1724" s="25"/>
      <c r="W1724" s="20">
        <f>U1724*'KERS Calcs'!$F$4</f>
        <v>443.23295663370612</v>
      </c>
      <c r="X1724" s="25">
        <f>O1724*'KERS Calcs'!$F$30</f>
        <v>0</v>
      </c>
      <c r="Y1724" s="73">
        <f>T1724*'KERS Calcs'!$F$30</f>
        <v>0</v>
      </c>
      <c r="Z1724" s="26">
        <f>SUM($Y$3:Y1724)</f>
        <v>270.87601509495784</v>
      </c>
    </row>
    <row r="1725" spans="1:26" x14ac:dyDescent="0.2">
      <c r="A1725" s="23" t="s">
        <v>21</v>
      </c>
      <c r="B1725" s="19">
        <v>1722</v>
      </c>
      <c r="C1725" s="23">
        <v>245</v>
      </c>
      <c r="D1725" s="19">
        <v>131</v>
      </c>
      <c r="E1725" s="24">
        <v>36.388888888888893</v>
      </c>
      <c r="F1725" s="20">
        <v>8.3333333333332538E-2</v>
      </c>
      <c r="G1725" s="25">
        <f>'Bike Data'!$C$4*$F1725</f>
        <v>23.583333333333108</v>
      </c>
      <c r="H1725" s="22">
        <f>0.5*'Bike Data'!$C$12*'Bike Data'!$C$7*'Bike Data'!$C$6*'WLTP Calcs'!E1725^2</f>
        <v>272.51032407407416</v>
      </c>
      <c r="I1725" s="26">
        <f>0.02 *'Bike Data'!C$4*9.81</f>
        <v>55.524600000000007</v>
      </c>
      <c r="J1725" s="22">
        <f t="shared" si="183"/>
        <v>351.61825740740727</v>
      </c>
      <c r="K1725" s="25">
        <f t="shared" si="184"/>
        <v>351.61825740740727</v>
      </c>
      <c r="L1725" s="20">
        <f t="shared" si="185"/>
        <v>0</v>
      </c>
      <c r="M1725" s="30">
        <f>(E1725/1000)*(I1725+H1725+('Bike Data'!C$4*'Bike Data'!C$10*F1725))</f>
        <v>13.05446579153806</v>
      </c>
      <c r="N1725" s="25">
        <f t="shared" si="186"/>
        <v>13.05446579153806</v>
      </c>
      <c r="O1725" s="30">
        <f t="shared" si="187"/>
        <v>0</v>
      </c>
      <c r="P1725" s="26"/>
      <c r="Q1725" s="22">
        <f>((M1725+M1726)/2) * (B1726 - B1725)</f>
        <v>12.799768756365749</v>
      </c>
      <c r="R1725" s="25">
        <f t="shared" si="188"/>
        <v>12.799768756365749</v>
      </c>
      <c r="S1725" s="22">
        <f>SUM($R$3:R1725)</f>
        <v>4180.1814079734831</v>
      </c>
      <c r="T1725" s="25">
        <f t="shared" si="182"/>
        <v>0</v>
      </c>
      <c r="U1725" s="22">
        <f>SUM($T$3:T1725)</f>
        <v>503.67381435648423</v>
      </c>
      <c r="V1725" s="25"/>
      <c r="W1725" s="20">
        <f>U1725*'KERS Calcs'!$F$4</f>
        <v>443.23295663370612</v>
      </c>
      <c r="X1725" s="25">
        <f>O1725*'KERS Calcs'!$F$30</f>
        <v>0</v>
      </c>
      <c r="Y1725" s="73">
        <f>T1725*'KERS Calcs'!$F$30</f>
        <v>0</v>
      </c>
      <c r="Z1725" s="26">
        <f>SUM($Y$3:Y1725)</f>
        <v>270.87601509495784</v>
      </c>
    </row>
    <row r="1726" spans="1:26" x14ac:dyDescent="0.2">
      <c r="A1726" s="23" t="s">
        <v>21</v>
      </c>
      <c r="B1726" s="19">
        <v>1723</v>
      </c>
      <c r="C1726" s="23">
        <v>246</v>
      </c>
      <c r="D1726" s="19">
        <v>131.19999999999999</v>
      </c>
      <c r="E1726" s="24">
        <v>36.444444444444443</v>
      </c>
      <c r="F1726" s="20">
        <v>4.1666666666668246E-2</v>
      </c>
      <c r="G1726" s="25">
        <f>'Bike Data'!$C$4*$F1726</f>
        <v>11.791666666667114</v>
      </c>
      <c r="H1726" s="22">
        <f>0.5*'Bike Data'!$C$12*'Bike Data'!$C$7*'Bike Data'!$C$6*'WLTP Calcs'!E1726^2</f>
        <v>273.34305185185184</v>
      </c>
      <c r="I1726" s="26">
        <f>0.02 *'Bike Data'!C$4*9.81</f>
        <v>55.524600000000007</v>
      </c>
      <c r="J1726" s="22">
        <f t="shared" si="183"/>
        <v>340.659318518519</v>
      </c>
      <c r="K1726" s="25">
        <f t="shared" si="184"/>
        <v>340.659318518519</v>
      </c>
      <c r="L1726" s="20">
        <f t="shared" si="185"/>
        <v>0</v>
      </c>
      <c r="M1726" s="30">
        <f>(E1726/1000)*(I1726+H1726+('Bike Data'!C$4*'Bike Data'!C$10*F1726))</f>
        <v>12.545071721193437</v>
      </c>
      <c r="N1726" s="25">
        <f t="shared" si="186"/>
        <v>12.545071721193437</v>
      </c>
      <c r="O1726" s="30">
        <f t="shared" si="187"/>
        <v>0</v>
      </c>
      <c r="P1726" s="26"/>
      <c r="Q1726" s="22">
        <f>((M1726+M1727)/2) * (B1727 - B1726)</f>
        <v>12.277404446238439</v>
      </c>
      <c r="R1726" s="25">
        <f t="shared" si="188"/>
        <v>12.277404446238439</v>
      </c>
      <c r="S1726" s="22">
        <f>SUM($R$3:R1726)</f>
        <v>4192.4588124197217</v>
      </c>
      <c r="T1726" s="25">
        <f t="shared" si="182"/>
        <v>0</v>
      </c>
      <c r="U1726" s="22">
        <f>SUM($T$3:T1726)</f>
        <v>503.67381435648423</v>
      </c>
      <c r="V1726" s="25"/>
      <c r="W1726" s="20">
        <f>U1726*'KERS Calcs'!$F$4</f>
        <v>443.23295663370612</v>
      </c>
      <c r="X1726" s="25">
        <f>O1726*'KERS Calcs'!$F$30</f>
        <v>0</v>
      </c>
      <c r="Y1726" s="73">
        <f>T1726*'KERS Calcs'!$F$30</f>
        <v>0</v>
      </c>
      <c r="Z1726" s="26">
        <f>SUM($Y$3:Y1726)</f>
        <v>270.87601509495784</v>
      </c>
    </row>
    <row r="1727" spans="1:26" x14ac:dyDescent="0.2">
      <c r="A1727" s="23" t="s">
        <v>21</v>
      </c>
      <c r="B1727" s="19">
        <v>1724</v>
      </c>
      <c r="C1727" s="23">
        <v>247</v>
      </c>
      <c r="D1727" s="19">
        <v>131.30000000000001</v>
      </c>
      <c r="E1727" s="24">
        <v>36.472222222222229</v>
      </c>
      <c r="F1727" s="20">
        <v>0</v>
      </c>
      <c r="G1727" s="25">
        <f>'Bike Data'!$C$4*$F1727</f>
        <v>0</v>
      </c>
      <c r="H1727" s="22">
        <f>0.5*'Bike Data'!$C$12*'Bike Data'!$C$7*'Bike Data'!$C$6*'WLTP Calcs'!E1727^2</f>
        <v>273.75989212962975</v>
      </c>
      <c r="I1727" s="26">
        <f>0.02 *'Bike Data'!C$4*9.81</f>
        <v>55.524600000000007</v>
      </c>
      <c r="J1727" s="22">
        <f t="shared" si="183"/>
        <v>329.28449212962977</v>
      </c>
      <c r="K1727" s="25">
        <f t="shared" si="184"/>
        <v>329.28449212962977</v>
      </c>
      <c r="L1727" s="20">
        <f t="shared" si="185"/>
        <v>0</v>
      </c>
      <c r="M1727" s="30">
        <f>(E1727/1000)*(I1727+H1727+('Bike Data'!C$4*'Bike Data'!C$10*F1727))</f>
        <v>12.009737171283442</v>
      </c>
      <c r="N1727" s="25">
        <f t="shared" si="186"/>
        <v>12.009737171283442</v>
      </c>
      <c r="O1727" s="30">
        <f t="shared" si="187"/>
        <v>0</v>
      </c>
      <c r="P1727" s="26"/>
      <c r="Q1727" s="22">
        <f>((M1727+M1728)/2) * (B1728 - B1727)</f>
        <v>11.437895165682852</v>
      </c>
      <c r="R1727" s="25">
        <f t="shared" si="188"/>
        <v>11.437895165682852</v>
      </c>
      <c r="S1727" s="22">
        <f>SUM($R$3:R1727)</f>
        <v>4203.8967075854043</v>
      </c>
      <c r="T1727" s="25">
        <f t="shared" si="182"/>
        <v>0</v>
      </c>
      <c r="U1727" s="22">
        <f>SUM($T$3:T1727)</f>
        <v>503.67381435648423</v>
      </c>
      <c r="V1727" s="25"/>
      <c r="W1727" s="20">
        <f>U1727*'KERS Calcs'!$F$4</f>
        <v>443.23295663370612</v>
      </c>
      <c r="X1727" s="25">
        <f>O1727*'KERS Calcs'!$F$30</f>
        <v>0</v>
      </c>
      <c r="Y1727" s="73">
        <f>T1727*'KERS Calcs'!$F$30</f>
        <v>0</v>
      </c>
      <c r="Z1727" s="26">
        <f>SUM($Y$3:Y1727)</f>
        <v>270.87601509495784</v>
      </c>
    </row>
    <row r="1728" spans="1:26" x14ac:dyDescent="0.2">
      <c r="A1728" s="23" t="s">
        <v>21</v>
      </c>
      <c r="B1728" s="19">
        <v>1725</v>
      </c>
      <c r="C1728" s="23">
        <v>248</v>
      </c>
      <c r="D1728" s="19">
        <v>131.19999999999999</v>
      </c>
      <c r="E1728" s="24">
        <v>36.444444444444443</v>
      </c>
      <c r="F1728" s="20">
        <v>-8.3333333333336493E-2</v>
      </c>
      <c r="G1728" s="25">
        <f>'Bike Data'!$C$4*$F1728</f>
        <v>-23.583333333334227</v>
      </c>
      <c r="H1728" s="22">
        <f>0.5*'Bike Data'!$C$12*'Bike Data'!$C$7*'Bike Data'!$C$6*'WLTP Calcs'!E1728^2</f>
        <v>273.34305185185184</v>
      </c>
      <c r="I1728" s="26">
        <f>0.02 *'Bike Data'!C$4*9.81</f>
        <v>55.524600000000007</v>
      </c>
      <c r="J1728" s="22">
        <f t="shared" si="183"/>
        <v>305.28431851851764</v>
      </c>
      <c r="K1728" s="25">
        <f t="shared" si="184"/>
        <v>305.28431851851764</v>
      </c>
      <c r="L1728" s="20">
        <f t="shared" si="185"/>
        <v>0</v>
      </c>
      <c r="M1728" s="30">
        <f>(E1728/1000)*(I1728+H1728+('Bike Data'!C$4*'Bike Data'!C$10*F1728))</f>
        <v>10.866053160082261</v>
      </c>
      <c r="N1728" s="25">
        <f t="shared" si="186"/>
        <v>10.866053160082261</v>
      </c>
      <c r="O1728" s="30">
        <f t="shared" si="187"/>
        <v>0</v>
      </c>
      <c r="P1728" s="26"/>
      <c r="Q1728" s="22">
        <f>((M1728+M1729)/2) * (B1729 - B1728)</f>
        <v>10.064213855979938</v>
      </c>
      <c r="R1728" s="25">
        <f t="shared" si="188"/>
        <v>10.064213855979938</v>
      </c>
      <c r="S1728" s="22">
        <f>SUM($R$3:R1728)</f>
        <v>4213.960921441384</v>
      </c>
      <c r="T1728" s="25">
        <f t="shared" si="182"/>
        <v>0</v>
      </c>
      <c r="U1728" s="22">
        <f>SUM($T$3:T1728)</f>
        <v>503.67381435648423</v>
      </c>
      <c r="V1728" s="25"/>
      <c r="W1728" s="20">
        <f>U1728*'KERS Calcs'!$F$4</f>
        <v>443.23295663370612</v>
      </c>
      <c r="X1728" s="25">
        <f>O1728*'KERS Calcs'!$F$30</f>
        <v>0</v>
      </c>
      <c r="Y1728" s="73">
        <f>T1728*'KERS Calcs'!$F$30</f>
        <v>0</v>
      </c>
      <c r="Z1728" s="26">
        <f>SUM($Y$3:Y1728)</f>
        <v>270.87601509495784</v>
      </c>
    </row>
    <row r="1729" spans="1:26" x14ac:dyDescent="0.2">
      <c r="A1729" s="23" t="s">
        <v>21</v>
      </c>
      <c r="B1729" s="19">
        <v>1726</v>
      </c>
      <c r="C1729" s="23">
        <v>249</v>
      </c>
      <c r="D1729" s="19">
        <v>130.69999999999999</v>
      </c>
      <c r="E1729" s="24">
        <v>36.305555555555557</v>
      </c>
      <c r="F1729" s="20">
        <v>-0.19444444444444128</v>
      </c>
      <c r="G1729" s="25">
        <f>'Bike Data'!$C$4*$F1729</f>
        <v>-55.027777777776883</v>
      </c>
      <c r="H1729" s="22">
        <f>0.5*'Bike Data'!$C$12*'Bike Data'!$C$7*'Bike Data'!$C$6*'WLTP Calcs'!E1729^2</f>
        <v>271.26361435185186</v>
      </c>
      <c r="I1729" s="26">
        <f>0.02 *'Bike Data'!C$4*9.81</f>
        <v>55.524600000000007</v>
      </c>
      <c r="J1729" s="22">
        <f t="shared" si="183"/>
        <v>271.76043657407496</v>
      </c>
      <c r="K1729" s="25">
        <f t="shared" si="184"/>
        <v>271.76043657407496</v>
      </c>
      <c r="L1729" s="20">
        <f t="shared" si="185"/>
        <v>0</v>
      </c>
      <c r="M1729" s="30">
        <f>(E1729/1000)*(I1729+H1729+('Bike Data'!C$4*'Bike Data'!C$10*F1729))</f>
        <v>9.262374551877615</v>
      </c>
      <c r="N1729" s="25">
        <f t="shared" si="186"/>
        <v>9.262374551877615</v>
      </c>
      <c r="O1729" s="30">
        <f t="shared" si="187"/>
        <v>0</v>
      </c>
      <c r="P1729" s="26"/>
      <c r="Q1729" s="22">
        <f>((M1729+M1730)/2) * (B1730 - B1729)</f>
        <v>8.3328160600373309</v>
      </c>
      <c r="R1729" s="25">
        <f t="shared" si="188"/>
        <v>8.3328160600373309</v>
      </c>
      <c r="S1729" s="22">
        <f>SUM($R$3:R1729)</f>
        <v>4222.2937375014217</v>
      </c>
      <c r="T1729" s="25">
        <f t="shared" si="182"/>
        <v>0</v>
      </c>
      <c r="U1729" s="22">
        <f>SUM($T$3:T1729)</f>
        <v>503.67381435648423</v>
      </c>
      <c r="V1729" s="25"/>
      <c r="W1729" s="20">
        <f>U1729*'KERS Calcs'!$F$4</f>
        <v>443.23295663370612</v>
      </c>
      <c r="X1729" s="25">
        <f>O1729*'KERS Calcs'!$F$30</f>
        <v>0</v>
      </c>
      <c r="Y1729" s="73">
        <f>T1729*'KERS Calcs'!$F$30</f>
        <v>0</v>
      </c>
      <c r="Z1729" s="26">
        <f>SUM($Y$3:Y1729)</f>
        <v>270.87601509495784</v>
      </c>
    </row>
    <row r="1730" spans="1:26" x14ac:dyDescent="0.2">
      <c r="A1730" s="23" t="s">
        <v>21</v>
      </c>
      <c r="B1730" s="19">
        <v>1727</v>
      </c>
      <c r="C1730" s="23">
        <v>250</v>
      </c>
      <c r="D1730" s="19">
        <v>129.80000000000001</v>
      </c>
      <c r="E1730" s="24">
        <v>36.055555555555557</v>
      </c>
      <c r="F1730" s="20">
        <v>-0.31944444444444209</v>
      </c>
      <c r="G1730" s="25">
        <f>'Bike Data'!$C$4*$F1730</f>
        <v>-90.402777777777118</v>
      </c>
      <c r="H1730" s="22">
        <f>0.5*'Bike Data'!$C$12*'Bike Data'!$C$7*'Bike Data'!$C$6*'WLTP Calcs'!E1730^2</f>
        <v>267.54063518518518</v>
      </c>
      <c r="I1730" s="26">
        <f>0.02 *'Bike Data'!C$4*9.81</f>
        <v>55.524600000000007</v>
      </c>
      <c r="J1730" s="22">
        <f t="shared" si="183"/>
        <v>232.66245740740806</v>
      </c>
      <c r="K1730" s="25">
        <f t="shared" si="184"/>
        <v>232.66245740740806</v>
      </c>
      <c r="L1730" s="20">
        <f t="shared" si="185"/>
        <v>0</v>
      </c>
      <c r="M1730" s="30">
        <f>(E1730/1000)*(I1730+H1730+('Bike Data'!C$4*'Bike Data'!C$10*F1730))</f>
        <v>7.4032575681970485</v>
      </c>
      <c r="N1730" s="25">
        <f t="shared" si="186"/>
        <v>7.4032575681970485</v>
      </c>
      <c r="O1730" s="30">
        <f t="shared" si="187"/>
        <v>0</v>
      </c>
      <c r="P1730" s="26"/>
      <c r="Q1730" s="22">
        <f>((M1730+M1731)/2) * (B1731 - B1730)</f>
        <v>6.3480850851401822</v>
      </c>
      <c r="R1730" s="25">
        <f t="shared" si="188"/>
        <v>6.3480850851401822</v>
      </c>
      <c r="S1730" s="22">
        <f>SUM($R$3:R1730)</f>
        <v>4228.6418225865618</v>
      </c>
      <c r="T1730" s="25">
        <f t="shared" si="182"/>
        <v>0</v>
      </c>
      <c r="U1730" s="22">
        <f>SUM($T$3:T1730)</f>
        <v>503.67381435648423</v>
      </c>
      <c r="V1730" s="25"/>
      <c r="W1730" s="20">
        <f>U1730*'KERS Calcs'!$F$4</f>
        <v>443.23295663370612</v>
      </c>
      <c r="X1730" s="25">
        <f>O1730*'KERS Calcs'!$F$30</f>
        <v>0</v>
      </c>
      <c r="Y1730" s="73">
        <f>T1730*'KERS Calcs'!$F$30</f>
        <v>0</v>
      </c>
      <c r="Z1730" s="26">
        <f>SUM($Y$3:Y1730)</f>
        <v>270.87601509495784</v>
      </c>
    </row>
    <row r="1731" spans="1:26" x14ac:dyDescent="0.2">
      <c r="A1731" s="23" t="s">
        <v>21</v>
      </c>
      <c r="B1731" s="19">
        <v>1728</v>
      </c>
      <c r="C1731" s="23">
        <v>251</v>
      </c>
      <c r="D1731" s="19">
        <v>128.4</v>
      </c>
      <c r="E1731" s="24">
        <v>35.666666666666671</v>
      </c>
      <c r="F1731" s="20">
        <v>-0.45833333333333492</v>
      </c>
      <c r="G1731" s="25">
        <f>'Bike Data'!$C$4*$F1731</f>
        <v>-129.7083333333338</v>
      </c>
      <c r="H1731" s="22">
        <f>0.5*'Bike Data'!$C$12*'Bike Data'!$C$7*'Bike Data'!$C$6*'WLTP Calcs'!E1731^2</f>
        <v>261.80046666666675</v>
      </c>
      <c r="I1731" s="26">
        <f>0.02 *'Bike Data'!C$4*9.81</f>
        <v>55.524600000000007</v>
      </c>
      <c r="J1731" s="22">
        <f t="shared" si="183"/>
        <v>187.61673333333295</v>
      </c>
      <c r="K1731" s="25">
        <f t="shared" si="184"/>
        <v>187.61673333333295</v>
      </c>
      <c r="L1731" s="20">
        <f t="shared" si="185"/>
        <v>0</v>
      </c>
      <c r="M1731" s="30">
        <f>(E1731/1000)*(I1731+H1731+('Bike Data'!C$4*'Bike Data'!C$10*F1731))</f>
        <v>5.2929126020833168</v>
      </c>
      <c r="N1731" s="25">
        <f t="shared" si="186"/>
        <v>5.2929126020833168</v>
      </c>
      <c r="O1731" s="30">
        <f t="shared" si="187"/>
        <v>0</v>
      </c>
      <c r="P1731" s="26"/>
      <c r="Q1731" s="22">
        <f>((M1731+M1732)/2) * (B1732 - B1731)</f>
        <v>4.2192582980356059</v>
      </c>
      <c r="R1731" s="25">
        <f t="shared" si="188"/>
        <v>4.2192582980356059</v>
      </c>
      <c r="S1731" s="22">
        <f>SUM($R$3:R1731)</f>
        <v>4232.8610808845979</v>
      </c>
      <c r="T1731" s="25">
        <f t="shared" ref="T1731:T1794" si="189">ABS(IF(Q1731&lt;0,Q1731,))</f>
        <v>0</v>
      </c>
      <c r="U1731" s="22">
        <f>SUM($T$3:T1731)</f>
        <v>503.67381435648423</v>
      </c>
      <c r="V1731" s="25"/>
      <c r="W1731" s="20">
        <f>U1731*'KERS Calcs'!$F$4</f>
        <v>443.23295663370612</v>
      </c>
      <c r="X1731" s="25">
        <f>O1731*'KERS Calcs'!$F$30</f>
        <v>0</v>
      </c>
      <c r="Y1731" s="73">
        <f>T1731*'KERS Calcs'!$F$30</f>
        <v>0</v>
      </c>
      <c r="Z1731" s="26">
        <f>SUM($Y$3:Y1731)</f>
        <v>270.87601509495784</v>
      </c>
    </row>
    <row r="1732" spans="1:26" x14ac:dyDescent="0.2">
      <c r="A1732" s="23" t="s">
        <v>21</v>
      </c>
      <c r="B1732" s="19">
        <v>1729</v>
      </c>
      <c r="C1732" s="23">
        <v>252</v>
      </c>
      <c r="D1732" s="19">
        <v>126.5</v>
      </c>
      <c r="E1732" s="24">
        <v>35.138888888888893</v>
      </c>
      <c r="F1732" s="20">
        <v>-0.59722222222222376</v>
      </c>
      <c r="G1732" s="25">
        <f>'Bike Data'!$C$4*$F1732</f>
        <v>-169.01388888888931</v>
      </c>
      <c r="H1732" s="22">
        <f>0.5*'Bike Data'!$C$12*'Bike Data'!$C$7*'Bike Data'!$C$6*'WLTP Calcs'!E1732^2</f>
        <v>254.1098032407408</v>
      </c>
      <c r="I1732" s="26">
        <f>0.02 *'Bike Data'!C$4*9.81</f>
        <v>55.524600000000007</v>
      </c>
      <c r="J1732" s="22">
        <f t="shared" ref="J1732:J1795" si="190">SUM(G1732:I1732)</f>
        <v>140.62051435185151</v>
      </c>
      <c r="K1732" s="25">
        <f t="shared" ref="K1732:K1795" si="191">IF(J1732&gt;0,J1732,)</f>
        <v>140.62051435185151</v>
      </c>
      <c r="L1732" s="20">
        <f t="shared" ref="L1732:L1795" si="192">IF(J1732&lt;0,J1732,)*-1</f>
        <v>0</v>
      </c>
      <c r="M1732" s="30">
        <f>(E1732/1000)*(I1732+H1732+('Bike Data'!C$4*'Bike Data'!C$10*F1732))</f>
        <v>3.1456039939878955</v>
      </c>
      <c r="N1732" s="25">
        <f t="shared" ref="N1732:N1795" si="193">IF(M1732&gt;0,M1732,)</f>
        <v>3.1456039939878955</v>
      </c>
      <c r="O1732" s="30">
        <f t="shared" ref="O1732:O1795" si="194">ABS(IF(M1732&lt;0,M1732,))</f>
        <v>0</v>
      </c>
      <c r="P1732" s="26"/>
      <c r="Q1732" s="22">
        <f>((M1732+M1733)/2) * (B1733 - B1732)</f>
        <v>2.4217626240226209</v>
      </c>
      <c r="R1732" s="25">
        <f t="shared" ref="R1732:R1795" si="195">IF(Q1732&gt;0,Q1732,)</f>
        <v>2.4217626240226209</v>
      </c>
      <c r="S1732" s="22">
        <f>SUM($R$3:R1732)</f>
        <v>4235.2828435086203</v>
      </c>
      <c r="T1732" s="25">
        <f t="shared" si="189"/>
        <v>0</v>
      </c>
      <c r="U1732" s="22">
        <f>SUM($T$3:T1732)</f>
        <v>503.67381435648423</v>
      </c>
      <c r="V1732" s="25">
        <f>SUM(T1732:T1743)</f>
        <v>0.2456640628697121</v>
      </c>
      <c r="W1732" s="20">
        <f>U1732*'KERS Calcs'!$F$4</f>
        <v>443.23295663370612</v>
      </c>
      <c r="X1732" s="25">
        <f>O1732*'KERS Calcs'!$F$30</f>
        <v>0</v>
      </c>
      <c r="Y1732" s="73">
        <f>T1732*'KERS Calcs'!$F$30</f>
        <v>0</v>
      </c>
      <c r="Z1732" s="26">
        <f>SUM($Y$3:Y1732)</f>
        <v>270.87601509495784</v>
      </c>
    </row>
    <row r="1733" spans="1:26" x14ac:dyDescent="0.2">
      <c r="A1733" s="23" t="s">
        <v>21</v>
      </c>
      <c r="B1733" s="19">
        <v>1730</v>
      </c>
      <c r="C1733" s="23">
        <v>253</v>
      </c>
      <c r="D1733" s="19">
        <v>124.1</v>
      </c>
      <c r="E1733" s="24">
        <v>34.472222222222221</v>
      </c>
      <c r="F1733" s="20">
        <v>-0.68055555555555636</v>
      </c>
      <c r="G1733" s="25">
        <f>'Bike Data'!$C$4*$F1733</f>
        <v>-192.59722222222246</v>
      </c>
      <c r="H1733" s="22">
        <f>0.5*'Bike Data'!$C$12*'Bike Data'!$C$7*'Bike Data'!$C$6*'WLTP Calcs'!E1733^2</f>
        <v>244.55915879629632</v>
      </c>
      <c r="I1733" s="26">
        <f>0.02 *'Bike Data'!C$4*9.81</f>
        <v>55.524600000000007</v>
      </c>
      <c r="J1733" s="22">
        <f t="shared" si="190"/>
        <v>107.48653657407387</v>
      </c>
      <c r="K1733" s="25">
        <f t="shared" si="191"/>
        <v>107.48653657407387</v>
      </c>
      <c r="L1733" s="20">
        <f t="shared" si="192"/>
        <v>0</v>
      </c>
      <c r="M1733" s="30">
        <f>(E1733/1000)*(I1733+H1733+('Bike Data'!C$4*'Bike Data'!C$10*F1733))</f>
        <v>1.6979212540573463</v>
      </c>
      <c r="N1733" s="25">
        <f t="shared" si="193"/>
        <v>1.6979212540573463</v>
      </c>
      <c r="O1733" s="30">
        <f t="shared" si="194"/>
        <v>0</v>
      </c>
      <c r="P1733" s="26"/>
      <c r="Q1733" s="22">
        <f>((M1733+M1734)/2) * (B1734 - B1733)</f>
        <v>1.3431765663290904</v>
      </c>
      <c r="R1733" s="25">
        <f t="shared" si="195"/>
        <v>1.3431765663290904</v>
      </c>
      <c r="S1733" s="22">
        <f>SUM($R$3:R1733)</f>
        <v>4236.6260200749493</v>
      </c>
      <c r="T1733" s="25">
        <f t="shared" si="189"/>
        <v>0</v>
      </c>
      <c r="U1733" s="22">
        <f>SUM($T$3:T1733)</f>
        <v>503.67381435648423</v>
      </c>
      <c r="V1733" s="25"/>
      <c r="W1733" s="20">
        <f>U1733*'KERS Calcs'!$F$4</f>
        <v>443.23295663370612</v>
      </c>
      <c r="X1733" s="25">
        <f>O1733*'KERS Calcs'!$F$30</f>
        <v>0</v>
      </c>
      <c r="Y1733" s="73">
        <f>T1733*'KERS Calcs'!$F$30</f>
        <v>0</v>
      </c>
      <c r="Z1733" s="26">
        <f>SUM($Y$3:Y1733)</f>
        <v>270.87601509495784</v>
      </c>
    </row>
    <row r="1734" spans="1:26" x14ac:dyDescent="0.2">
      <c r="A1734" s="23" t="s">
        <v>21</v>
      </c>
      <c r="B1734" s="19">
        <v>1731</v>
      </c>
      <c r="C1734" s="23">
        <v>254</v>
      </c>
      <c r="D1734" s="19">
        <v>121.6</v>
      </c>
      <c r="E1734" s="24">
        <v>33.777777777777779</v>
      </c>
      <c r="F1734" s="20">
        <v>-0.70833333333333248</v>
      </c>
      <c r="G1734" s="25">
        <f>'Bike Data'!$C$4*$F1734</f>
        <v>-200.45833333333309</v>
      </c>
      <c r="H1734" s="22">
        <f>0.5*'Bike Data'!$C$12*'Bike Data'!$C$7*'Bike Data'!$C$6*'WLTP Calcs'!E1734^2</f>
        <v>234.80509629629631</v>
      </c>
      <c r="I1734" s="26">
        <f>0.02 *'Bike Data'!C$4*9.81</f>
        <v>55.524600000000007</v>
      </c>
      <c r="J1734" s="22">
        <f t="shared" si="190"/>
        <v>89.871362962963232</v>
      </c>
      <c r="K1734" s="25">
        <f t="shared" si="191"/>
        <v>89.871362962963232</v>
      </c>
      <c r="L1734" s="20">
        <f t="shared" si="192"/>
        <v>0</v>
      </c>
      <c r="M1734" s="30">
        <f>(E1734/1000)*(I1734+H1734+('Bike Data'!C$4*'Bike Data'!C$10*F1734))</f>
        <v>0.98843187860083481</v>
      </c>
      <c r="N1734" s="25">
        <f t="shared" si="193"/>
        <v>0.98843187860083481</v>
      </c>
      <c r="O1734" s="30">
        <f t="shared" si="194"/>
        <v>0</v>
      </c>
      <c r="P1734" s="26"/>
      <c r="Q1734" s="22">
        <f>((M1734+M1735)/2) * (B1735 - B1734)</f>
        <v>0.81368341811343736</v>
      </c>
      <c r="R1734" s="25">
        <f t="shared" si="195"/>
        <v>0.81368341811343736</v>
      </c>
      <c r="S1734" s="22">
        <f>SUM($R$3:R1734)</f>
        <v>4237.4397034930626</v>
      </c>
      <c r="T1734" s="25">
        <f t="shared" si="189"/>
        <v>0</v>
      </c>
      <c r="U1734" s="22">
        <f>SUM($T$3:T1734)</f>
        <v>503.67381435648423</v>
      </c>
      <c r="V1734" s="25"/>
      <c r="W1734" s="20">
        <f>U1734*'KERS Calcs'!$F$4</f>
        <v>443.23295663370612</v>
      </c>
      <c r="X1734" s="25">
        <f>O1734*'KERS Calcs'!$F$30</f>
        <v>0</v>
      </c>
      <c r="Y1734" s="73">
        <f>T1734*'KERS Calcs'!$F$30</f>
        <v>0</v>
      </c>
      <c r="Z1734" s="26">
        <f>SUM($Y$3:Y1734)</f>
        <v>270.87601509495784</v>
      </c>
    </row>
    <row r="1735" spans="1:26" x14ac:dyDescent="0.2">
      <c r="A1735" s="23" t="s">
        <v>21</v>
      </c>
      <c r="B1735" s="19">
        <v>1732</v>
      </c>
      <c r="C1735" s="23">
        <v>255</v>
      </c>
      <c r="D1735" s="19">
        <v>119</v>
      </c>
      <c r="E1735" s="24">
        <v>33.055555555555557</v>
      </c>
      <c r="F1735" s="20">
        <v>-0.70833333333333248</v>
      </c>
      <c r="G1735" s="25">
        <f>'Bike Data'!$C$4*$F1735</f>
        <v>-200.45833333333309</v>
      </c>
      <c r="H1735" s="22">
        <f>0.5*'Bike Data'!$C$12*'Bike Data'!$C$7*'Bike Data'!$C$6*'WLTP Calcs'!E1735^2</f>
        <v>224.87143518518522</v>
      </c>
      <c r="I1735" s="26">
        <f>0.02 *'Bike Data'!C$4*9.81</f>
        <v>55.524600000000007</v>
      </c>
      <c r="J1735" s="22">
        <f t="shared" si="190"/>
        <v>79.93770185185214</v>
      </c>
      <c r="K1735" s="25">
        <f t="shared" si="191"/>
        <v>79.93770185185214</v>
      </c>
      <c r="L1735" s="20">
        <f t="shared" si="192"/>
        <v>0</v>
      </c>
      <c r="M1735" s="30">
        <f>(E1735/1000)*(I1735+H1735+('Bike Data'!C$4*'Bike Data'!C$10*F1735))</f>
        <v>0.63893495762603991</v>
      </c>
      <c r="N1735" s="25">
        <f t="shared" si="193"/>
        <v>0.63893495762603991</v>
      </c>
      <c r="O1735" s="30">
        <f t="shared" si="194"/>
        <v>0</v>
      </c>
      <c r="P1735" s="26"/>
      <c r="Q1735" s="22">
        <f>((M1735+M1736)/2) * (B1736 - B1735)</f>
        <v>0.64660450901813427</v>
      </c>
      <c r="R1735" s="25">
        <f t="shared" si="195"/>
        <v>0.64660450901813427</v>
      </c>
      <c r="S1735" s="22">
        <f>SUM($R$3:R1735)</f>
        <v>4238.0863080020808</v>
      </c>
      <c r="T1735" s="25">
        <f t="shared" si="189"/>
        <v>0</v>
      </c>
      <c r="U1735" s="22">
        <f>SUM($T$3:T1735)</f>
        <v>503.67381435648423</v>
      </c>
      <c r="V1735" s="25"/>
      <c r="W1735" s="20">
        <f>U1735*'KERS Calcs'!$F$4</f>
        <v>443.23295663370612</v>
      </c>
      <c r="X1735" s="25">
        <f>O1735*'KERS Calcs'!$F$30</f>
        <v>0</v>
      </c>
      <c r="Y1735" s="73">
        <f>T1735*'KERS Calcs'!$F$30</f>
        <v>0</v>
      </c>
      <c r="Z1735" s="26">
        <f>SUM($Y$3:Y1735)</f>
        <v>270.87601509495784</v>
      </c>
    </row>
    <row r="1736" spans="1:26" x14ac:dyDescent="0.2">
      <c r="A1736" s="23" t="s">
        <v>21</v>
      </c>
      <c r="B1736" s="19">
        <v>1733</v>
      </c>
      <c r="C1736" s="23">
        <v>256</v>
      </c>
      <c r="D1736" s="19">
        <v>116.5</v>
      </c>
      <c r="E1736" s="24">
        <v>32.361111111111114</v>
      </c>
      <c r="F1736" s="20">
        <v>-0.68055555555555636</v>
      </c>
      <c r="G1736" s="25">
        <f>'Bike Data'!$C$4*$F1736</f>
        <v>-192.59722222222246</v>
      </c>
      <c r="H1736" s="22">
        <f>0.5*'Bike Data'!$C$12*'Bike Data'!$C$7*'Bike Data'!$C$6*'WLTP Calcs'!E1736^2</f>
        <v>215.5223032407408</v>
      </c>
      <c r="I1736" s="26">
        <f>0.02 *'Bike Data'!C$4*9.81</f>
        <v>55.524600000000007</v>
      </c>
      <c r="J1736" s="22">
        <f t="shared" si="190"/>
        <v>78.449681018518348</v>
      </c>
      <c r="K1736" s="25">
        <f t="shared" si="191"/>
        <v>78.449681018518348</v>
      </c>
      <c r="L1736" s="20">
        <f t="shared" si="192"/>
        <v>0</v>
      </c>
      <c r="M1736" s="30">
        <f>(E1736/1000)*(I1736+H1736+('Bike Data'!C$4*'Bike Data'!C$10*F1736))</f>
        <v>0.65427406041022873</v>
      </c>
      <c r="N1736" s="25">
        <f t="shared" si="193"/>
        <v>0.65427406041022873</v>
      </c>
      <c r="O1736" s="30">
        <f t="shared" si="194"/>
        <v>0</v>
      </c>
      <c r="P1736" s="26"/>
      <c r="Q1736" s="22">
        <f>((M1736+M1737)/2) * (B1737 - B1736)</f>
        <v>0.67050523936470607</v>
      </c>
      <c r="R1736" s="25">
        <f t="shared" si="195"/>
        <v>0.67050523936470607</v>
      </c>
      <c r="S1736" s="22">
        <f>SUM($R$3:R1736)</f>
        <v>4238.7568132414453</v>
      </c>
      <c r="T1736" s="25">
        <f t="shared" si="189"/>
        <v>0</v>
      </c>
      <c r="U1736" s="22">
        <f>SUM($T$3:T1736)</f>
        <v>503.67381435648423</v>
      </c>
      <c r="V1736" s="25"/>
      <c r="W1736" s="20">
        <f>U1736*'KERS Calcs'!$F$4</f>
        <v>443.23295663370612</v>
      </c>
      <c r="X1736" s="25">
        <f>O1736*'KERS Calcs'!$F$30</f>
        <v>0</v>
      </c>
      <c r="Y1736" s="73">
        <f>T1736*'KERS Calcs'!$F$30</f>
        <v>0</v>
      </c>
      <c r="Z1736" s="26">
        <f>SUM($Y$3:Y1736)</f>
        <v>270.87601509495784</v>
      </c>
    </row>
    <row r="1737" spans="1:26" x14ac:dyDescent="0.2">
      <c r="A1737" s="23" t="s">
        <v>21</v>
      </c>
      <c r="B1737" s="19">
        <v>1734</v>
      </c>
      <c r="C1737" s="23">
        <v>257</v>
      </c>
      <c r="D1737" s="19">
        <v>114.1</v>
      </c>
      <c r="E1737" s="24">
        <v>31.694444444444443</v>
      </c>
      <c r="F1737" s="20">
        <v>-0.65277777777777812</v>
      </c>
      <c r="G1737" s="25">
        <f>'Bike Data'!$C$4*$F1737</f>
        <v>-184.7361111111112</v>
      </c>
      <c r="H1737" s="22">
        <f>0.5*'Bike Data'!$C$12*'Bike Data'!$C$7*'Bike Data'!$C$6*'WLTP Calcs'!E1737^2</f>
        <v>206.7338810185185</v>
      </c>
      <c r="I1737" s="26">
        <f>0.02 *'Bike Data'!C$4*9.81</f>
        <v>55.524600000000007</v>
      </c>
      <c r="J1737" s="22">
        <f t="shared" si="190"/>
        <v>77.52236990740731</v>
      </c>
      <c r="K1737" s="25">
        <f t="shared" si="191"/>
        <v>77.52236990740731</v>
      </c>
      <c r="L1737" s="20">
        <f t="shared" si="192"/>
        <v>0</v>
      </c>
      <c r="M1737" s="30">
        <f>(E1737/1000)*(I1737+H1737+('Bike Data'!C$4*'Bike Data'!C$10*F1737))</f>
        <v>0.68673641831918342</v>
      </c>
      <c r="N1737" s="25">
        <f t="shared" si="193"/>
        <v>0.68673641831918342</v>
      </c>
      <c r="O1737" s="30">
        <f t="shared" si="194"/>
        <v>0</v>
      </c>
      <c r="P1737" s="26"/>
      <c r="Q1737" s="22">
        <f>((M1737+M1738)/2) * (B1738 - B1737)</f>
        <v>0.63118778401813624</v>
      </c>
      <c r="R1737" s="25">
        <f t="shared" si="195"/>
        <v>0.63118778401813624</v>
      </c>
      <c r="S1737" s="22">
        <f>SUM($R$3:R1737)</f>
        <v>4239.3880010254634</v>
      </c>
      <c r="T1737" s="25">
        <f t="shared" si="189"/>
        <v>0</v>
      </c>
      <c r="U1737" s="22">
        <f>SUM($T$3:T1737)</f>
        <v>503.67381435648423</v>
      </c>
      <c r="V1737" s="25"/>
      <c r="W1737" s="20">
        <f>U1737*'KERS Calcs'!$F$4</f>
        <v>443.23295663370612</v>
      </c>
      <c r="X1737" s="25">
        <f>O1737*'KERS Calcs'!$F$30</f>
        <v>0</v>
      </c>
      <c r="Y1737" s="73">
        <f>T1737*'KERS Calcs'!$F$30</f>
        <v>0</v>
      </c>
      <c r="Z1737" s="26">
        <f>SUM($Y$3:Y1737)</f>
        <v>270.87601509495784</v>
      </c>
    </row>
    <row r="1738" spans="1:26" x14ac:dyDescent="0.2">
      <c r="A1738" s="23" t="s">
        <v>21</v>
      </c>
      <c r="B1738" s="19">
        <v>1735</v>
      </c>
      <c r="C1738" s="23">
        <v>258</v>
      </c>
      <c r="D1738" s="19">
        <v>111.8</v>
      </c>
      <c r="E1738" s="24">
        <v>31.055555555555557</v>
      </c>
      <c r="F1738" s="20">
        <v>-0.63888888888888806</v>
      </c>
      <c r="G1738" s="25">
        <f>'Bike Data'!$C$4*$F1738</f>
        <v>-180.80555555555532</v>
      </c>
      <c r="H1738" s="22">
        <f>0.5*'Bike Data'!$C$12*'Bike Data'!$C$7*'Bike Data'!$C$6*'WLTP Calcs'!E1738^2</f>
        <v>198.48330185185188</v>
      </c>
      <c r="I1738" s="26">
        <f>0.02 *'Bike Data'!C$4*9.81</f>
        <v>55.524600000000007</v>
      </c>
      <c r="J1738" s="22">
        <f t="shared" si="190"/>
        <v>73.202346296296568</v>
      </c>
      <c r="K1738" s="25">
        <f t="shared" si="191"/>
        <v>73.202346296296568</v>
      </c>
      <c r="L1738" s="20">
        <f t="shared" si="192"/>
        <v>0</v>
      </c>
      <c r="M1738" s="30">
        <f>(E1738/1000)*(I1738+H1738+('Bike Data'!C$4*'Bike Data'!C$10*F1738))</f>
        <v>0.57563914971708907</v>
      </c>
      <c r="N1738" s="25">
        <f t="shared" si="193"/>
        <v>0.57563914971708907</v>
      </c>
      <c r="O1738" s="30">
        <f t="shared" si="194"/>
        <v>0</v>
      </c>
      <c r="P1738" s="26"/>
      <c r="Q1738" s="22">
        <f>((M1738+M1739)/2) * (B1739 - B1738)</f>
        <v>0.36894470087127462</v>
      </c>
      <c r="R1738" s="25">
        <f t="shared" si="195"/>
        <v>0.36894470087127462</v>
      </c>
      <c r="S1738" s="22">
        <f>SUM($R$3:R1738)</f>
        <v>4239.7569457263344</v>
      </c>
      <c r="T1738" s="25">
        <f t="shared" si="189"/>
        <v>0</v>
      </c>
      <c r="U1738" s="22">
        <f>SUM($T$3:T1738)</f>
        <v>503.67381435648423</v>
      </c>
      <c r="V1738" s="25"/>
      <c r="W1738" s="20">
        <f>U1738*'KERS Calcs'!$F$4</f>
        <v>443.23295663370612</v>
      </c>
      <c r="X1738" s="25">
        <f>O1738*'KERS Calcs'!$F$30</f>
        <v>0</v>
      </c>
      <c r="Y1738" s="73">
        <f>T1738*'KERS Calcs'!$F$30</f>
        <v>0</v>
      </c>
      <c r="Z1738" s="26">
        <f>SUM($Y$3:Y1738)</f>
        <v>270.87601509495784</v>
      </c>
    </row>
    <row r="1739" spans="1:26" x14ac:dyDescent="0.2">
      <c r="A1739" s="23" t="s">
        <v>21</v>
      </c>
      <c r="B1739" s="19">
        <v>1736</v>
      </c>
      <c r="C1739" s="23">
        <v>259</v>
      </c>
      <c r="D1739" s="19">
        <v>109.5</v>
      </c>
      <c r="E1739" s="24">
        <v>30.416666666666668</v>
      </c>
      <c r="F1739" s="20">
        <v>-0.65277777777777812</v>
      </c>
      <c r="G1739" s="25">
        <f>'Bike Data'!$C$4*$F1739</f>
        <v>-184.7361111111112</v>
      </c>
      <c r="H1739" s="22">
        <f>0.5*'Bike Data'!$C$12*'Bike Data'!$C$7*'Bike Data'!$C$6*'WLTP Calcs'!E1739^2</f>
        <v>190.40072916666671</v>
      </c>
      <c r="I1739" s="26">
        <f>0.02 *'Bike Data'!C$4*9.81</f>
        <v>55.524600000000007</v>
      </c>
      <c r="J1739" s="22">
        <f t="shared" si="190"/>
        <v>61.189218055555514</v>
      </c>
      <c r="K1739" s="25">
        <f t="shared" si="191"/>
        <v>61.189218055555514</v>
      </c>
      <c r="L1739" s="20">
        <f t="shared" si="192"/>
        <v>0</v>
      </c>
      <c r="M1739" s="30">
        <f>(E1739/1000)*(I1739+H1739+('Bike Data'!C$4*'Bike Data'!C$10*F1739))</f>
        <v>0.1622502520254602</v>
      </c>
      <c r="N1739" s="25">
        <f t="shared" si="193"/>
        <v>0.1622502520254602</v>
      </c>
      <c r="O1739" s="30">
        <f t="shared" si="194"/>
        <v>0</v>
      </c>
      <c r="P1739" s="26"/>
      <c r="Q1739" s="22">
        <f>((M1739+M1740)/2) * (B1740 - B1739)</f>
        <v>3.7681025405089996E-2</v>
      </c>
      <c r="R1739" s="25">
        <f t="shared" si="195"/>
        <v>3.7681025405089996E-2</v>
      </c>
      <c r="S1739" s="22">
        <f>SUM($R$3:R1739)</f>
        <v>4239.7946267517391</v>
      </c>
      <c r="T1739" s="25">
        <f t="shared" si="189"/>
        <v>0</v>
      </c>
      <c r="U1739" s="22">
        <f>SUM($T$3:T1739)</f>
        <v>503.67381435648423</v>
      </c>
      <c r="V1739" s="25"/>
      <c r="W1739" s="20">
        <f>U1739*'KERS Calcs'!$F$4</f>
        <v>443.23295663370612</v>
      </c>
      <c r="X1739" s="25">
        <f>O1739*'KERS Calcs'!$F$30</f>
        <v>0</v>
      </c>
      <c r="Y1739" s="73">
        <f>T1739*'KERS Calcs'!$F$30</f>
        <v>0</v>
      </c>
      <c r="Z1739" s="26">
        <f>SUM($Y$3:Y1739)</f>
        <v>270.87601509495784</v>
      </c>
    </row>
    <row r="1740" spans="1:26" x14ac:dyDescent="0.2">
      <c r="A1740" s="23" t="s">
        <v>21</v>
      </c>
      <c r="B1740" s="19">
        <v>1737</v>
      </c>
      <c r="C1740" s="23">
        <v>260</v>
      </c>
      <c r="D1740" s="19">
        <v>107.1</v>
      </c>
      <c r="E1740" s="24">
        <v>29.75</v>
      </c>
      <c r="F1740" s="20">
        <v>-0.65277777777777812</v>
      </c>
      <c r="G1740" s="25">
        <f>'Bike Data'!$C$4*$F1740</f>
        <v>-184.7361111111112</v>
      </c>
      <c r="H1740" s="22">
        <f>0.5*'Bike Data'!$C$12*'Bike Data'!$C$7*'Bike Data'!$C$6*'WLTP Calcs'!E1740^2</f>
        <v>182.14586250000002</v>
      </c>
      <c r="I1740" s="26">
        <f>0.02 *'Bike Data'!C$4*9.81</f>
        <v>55.524600000000007</v>
      </c>
      <c r="J1740" s="22">
        <f t="shared" si="190"/>
        <v>52.934351388888828</v>
      </c>
      <c r="K1740" s="25">
        <f t="shared" si="191"/>
        <v>52.934351388888828</v>
      </c>
      <c r="L1740" s="20">
        <f t="shared" si="192"/>
        <v>0</v>
      </c>
      <c r="M1740" s="30">
        <f>(E1740/1000)*(I1740+H1740+('Bike Data'!C$4*'Bike Data'!C$10*F1740))</f>
        <v>-8.6888201215280209E-2</v>
      </c>
      <c r="N1740" s="25">
        <f t="shared" si="193"/>
        <v>0</v>
      </c>
      <c r="O1740" s="30">
        <f t="shared" si="194"/>
        <v>8.6888201215280209E-2</v>
      </c>
      <c r="P1740" s="26"/>
      <c r="Q1740" s="22">
        <f>((M1740+M1741)/2) * (B1741 - B1740)</f>
        <v>-0.12409509294302616</v>
      </c>
      <c r="R1740" s="25">
        <f t="shared" si="195"/>
        <v>0</v>
      </c>
      <c r="S1740" s="22">
        <f>SUM($R$3:R1740)</f>
        <v>4239.7946267517391</v>
      </c>
      <c r="T1740" s="25">
        <f t="shared" si="189"/>
        <v>0.12409509294302616</v>
      </c>
      <c r="U1740" s="22">
        <f>SUM($T$3:T1740)</f>
        <v>503.79790944942727</v>
      </c>
      <c r="V1740" s="25"/>
      <c r="W1740" s="20">
        <f>U1740*'KERS Calcs'!$F$4</f>
        <v>443.34216031549602</v>
      </c>
      <c r="X1740" s="25">
        <f>O1740*'KERS Calcs'!$F$30</f>
        <v>4.6728515624808661E-2</v>
      </c>
      <c r="Y1740" s="73">
        <f>T1740*'KERS Calcs'!$F$30</f>
        <v>6.6738399557643324E-2</v>
      </c>
      <c r="Z1740" s="26">
        <f>SUM($Y$3:Y1740)</f>
        <v>270.9427534945155</v>
      </c>
    </row>
    <row r="1741" spans="1:26" x14ac:dyDescent="0.2">
      <c r="A1741" s="23" t="s">
        <v>21</v>
      </c>
      <c r="B1741" s="19">
        <v>1738</v>
      </c>
      <c r="C1741" s="23">
        <v>261</v>
      </c>
      <c r="D1741" s="19">
        <v>104.8</v>
      </c>
      <c r="E1741" s="24">
        <v>29.111111111111111</v>
      </c>
      <c r="F1741" s="20">
        <v>-0.63888888888888806</v>
      </c>
      <c r="G1741" s="25">
        <f>'Bike Data'!$C$4*$F1741</f>
        <v>-180.80555555555532</v>
      </c>
      <c r="H1741" s="22">
        <f>0.5*'Bike Data'!$C$12*'Bike Data'!$C$7*'Bike Data'!$C$6*'WLTP Calcs'!E1741^2</f>
        <v>174.40660740740742</v>
      </c>
      <c r="I1741" s="26">
        <f>0.02 *'Bike Data'!C$4*9.81</f>
        <v>55.524600000000007</v>
      </c>
      <c r="J1741" s="22">
        <f t="shared" si="190"/>
        <v>49.125651851852112</v>
      </c>
      <c r="K1741" s="25">
        <f t="shared" si="191"/>
        <v>49.125651851852112</v>
      </c>
      <c r="L1741" s="20">
        <f t="shared" si="192"/>
        <v>0</v>
      </c>
      <c r="M1741" s="30">
        <f>(E1741/1000)*(I1741+H1741+('Bike Data'!C$4*'Bike Data'!C$10*F1741))</f>
        <v>-0.16130198467077211</v>
      </c>
      <c r="N1741" s="25">
        <f t="shared" si="193"/>
        <v>0</v>
      </c>
      <c r="O1741" s="30">
        <f t="shared" si="194"/>
        <v>0.16130198467077211</v>
      </c>
      <c r="P1741" s="26"/>
      <c r="Q1741" s="22">
        <f>((M1741+M1742)/2) * (B1742 - B1741)</f>
        <v>-0.12156896992668595</v>
      </c>
      <c r="R1741" s="25">
        <f t="shared" si="195"/>
        <v>0</v>
      </c>
      <c r="S1741" s="22">
        <f>SUM($R$3:R1741)</f>
        <v>4239.7946267517391</v>
      </c>
      <c r="T1741" s="25">
        <f t="shared" si="189"/>
        <v>0.12156896992668595</v>
      </c>
      <c r="U1741" s="22">
        <f>SUM($T$3:T1741)</f>
        <v>503.91947841935394</v>
      </c>
      <c r="V1741" s="25"/>
      <c r="W1741" s="20">
        <f>U1741*'KERS Calcs'!$F$4</f>
        <v>443.44914100903145</v>
      </c>
      <c r="X1741" s="25">
        <f>O1741*'KERS Calcs'!$F$30</f>
        <v>8.6748283490478001E-2</v>
      </c>
      <c r="Y1741" s="73">
        <f>T1741*'KERS Calcs'!$F$30</f>
        <v>6.5379849407125504E-2</v>
      </c>
      <c r="Z1741" s="26">
        <f>SUM($Y$3:Y1741)</f>
        <v>271.00813334392262</v>
      </c>
    </row>
    <row r="1742" spans="1:26" x14ac:dyDescent="0.2">
      <c r="A1742" s="23" t="s">
        <v>21</v>
      </c>
      <c r="B1742" s="19">
        <v>1739</v>
      </c>
      <c r="C1742" s="23">
        <v>262</v>
      </c>
      <c r="D1742" s="19">
        <v>102.5</v>
      </c>
      <c r="E1742" s="24">
        <v>28.472222222222225</v>
      </c>
      <c r="F1742" s="20">
        <v>-0.61111111111110994</v>
      </c>
      <c r="G1742" s="25">
        <f>'Bike Data'!$C$4*$F1742</f>
        <v>-172.94444444444412</v>
      </c>
      <c r="H1742" s="22">
        <f>0.5*'Bike Data'!$C$12*'Bike Data'!$C$7*'Bike Data'!$C$6*'WLTP Calcs'!E1742^2</f>
        <v>166.83535879629633</v>
      </c>
      <c r="I1742" s="26">
        <f>0.02 *'Bike Data'!C$4*9.81</f>
        <v>55.524600000000007</v>
      </c>
      <c r="J1742" s="22">
        <f t="shared" si="190"/>
        <v>49.415514351852224</v>
      </c>
      <c r="K1742" s="25">
        <f t="shared" si="191"/>
        <v>49.415514351852224</v>
      </c>
      <c r="L1742" s="20">
        <f t="shared" si="192"/>
        <v>0</v>
      </c>
      <c r="M1742" s="30">
        <f>(E1742/1000)*(I1742+H1742+('Bike Data'!C$4*'Bike Data'!C$10*F1742))</f>
        <v>-8.1835955182599771E-2</v>
      </c>
      <c r="N1742" s="25">
        <f t="shared" si="193"/>
        <v>0</v>
      </c>
      <c r="O1742" s="30">
        <f t="shared" si="194"/>
        <v>8.1835955182599771E-2</v>
      </c>
      <c r="P1742" s="26"/>
      <c r="Q1742" s="22">
        <f>((M1742+M1743)/2) * (B1743 - B1742)</f>
        <v>0.18155734109439636</v>
      </c>
      <c r="R1742" s="25">
        <f t="shared" si="195"/>
        <v>0.18155734109439636</v>
      </c>
      <c r="S1742" s="22">
        <f>SUM($R$3:R1742)</f>
        <v>4239.9761840928331</v>
      </c>
      <c r="T1742" s="25">
        <f t="shared" si="189"/>
        <v>0</v>
      </c>
      <c r="U1742" s="22">
        <f>SUM($T$3:T1742)</f>
        <v>503.91947841935394</v>
      </c>
      <c r="V1742" s="25"/>
      <c r="W1742" s="20">
        <f>U1742*'KERS Calcs'!$F$4</f>
        <v>443.44914100903145</v>
      </c>
      <c r="X1742" s="25">
        <f>O1742*'KERS Calcs'!$F$30</f>
        <v>4.4011415323772993E-2</v>
      </c>
      <c r="Y1742" s="73">
        <f>T1742*'KERS Calcs'!$F$30</f>
        <v>0</v>
      </c>
      <c r="Z1742" s="26">
        <f>SUM($Y$3:Y1742)</f>
        <v>271.00813334392262</v>
      </c>
    </row>
    <row r="1743" spans="1:26" x14ac:dyDescent="0.2">
      <c r="A1743" s="23" t="s">
        <v>21</v>
      </c>
      <c r="B1743" s="19">
        <v>1740</v>
      </c>
      <c r="C1743" s="23">
        <v>263</v>
      </c>
      <c r="D1743" s="19">
        <v>100.4</v>
      </c>
      <c r="E1743" s="24">
        <v>27.888888888888893</v>
      </c>
      <c r="F1743" s="20">
        <v>-0.54166666666666741</v>
      </c>
      <c r="G1743" s="25">
        <f>'Bike Data'!$C$4*$F1743</f>
        <v>-153.29166666666688</v>
      </c>
      <c r="H1743" s="22">
        <f>0.5*'Bike Data'!$C$12*'Bike Data'!$C$7*'Bike Data'!$C$6*'WLTP Calcs'!E1743^2</f>
        <v>160.06920740740745</v>
      </c>
      <c r="I1743" s="26">
        <f>0.02 *'Bike Data'!C$4*9.81</f>
        <v>55.524600000000007</v>
      </c>
      <c r="J1743" s="22">
        <f t="shared" si="190"/>
        <v>62.302140740740569</v>
      </c>
      <c r="K1743" s="25">
        <f t="shared" si="191"/>
        <v>62.302140740740569</v>
      </c>
      <c r="L1743" s="20">
        <f t="shared" si="192"/>
        <v>0</v>
      </c>
      <c r="M1743" s="30">
        <f>(E1743/1000)*(I1743+H1743+('Bike Data'!C$4*'Bike Data'!C$10*F1743))</f>
        <v>0.44495063737139251</v>
      </c>
      <c r="N1743" s="25">
        <f t="shared" si="193"/>
        <v>0.44495063737139251</v>
      </c>
      <c r="O1743" s="30">
        <f t="shared" si="194"/>
        <v>0</v>
      </c>
      <c r="P1743" s="26"/>
      <c r="Q1743" s="22">
        <f>((M1743+M1744)/2) * (B1744 - B1743)</f>
        <v>0.85377599497170298</v>
      </c>
      <c r="R1743" s="25">
        <f t="shared" si="195"/>
        <v>0.85377599497170298</v>
      </c>
      <c r="S1743" s="22">
        <f>SUM($R$3:R1743)</f>
        <v>4240.8299600878045</v>
      </c>
      <c r="T1743" s="25">
        <f t="shared" si="189"/>
        <v>0</v>
      </c>
      <c r="U1743" s="22">
        <f>SUM($T$3:T1743)</f>
        <v>503.91947841935394</v>
      </c>
      <c r="V1743" s="25"/>
      <c r="W1743" s="20">
        <f>U1743*'KERS Calcs'!$F$4</f>
        <v>443.44914100903145</v>
      </c>
      <c r="X1743" s="25">
        <f>O1743*'KERS Calcs'!$F$30</f>
        <v>0</v>
      </c>
      <c r="Y1743" s="73">
        <f>T1743*'KERS Calcs'!$F$30</f>
        <v>0</v>
      </c>
      <c r="Z1743" s="26">
        <f>SUM($Y$3:Y1743)</f>
        <v>271.00813334392262</v>
      </c>
    </row>
    <row r="1744" spans="1:26" x14ac:dyDescent="0.2">
      <c r="A1744" s="23" t="s">
        <v>21</v>
      </c>
      <c r="B1744" s="19">
        <v>1741</v>
      </c>
      <c r="C1744" s="23">
        <v>264</v>
      </c>
      <c r="D1744" s="19">
        <v>98.6</v>
      </c>
      <c r="E1744" s="24">
        <v>27.388888888888889</v>
      </c>
      <c r="F1744" s="20">
        <v>-0.44444444444444481</v>
      </c>
      <c r="G1744" s="25">
        <f>'Bike Data'!$C$4*$F1744</f>
        <v>-125.77777777777789</v>
      </c>
      <c r="H1744" s="22">
        <f>0.5*'Bike Data'!$C$12*'Bike Data'!$C$7*'Bike Data'!$C$6*'WLTP Calcs'!E1744^2</f>
        <v>154.38112407407408</v>
      </c>
      <c r="I1744" s="26">
        <f>0.02 *'Bike Data'!C$4*9.81</f>
        <v>55.524600000000007</v>
      </c>
      <c r="J1744" s="22">
        <f t="shared" si="190"/>
        <v>84.127946296296201</v>
      </c>
      <c r="K1744" s="25">
        <f t="shared" si="191"/>
        <v>84.127946296296201</v>
      </c>
      <c r="L1744" s="20">
        <f t="shared" si="192"/>
        <v>0</v>
      </c>
      <c r="M1744" s="30">
        <f>(E1744/1000)*(I1744+H1744+('Bike Data'!C$4*'Bike Data'!C$10*F1744))</f>
        <v>1.2626013525720134</v>
      </c>
      <c r="N1744" s="25">
        <f t="shared" si="193"/>
        <v>1.2626013525720134</v>
      </c>
      <c r="O1744" s="30">
        <f t="shared" si="194"/>
        <v>0</v>
      </c>
      <c r="P1744" s="26"/>
      <c r="Q1744" s="22">
        <f>((M1744+M1745)/2) * (B1745 - B1744)</f>
        <v>1.5404029106610155</v>
      </c>
      <c r="R1744" s="25">
        <f t="shared" si="195"/>
        <v>1.5404029106610155</v>
      </c>
      <c r="S1744" s="22">
        <f>SUM($R$3:R1744)</f>
        <v>4242.3703629984657</v>
      </c>
      <c r="T1744" s="25">
        <f t="shared" si="189"/>
        <v>0</v>
      </c>
      <c r="U1744" s="22">
        <f>SUM($T$3:T1744)</f>
        <v>503.91947841935394</v>
      </c>
      <c r="V1744" s="25"/>
      <c r="W1744" s="20">
        <f>U1744*'KERS Calcs'!$F$4</f>
        <v>443.44914100903145</v>
      </c>
      <c r="X1744" s="25">
        <f>O1744*'KERS Calcs'!$F$30</f>
        <v>0</v>
      </c>
      <c r="Y1744" s="73">
        <f>T1744*'KERS Calcs'!$F$30</f>
        <v>0</v>
      </c>
      <c r="Z1744" s="26">
        <f>SUM($Y$3:Y1744)</f>
        <v>271.00813334392262</v>
      </c>
    </row>
    <row r="1745" spans="1:26" x14ac:dyDescent="0.2">
      <c r="A1745" s="23" t="s">
        <v>21</v>
      </c>
      <c r="B1745" s="19">
        <v>1742</v>
      </c>
      <c r="C1745" s="23">
        <v>265</v>
      </c>
      <c r="D1745" s="19">
        <v>97.2</v>
      </c>
      <c r="E1745" s="24">
        <v>27.000000000000004</v>
      </c>
      <c r="F1745" s="20">
        <v>-0.37499999999999839</v>
      </c>
      <c r="G1745" s="25">
        <f>'Bike Data'!$C$4*$F1745</f>
        <v>-106.12499999999955</v>
      </c>
      <c r="H1745" s="22">
        <f>0.5*'Bike Data'!$C$12*'Bike Data'!$C$7*'Bike Data'!$C$6*'WLTP Calcs'!E1745^2</f>
        <v>150.02820000000006</v>
      </c>
      <c r="I1745" s="26">
        <f>0.02 *'Bike Data'!C$4*9.81</f>
        <v>55.524600000000007</v>
      </c>
      <c r="J1745" s="22">
        <f t="shared" si="190"/>
        <v>99.427800000000516</v>
      </c>
      <c r="K1745" s="25">
        <f t="shared" si="191"/>
        <v>99.427800000000516</v>
      </c>
      <c r="L1745" s="20">
        <f t="shared" si="192"/>
        <v>0</v>
      </c>
      <c r="M1745" s="30">
        <f>(E1745/1000)*(I1745+H1745+('Bike Data'!C$4*'Bike Data'!C$10*F1745))</f>
        <v>1.8182044687500176</v>
      </c>
      <c r="N1745" s="25">
        <f t="shared" si="193"/>
        <v>1.8182044687500176</v>
      </c>
      <c r="O1745" s="30">
        <f t="shared" si="194"/>
        <v>0</v>
      </c>
      <c r="P1745" s="26"/>
      <c r="Q1745" s="22">
        <f>((M1745+M1746)/2) * (B1746 - B1745)</f>
        <v>1.9574959509195018</v>
      </c>
      <c r="R1745" s="25">
        <f t="shared" si="195"/>
        <v>1.9574959509195018</v>
      </c>
      <c r="S1745" s="22">
        <f>SUM($R$3:R1745)</f>
        <v>4244.3278589493848</v>
      </c>
      <c r="T1745" s="25">
        <f t="shared" si="189"/>
        <v>0</v>
      </c>
      <c r="U1745" s="22">
        <f>SUM($T$3:T1745)</f>
        <v>503.91947841935394</v>
      </c>
      <c r="V1745" s="25"/>
      <c r="W1745" s="20">
        <f>U1745*'KERS Calcs'!$F$4</f>
        <v>443.44914100903145</v>
      </c>
      <c r="X1745" s="25">
        <f>O1745*'KERS Calcs'!$F$30</f>
        <v>0</v>
      </c>
      <c r="Y1745" s="73">
        <f>T1745*'KERS Calcs'!$F$30</f>
        <v>0</v>
      </c>
      <c r="Z1745" s="26">
        <f>SUM($Y$3:Y1745)</f>
        <v>271.00813334392262</v>
      </c>
    </row>
    <row r="1746" spans="1:26" x14ac:dyDescent="0.2">
      <c r="A1746" s="23" t="s">
        <v>21</v>
      </c>
      <c r="B1746" s="19">
        <v>1743</v>
      </c>
      <c r="C1746" s="23">
        <v>266</v>
      </c>
      <c r="D1746" s="19">
        <v>95.9</v>
      </c>
      <c r="E1746" s="24">
        <v>26.638888888888893</v>
      </c>
      <c r="F1746" s="20">
        <v>-0.33333333333333409</v>
      </c>
      <c r="G1746" s="25">
        <f>'Bike Data'!$C$4*$F1746</f>
        <v>-94.333333333333542</v>
      </c>
      <c r="H1746" s="22">
        <f>0.5*'Bike Data'!$C$12*'Bike Data'!$C$7*'Bike Data'!$C$6*'WLTP Calcs'!E1746^2</f>
        <v>146.04193657407413</v>
      </c>
      <c r="I1746" s="26">
        <f>0.02 *'Bike Data'!C$4*9.81</f>
        <v>55.524600000000007</v>
      </c>
      <c r="J1746" s="22">
        <f t="shared" si="190"/>
        <v>107.23320324074059</v>
      </c>
      <c r="K1746" s="25">
        <f t="shared" si="191"/>
        <v>107.23320324074059</v>
      </c>
      <c r="L1746" s="20">
        <f t="shared" si="192"/>
        <v>0</v>
      </c>
      <c r="M1746" s="30">
        <f>(E1746/1000)*(I1746+H1746+('Bike Data'!C$4*'Bike Data'!C$10*F1746))</f>
        <v>2.096787433088986</v>
      </c>
      <c r="N1746" s="25">
        <f t="shared" si="193"/>
        <v>2.096787433088986</v>
      </c>
      <c r="O1746" s="30">
        <f t="shared" si="194"/>
        <v>0</v>
      </c>
      <c r="P1746" s="26"/>
      <c r="Q1746" s="22">
        <f>((M1746+M1747)/2) * (B1747 - B1746)</f>
        <v>2.2431018564750422</v>
      </c>
      <c r="R1746" s="25">
        <f t="shared" si="195"/>
        <v>2.2431018564750422</v>
      </c>
      <c r="S1746" s="22">
        <f>SUM($R$3:R1746)</f>
        <v>4246.5709608058596</v>
      </c>
      <c r="T1746" s="25">
        <f t="shared" si="189"/>
        <v>0</v>
      </c>
      <c r="U1746" s="22">
        <f>SUM($T$3:T1746)</f>
        <v>503.91947841935394</v>
      </c>
      <c r="V1746" s="25"/>
      <c r="W1746" s="20">
        <f>U1746*'KERS Calcs'!$F$4</f>
        <v>443.44914100903145</v>
      </c>
      <c r="X1746" s="25">
        <f>O1746*'KERS Calcs'!$F$30</f>
        <v>0</v>
      </c>
      <c r="Y1746" s="73">
        <f>T1746*'KERS Calcs'!$F$30</f>
        <v>0</v>
      </c>
      <c r="Z1746" s="26">
        <f>SUM($Y$3:Y1746)</f>
        <v>271.00813334392262</v>
      </c>
    </row>
    <row r="1747" spans="1:26" x14ac:dyDescent="0.2">
      <c r="A1747" s="23" t="s">
        <v>21</v>
      </c>
      <c r="B1747" s="19">
        <v>1744</v>
      </c>
      <c r="C1747" s="23">
        <v>267</v>
      </c>
      <c r="D1747" s="19">
        <v>94.8</v>
      </c>
      <c r="E1747" s="24">
        <v>26.333333333333332</v>
      </c>
      <c r="F1747" s="20">
        <v>-0.29166666666666785</v>
      </c>
      <c r="G1747" s="25">
        <f>'Bike Data'!$C$4*$F1747</f>
        <v>-82.541666666666998</v>
      </c>
      <c r="H1747" s="22">
        <f>0.5*'Bike Data'!$C$12*'Bike Data'!$C$7*'Bike Data'!$C$6*'WLTP Calcs'!E1747^2</f>
        <v>142.71086666666665</v>
      </c>
      <c r="I1747" s="26">
        <f>0.02 *'Bike Data'!C$4*9.81</f>
        <v>55.524600000000007</v>
      </c>
      <c r="J1747" s="22">
        <f t="shared" si="190"/>
        <v>115.69379999999965</v>
      </c>
      <c r="K1747" s="25">
        <f t="shared" si="191"/>
        <v>115.69379999999965</v>
      </c>
      <c r="L1747" s="20">
        <f t="shared" si="192"/>
        <v>0</v>
      </c>
      <c r="M1747" s="30">
        <f>(E1747/1000)*(I1747+H1747+('Bike Data'!C$4*'Bike Data'!C$10*F1747))</f>
        <v>2.3894162798610989</v>
      </c>
      <c r="N1747" s="25">
        <f t="shared" si="193"/>
        <v>2.3894162798610989</v>
      </c>
      <c r="O1747" s="30">
        <f t="shared" si="194"/>
        <v>0</v>
      </c>
      <c r="P1747" s="26"/>
      <c r="Q1747" s="22">
        <f>((M1747+M1748)/2) * (B1748 - B1747)</f>
        <v>2.4044856664480401</v>
      </c>
      <c r="R1747" s="25">
        <f t="shared" si="195"/>
        <v>2.4044856664480401</v>
      </c>
      <c r="S1747" s="22">
        <f>SUM($R$3:R1747)</f>
        <v>4248.9754464723073</v>
      </c>
      <c r="T1747" s="25">
        <f t="shared" si="189"/>
        <v>0</v>
      </c>
      <c r="U1747" s="22">
        <f>SUM($T$3:T1747)</f>
        <v>503.91947841935394</v>
      </c>
      <c r="V1747" s="25"/>
      <c r="W1747" s="20">
        <f>U1747*'KERS Calcs'!$F$4</f>
        <v>443.44914100903145</v>
      </c>
      <c r="X1747" s="25">
        <f>O1747*'KERS Calcs'!$F$30</f>
        <v>0</v>
      </c>
      <c r="Y1747" s="73">
        <f>T1747*'KERS Calcs'!$F$30</f>
        <v>0</v>
      </c>
      <c r="Z1747" s="26">
        <f>SUM($Y$3:Y1747)</f>
        <v>271.00813334392262</v>
      </c>
    </row>
    <row r="1748" spans="1:26" x14ac:dyDescent="0.2">
      <c r="A1748" s="23" t="s">
        <v>21</v>
      </c>
      <c r="B1748" s="19">
        <v>1745</v>
      </c>
      <c r="C1748" s="23">
        <v>268</v>
      </c>
      <c r="D1748" s="19">
        <v>93.8</v>
      </c>
      <c r="E1748" s="24">
        <v>26.055555555555557</v>
      </c>
      <c r="F1748" s="20">
        <v>-0.27777777777777779</v>
      </c>
      <c r="G1748" s="25">
        <f>'Bike Data'!$C$4*$F1748</f>
        <v>-78.611111111111114</v>
      </c>
      <c r="H1748" s="22">
        <f>0.5*'Bike Data'!$C$12*'Bike Data'!$C$7*'Bike Data'!$C$6*'WLTP Calcs'!E1748^2</f>
        <v>139.71596851851854</v>
      </c>
      <c r="I1748" s="26">
        <f>0.02 *'Bike Data'!C$4*9.81</f>
        <v>55.524600000000007</v>
      </c>
      <c r="J1748" s="22">
        <f t="shared" si="190"/>
        <v>116.62945740740743</v>
      </c>
      <c r="K1748" s="25">
        <f t="shared" si="191"/>
        <v>116.62945740740743</v>
      </c>
      <c r="L1748" s="20">
        <f t="shared" si="192"/>
        <v>0</v>
      </c>
      <c r="M1748" s="30">
        <f>(E1748/1000)*(I1748+H1748+('Bike Data'!C$4*'Bike Data'!C$10*F1748))</f>
        <v>2.4195550530349808</v>
      </c>
      <c r="N1748" s="25">
        <f t="shared" si="193"/>
        <v>2.4195550530349808</v>
      </c>
      <c r="O1748" s="30">
        <f t="shared" si="194"/>
        <v>0</v>
      </c>
      <c r="P1748" s="26"/>
      <c r="Q1748" s="22">
        <f>((M1748+M1749)/2) * (B1749 - B1748)</f>
        <v>2.36846607013889</v>
      </c>
      <c r="R1748" s="25">
        <f t="shared" si="195"/>
        <v>2.36846607013889</v>
      </c>
      <c r="S1748" s="22">
        <f>SUM($R$3:R1748)</f>
        <v>4251.3439125424466</v>
      </c>
      <c r="T1748" s="25">
        <f t="shared" si="189"/>
        <v>0</v>
      </c>
      <c r="U1748" s="22">
        <f>SUM($T$3:T1748)</f>
        <v>503.91947841935394</v>
      </c>
      <c r="V1748" s="25"/>
      <c r="W1748" s="20">
        <f>U1748*'KERS Calcs'!$F$4</f>
        <v>443.44914100903145</v>
      </c>
      <c r="X1748" s="25">
        <f>O1748*'KERS Calcs'!$F$30</f>
        <v>0</v>
      </c>
      <c r="Y1748" s="73">
        <f>T1748*'KERS Calcs'!$F$30</f>
        <v>0</v>
      </c>
      <c r="Z1748" s="26">
        <f>SUM($Y$3:Y1748)</f>
        <v>271.00813334392262</v>
      </c>
    </row>
    <row r="1749" spans="1:26" x14ac:dyDescent="0.2">
      <c r="A1749" s="23" t="s">
        <v>21</v>
      </c>
      <c r="B1749" s="19">
        <v>1746</v>
      </c>
      <c r="C1749" s="23">
        <v>269</v>
      </c>
      <c r="D1749" s="19">
        <v>92.8</v>
      </c>
      <c r="E1749" s="24">
        <v>25.777777777777779</v>
      </c>
      <c r="F1749" s="20">
        <v>-0.27777777777777779</v>
      </c>
      <c r="G1749" s="25">
        <f>'Bike Data'!$C$4*$F1749</f>
        <v>-78.611111111111114</v>
      </c>
      <c r="H1749" s="22">
        <f>0.5*'Bike Data'!$C$12*'Bike Data'!$C$7*'Bike Data'!$C$6*'WLTP Calcs'!E1749^2</f>
        <v>136.75282962962964</v>
      </c>
      <c r="I1749" s="26">
        <f>0.02 *'Bike Data'!C$4*9.81</f>
        <v>55.524600000000007</v>
      </c>
      <c r="J1749" s="22">
        <f t="shared" si="190"/>
        <v>113.66631851851854</v>
      </c>
      <c r="K1749" s="25">
        <f t="shared" si="191"/>
        <v>113.66631851851854</v>
      </c>
      <c r="L1749" s="20">
        <f t="shared" si="192"/>
        <v>0</v>
      </c>
      <c r="M1749" s="30">
        <f>(E1749/1000)*(I1749+H1749+('Bike Data'!C$4*'Bike Data'!C$10*F1749))</f>
        <v>2.3173770872427988</v>
      </c>
      <c r="N1749" s="25">
        <f t="shared" si="193"/>
        <v>2.3173770872427988</v>
      </c>
      <c r="O1749" s="30">
        <f t="shared" si="194"/>
        <v>0</v>
      </c>
      <c r="P1749" s="26"/>
      <c r="Q1749" s="22">
        <f>((M1749+M1750)/2) * (B1750 - B1749)</f>
        <v>2.3980495842464009</v>
      </c>
      <c r="R1749" s="25">
        <f t="shared" si="195"/>
        <v>2.3980495842464009</v>
      </c>
      <c r="S1749" s="22">
        <f>SUM($R$3:R1749)</f>
        <v>4253.7419621266927</v>
      </c>
      <c r="T1749" s="25">
        <f t="shared" si="189"/>
        <v>0</v>
      </c>
      <c r="U1749" s="22">
        <f>SUM($T$3:T1749)</f>
        <v>503.91947841935394</v>
      </c>
      <c r="V1749" s="25"/>
      <c r="W1749" s="20">
        <f>U1749*'KERS Calcs'!$F$4</f>
        <v>443.44914100903145</v>
      </c>
      <c r="X1749" s="25">
        <f>O1749*'KERS Calcs'!$F$30</f>
        <v>0</v>
      </c>
      <c r="Y1749" s="73">
        <f>T1749*'KERS Calcs'!$F$30</f>
        <v>0</v>
      </c>
      <c r="Z1749" s="26">
        <f>SUM($Y$3:Y1749)</f>
        <v>271.00813334392262</v>
      </c>
    </row>
    <row r="1750" spans="1:26" x14ac:dyDescent="0.2">
      <c r="A1750" s="23" t="s">
        <v>21</v>
      </c>
      <c r="B1750" s="19">
        <v>1747</v>
      </c>
      <c r="C1750" s="23">
        <v>270</v>
      </c>
      <c r="D1750" s="19">
        <v>91.8</v>
      </c>
      <c r="E1750" s="24">
        <v>25.5</v>
      </c>
      <c r="F1750" s="20">
        <v>-0.24999999999999961</v>
      </c>
      <c r="G1750" s="25">
        <f>'Bike Data'!$C$4*$F1750</f>
        <v>-70.749999999999886</v>
      </c>
      <c r="H1750" s="22">
        <f>0.5*'Bike Data'!$C$12*'Bike Data'!$C$7*'Bike Data'!$C$6*'WLTP Calcs'!E1750^2</f>
        <v>133.82145</v>
      </c>
      <c r="I1750" s="26">
        <f>0.02 *'Bike Data'!C$4*9.81</f>
        <v>55.524600000000007</v>
      </c>
      <c r="J1750" s="22">
        <f t="shared" si="190"/>
        <v>118.59605000000012</v>
      </c>
      <c r="K1750" s="25">
        <f t="shared" si="191"/>
        <v>118.59605000000012</v>
      </c>
      <c r="L1750" s="20">
        <f t="shared" si="192"/>
        <v>0</v>
      </c>
      <c r="M1750" s="30">
        <f>(E1750/1000)*(I1750+H1750+('Bike Data'!C$4*'Bike Data'!C$10*F1750))</f>
        <v>2.4787220812500035</v>
      </c>
      <c r="N1750" s="25">
        <f t="shared" si="193"/>
        <v>2.4787220812500035</v>
      </c>
      <c r="O1750" s="30">
        <f t="shared" si="194"/>
        <v>0</v>
      </c>
      <c r="P1750" s="26"/>
      <c r="Q1750" s="22">
        <f>((M1750+M1751)/2) * (B1751 - B1750)</f>
        <v>2.5679669621785033</v>
      </c>
      <c r="R1750" s="25">
        <f t="shared" si="195"/>
        <v>2.5679669621785033</v>
      </c>
      <c r="S1750" s="22">
        <f>SUM($R$3:R1750)</f>
        <v>4256.3099290888713</v>
      </c>
      <c r="T1750" s="25">
        <f t="shared" si="189"/>
        <v>0</v>
      </c>
      <c r="U1750" s="22">
        <f>SUM($T$3:T1750)</f>
        <v>503.91947841935394</v>
      </c>
      <c r="V1750" s="25"/>
      <c r="W1750" s="20">
        <f>U1750*'KERS Calcs'!$F$4</f>
        <v>443.44914100903145</v>
      </c>
      <c r="X1750" s="25">
        <f>O1750*'KERS Calcs'!$F$30</f>
        <v>0</v>
      </c>
      <c r="Y1750" s="73">
        <f>T1750*'KERS Calcs'!$F$30</f>
        <v>0</v>
      </c>
      <c r="Z1750" s="26">
        <f>SUM($Y$3:Y1750)</f>
        <v>271.00813334392262</v>
      </c>
    </row>
    <row r="1751" spans="1:26" x14ac:dyDescent="0.2">
      <c r="A1751" s="23" t="s">
        <v>21</v>
      </c>
      <c r="B1751" s="19">
        <v>1748</v>
      </c>
      <c r="C1751" s="23">
        <v>271</v>
      </c>
      <c r="D1751" s="19">
        <v>91</v>
      </c>
      <c r="E1751" s="24">
        <v>25.277777777777779</v>
      </c>
      <c r="F1751" s="20">
        <v>-0.22222222222222143</v>
      </c>
      <c r="G1751" s="25">
        <f>'Bike Data'!$C$4*$F1751</f>
        <v>-62.888888888888665</v>
      </c>
      <c r="H1751" s="22">
        <f>0.5*'Bike Data'!$C$12*'Bike Data'!$C$7*'Bike Data'!$C$6*'WLTP Calcs'!E1751^2</f>
        <v>131.49921296296296</v>
      </c>
      <c r="I1751" s="26">
        <f>0.02 *'Bike Data'!C$4*9.81</f>
        <v>55.524600000000007</v>
      </c>
      <c r="J1751" s="22">
        <f t="shared" si="190"/>
        <v>124.13492407407431</v>
      </c>
      <c r="K1751" s="25">
        <f t="shared" si="191"/>
        <v>124.13492407407431</v>
      </c>
      <c r="L1751" s="20">
        <f t="shared" si="192"/>
        <v>0</v>
      </c>
      <c r="M1751" s="30">
        <f>(E1751/1000)*(I1751+H1751+('Bike Data'!C$4*'Bike Data'!C$10*F1751))</f>
        <v>2.6572118431070031</v>
      </c>
      <c r="N1751" s="25">
        <f t="shared" si="193"/>
        <v>2.6572118431070031</v>
      </c>
      <c r="O1751" s="30">
        <f t="shared" si="194"/>
        <v>0</v>
      </c>
      <c r="P1751" s="26"/>
      <c r="Q1751" s="22">
        <f>((M1751+M1752)/2) * (B1752 - B1751)</f>
        <v>2.7449523224922849</v>
      </c>
      <c r="R1751" s="25">
        <f t="shared" si="195"/>
        <v>2.7449523224922849</v>
      </c>
      <c r="S1751" s="22">
        <f>SUM($R$3:R1751)</f>
        <v>4259.0548814113636</v>
      </c>
      <c r="T1751" s="25">
        <f t="shared" si="189"/>
        <v>0</v>
      </c>
      <c r="U1751" s="22">
        <f>SUM($T$3:T1751)</f>
        <v>503.91947841935394</v>
      </c>
      <c r="V1751" s="25"/>
      <c r="W1751" s="20">
        <f>U1751*'KERS Calcs'!$F$4</f>
        <v>443.44914100903145</v>
      </c>
      <c r="X1751" s="25">
        <f>O1751*'KERS Calcs'!$F$30</f>
        <v>0</v>
      </c>
      <c r="Y1751" s="73">
        <f>T1751*'KERS Calcs'!$F$30</f>
        <v>0</v>
      </c>
      <c r="Z1751" s="26">
        <f>SUM($Y$3:Y1751)</f>
        <v>271.00813334392262</v>
      </c>
    </row>
    <row r="1752" spans="1:26" x14ac:dyDescent="0.2">
      <c r="A1752" s="23" t="s">
        <v>21</v>
      </c>
      <c r="B1752" s="19">
        <v>1749</v>
      </c>
      <c r="C1752" s="23">
        <v>272</v>
      </c>
      <c r="D1752" s="19">
        <v>90.2</v>
      </c>
      <c r="E1752" s="24">
        <v>25.055555555555557</v>
      </c>
      <c r="F1752" s="20">
        <v>-0.19444444444444522</v>
      </c>
      <c r="G1752" s="25">
        <f>'Bike Data'!$C$4*$F1752</f>
        <v>-55.027777777777999</v>
      </c>
      <c r="H1752" s="22">
        <f>0.5*'Bike Data'!$C$12*'Bike Data'!$C$7*'Bike Data'!$C$6*'WLTP Calcs'!E1752^2</f>
        <v>129.19730185185188</v>
      </c>
      <c r="I1752" s="26">
        <f>0.02 *'Bike Data'!C$4*9.81</f>
        <v>55.524600000000007</v>
      </c>
      <c r="J1752" s="22">
        <f t="shared" si="190"/>
        <v>129.6941240740739</v>
      </c>
      <c r="K1752" s="25">
        <f t="shared" si="191"/>
        <v>129.6941240740739</v>
      </c>
      <c r="L1752" s="20">
        <f t="shared" si="192"/>
        <v>0</v>
      </c>
      <c r="M1752" s="30">
        <f>(E1752/1000)*(I1752+H1752+('Bike Data'!C$4*'Bike Data'!C$10*F1752))</f>
        <v>2.8326928018775663</v>
      </c>
      <c r="N1752" s="25">
        <f t="shared" si="193"/>
        <v>2.8326928018775663</v>
      </c>
      <c r="O1752" s="30">
        <f t="shared" si="194"/>
        <v>0</v>
      </c>
      <c r="P1752" s="26"/>
      <c r="Q1752" s="22">
        <f>((M1752+M1753)/2) * (B1753 - B1752)</f>
        <v>2.9930607239840459</v>
      </c>
      <c r="R1752" s="25">
        <f t="shared" si="195"/>
        <v>2.9930607239840459</v>
      </c>
      <c r="S1752" s="22">
        <f>SUM($R$3:R1752)</f>
        <v>4262.0479421353475</v>
      </c>
      <c r="T1752" s="25">
        <f t="shared" si="189"/>
        <v>0</v>
      </c>
      <c r="U1752" s="22">
        <f>SUM($T$3:T1752)</f>
        <v>503.91947841935394</v>
      </c>
      <c r="V1752" s="25"/>
      <c r="W1752" s="20">
        <f>U1752*'KERS Calcs'!$F$4</f>
        <v>443.44914100903145</v>
      </c>
      <c r="X1752" s="25">
        <f>O1752*'KERS Calcs'!$F$30</f>
        <v>0</v>
      </c>
      <c r="Y1752" s="73">
        <f>T1752*'KERS Calcs'!$F$30</f>
        <v>0</v>
      </c>
      <c r="Z1752" s="26">
        <f>SUM($Y$3:Y1752)</f>
        <v>271.00813334392262</v>
      </c>
    </row>
    <row r="1753" spans="1:26" x14ac:dyDescent="0.2">
      <c r="A1753" s="23" t="s">
        <v>21</v>
      </c>
      <c r="B1753" s="19">
        <v>1750</v>
      </c>
      <c r="C1753" s="23">
        <v>273</v>
      </c>
      <c r="D1753" s="19">
        <v>89.6</v>
      </c>
      <c r="E1753" s="24">
        <v>24.888888888888889</v>
      </c>
      <c r="F1753" s="20">
        <v>-0.15277777777777896</v>
      </c>
      <c r="G1753" s="25">
        <f>'Bike Data'!$C$4*$F1753</f>
        <v>-43.236111111111441</v>
      </c>
      <c r="H1753" s="22">
        <f>0.5*'Bike Data'!$C$12*'Bike Data'!$C$7*'Bike Data'!$C$6*'WLTP Calcs'!E1753^2</f>
        <v>127.48420740740742</v>
      </c>
      <c r="I1753" s="26">
        <f>0.02 *'Bike Data'!C$4*9.81</f>
        <v>55.524600000000007</v>
      </c>
      <c r="J1753" s="22">
        <f t="shared" si="190"/>
        <v>139.77269629629598</v>
      </c>
      <c r="K1753" s="25">
        <f t="shared" si="191"/>
        <v>139.77269629629598</v>
      </c>
      <c r="L1753" s="20">
        <f t="shared" si="192"/>
        <v>0</v>
      </c>
      <c r="M1753" s="30">
        <f>(E1753/1000)*(I1753+H1753+('Bike Data'!C$4*'Bike Data'!C$10*F1753))</f>
        <v>3.153428646090525</v>
      </c>
      <c r="N1753" s="25">
        <f t="shared" si="193"/>
        <v>3.153428646090525</v>
      </c>
      <c r="O1753" s="30">
        <f t="shared" si="194"/>
        <v>0</v>
      </c>
      <c r="P1753" s="26"/>
      <c r="Q1753" s="22">
        <f>((M1753+M1754)/2) * (B1754 - B1753)</f>
        <v>3.1904189292952632</v>
      </c>
      <c r="R1753" s="25">
        <f t="shared" si="195"/>
        <v>3.1904189292952632</v>
      </c>
      <c r="S1753" s="22">
        <f>SUM($R$3:R1753)</f>
        <v>4265.238361064643</v>
      </c>
      <c r="T1753" s="25">
        <f t="shared" si="189"/>
        <v>0</v>
      </c>
      <c r="U1753" s="22">
        <f>SUM($T$3:T1753)</f>
        <v>503.91947841935394</v>
      </c>
      <c r="V1753" s="25"/>
      <c r="W1753" s="20">
        <f>U1753*'KERS Calcs'!$F$4</f>
        <v>443.44914100903145</v>
      </c>
      <c r="X1753" s="25">
        <f>O1753*'KERS Calcs'!$F$30</f>
        <v>0</v>
      </c>
      <c r="Y1753" s="73">
        <f>T1753*'KERS Calcs'!$F$30</f>
        <v>0</v>
      </c>
      <c r="Z1753" s="26">
        <f>SUM($Y$3:Y1753)</f>
        <v>271.00813334392262</v>
      </c>
    </row>
    <row r="1754" spans="1:26" x14ac:dyDescent="0.2">
      <c r="A1754" s="23" t="s">
        <v>21</v>
      </c>
      <c r="B1754" s="19">
        <v>1751</v>
      </c>
      <c r="C1754" s="23">
        <v>274</v>
      </c>
      <c r="D1754" s="19">
        <v>89.1</v>
      </c>
      <c r="E1754" s="24">
        <v>24.75</v>
      </c>
      <c r="F1754" s="20">
        <v>-0.1388888888888889</v>
      </c>
      <c r="G1754" s="25">
        <f>'Bike Data'!$C$4*$F1754</f>
        <v>-39.305555555555557</v>
      </c>
      <c r="H1754" s="22">
        <f>0.5*'Bike Data'!$C$12*'Bike Data'!$C$7*'Bike Data'!$C$6*'WLTP Calcs'!E1754^2</f>
        <v>126.06536250000001</v>
      </c>
      <c r="I1754" s="26">
        <f>0.02 *'Bike Data'!C$4*9.81</f>
        <v>55.524600000000007</v>
      </c>
      <c r="J1754" s="22">
        <f t="shared" si="190"/>
        <v>142.28440694444447</v>
      </c>
      <c r="K1754" s="25">
        <f t="shared" si="191"/>
        <v>142.28440694444447</v>
      </c>
      <c r="L1754" s="20">
        <f t="shared" si="192"/>
        <v>0</v>
      </c>
      <c r="M1754" s="30">
        <f>(E1754/1000)*(I1754+H1754+('Bike Data'!C$4*'Bike Data'!C$10*F1754))</f>
        <v>3.2274092125000009</v>
      </c>
      <c r="N1754" s="25">
        <f t="shared" si="193"/>
        <v>3.2274092125000009</v>
      </c>
      <c r="O1754" s="30">
        <f t="shared" si="194"/>
        <v>0</v>
      </c>
      <c r="P1754" s="26"/>
      <c r="Q1754" s="22">
        <f>((M1754+M1755)/2) * (B1755 - B1754)</f>
        <v>3.2009916600951653</v>
      </c>
      <c r="R1754" s="25">
        <f t="shared" si="195"/>
        <v>3.2009916600951653</v>
      </c>
      <c r="S1754" s="22">
        <f>SUM($R$3:R1754)</f>
        <v>4268.4393527247385</v>
      </c>
      <c r="T1754" s="25">
        <f t="shared" si="189"/>
        <v>0</v>
      </c>
      <c r="U1754" s="22">
        <f>SUM($T$3:T1754)</f>
        <v>503.91947841935394</v>
      </c>
      <c r="V1754" s="25"/>
      <c r="W1754" s="20">
        <f>U1754*'KERS Calcs'!$F$4</f>
        <v>443.44914100903145</v>
      </c>
      <c r="X1754" s="25">
        <f>O1754*'KERS Calcs'!$F$30</f>
        <v>0</v>
      </c>
      <c r="Y1754" s="73">
        <f>T1754*'KERS Calcs'!$F$30</f>
        <v>0</v>
      </c>
      <c r="Z1754" s="26">
        <f>SUM($Y$3:Y1754)</f>
        <v>271.00813334392262</v>
      </c>
    </row>
    <row r="1755" spans="1:26" x14ac:dyDescent="0.2">
      <c r="A1755" s="23" t="s">
        <v>21</v>
      </c>
      <c r="B1755" s="19">
        <v>1752</v>
      </c>
      <c r="C1755" s="23">
        <v>275</v>
      </c>
      <c r="D1755" s="19">
        <v>88.6</v>
      </c>
      <c r="E1755" s="24">
        <v>24.611111111111111</v>
      </c>
      <c r="F1755" s="20">
        <v>-0.1388888888888889</v>
      </c>
      <c r="G1755" s="25">
        <f>'Bike Data'!$C$4*$F1755</f>
        <v>-39.305555555555557</v>
      </c>
      <c r="H1755" s="22">
        <f>0.5*'Bike Data'!$C$12*'Bike Data'!$C$7*'Bike Data'!$C$6*'WLTP Calcs'!E1755^2</f>
        <v>124.65445740740742</v>
      </c>
      <c r="I1755" s="26">
        <f>0.02 *'Bike Data'!C$4*9.81</f>
        <v>55.524600000000007</v>
      </c>
      <c r="J1755" s="22">
        <f t="shared" si="190"/>
        <v>140.87350185185187</v>
      </c>
      <c r="K1755" s="25">
        <f t="shared" si="191"/>
        <v>140.87350185185187</v>
      </c>
      <c r="L1755" s="20">
        <f t="shared" si="192"/>
        <v>0</v>
      </c>
      <c r="M1755" s="30">
        <f>(E1755/1000)*(I1755+H1755+('Bike Data'!C$4*'Bike Data'!C$10*F1755))</f>
        <v>3.1745741076903298</v>
      </c>
      <c r="N1755" s="25">
        <f t="shared" si="193"/>
        <v>3.1745741076903298</v>
      </c>
      <c r="O1755" s="30">
        <f t="shared" si="194"/>
        <v>0</v>
      </c>
      <c r="P1755" s="26"/>
      <c r="Q1755" s="22">
        <f>((M1755+M1756)/2) * (B1756 - B1755)</f>
        <v>3.1484496667824078</v>
      </c>
      <c r="R1755" s="25">
        <f t="shared" si="195"/>
        <v>3.1484496667824078</v>
      </c>
      <c r="S1755" s="22">
        <f>SUM($R$3:R1755)</f>
        <v>4271.5878023915211</v>
      </c>
      <c r="T1755" s="25">
        <f t="shared" si="189"/>
        <v>0</v>
      </c>
      <c r="U1755" s="22">
        <f>SUM($T$3:T1755)</f>
        <v>503.91947841935394</v>
      </c>
      <c r="V1755" s="25"/>
      <c r="W1755" s="20">
        <f>U1755*'KERS Calcs'!$F$4</f>
        <v>443.44914100903145</v>
      </c>
      <c r="X1755" s="25">
        <f>O1755*'KERS Calcs'!$F$30</f>
        <v>0</v>
      </c>
      <c r="Y1755" s="73">
        <f>T1755*'KERS Calcs'!$F$30</f>
        <v>0</v>
      </c>
      <c r="Z1755" s="26">
        <f>SUM($Y$3:Y1755)</f>
        <v>271.00813334392262</v>
      </c>
    </row>
    <row r="1756" spans="1:26" x14ac:dyDescent="0.2">
      <c r="A1756" s="23" t="s">
        <v>21</v>
      </c>
      <c r="B1756" s="19">
        <v>1753</v>
      </c>
      <c r="C1756" s="23">
        <v>276</v>
      </c>
      <c r="D1756" s="19">
        <v>88.1</v>
      </c>
      <c r="E1756" s="24">
        <v>24.472222222222221</v>
      </c>
      <c r="F1756" s="20">
        <v>-0.1388888888888889</v>
      </c>
      <c r="G1756" s="25">
        <f>'Bike Data'!$C$4*$F1756</f>
        <v>-39.305555555555557</v>
      </c>
      <c r="H1756" s="22">
        <f>0.5*'Bike Data'!$C$12*'Bike Data'!$C$7*'Bike Data'!$C$6*'WLTP Calcs'!E1756^2</f>
        <v>123.25149212962963</v>
      </c>
      <c r="I1756" s="26">
        <f>0.02 *'Bike Data'!C$4*9.81</f>
        <v>55.524600000000007</v>
      </c>
      <c r="J1756" s="22">
        <f t="shared" si="190"/>
        <v>139.47053657407406</v>
      </c>
      <c r="K1756" s="25">
        <f t="shared" si="191"/>
        <v>139.47053657407406</v>
      </c>
      <c r="L1756" s="20">
        <f t="shared" si="192"/>
        <v>0</v>
      </c>
      <c r="M1756" s="30">
        <f>(E1756/1000)*(I1756+H1756+('Bike Data'!C$4*'Bike Data'!C$10*F1756))</f>
        <v>3.1223252258744858</v>
      </c>
      <c r="N1756" s="25">
        <f t="shared" si="193"/>
        <v>3.1223252258744858</v>
      </c>
      <c r="O1756" s="30">
        <f t="shared" si="194"/>
        <v>0</v>
      </c>
      <c r="P1756" s="26"/>
      <c r="Q1756" s="22">
        <f>((M1756+M1757)/2) * (B1757 - B1756)</f>
        <v>3.0964922423353913</v>
      </c>
      <c r="R1756" s="25">
        <f t="shared" si="195"/>
        <v>3.0964922423353913</v>
      </c>
      <c r="S1756" s="22">
        <f>SUM($R$3:R1756)</f>
        <v>4274.6842946338566</v>
      </c>
      <c r="T1756" s="25">
        <f t="shared" si="189"/>
        <v>0</v>
      </c>
      <c r="U1756" s="22">
        <f>SUM($T$3:T1756)</f>
        <v>503.91947841935394</v>
      </c>
      <c r="V1756" s="25"/>
      <c r="W1756" s="20">
        <f>U1756*'KERS Calcs'!$F$4</f>
        <v>443.44914100903145</v>
      </c>
      <c r="X1756" s="25">
        <f>O1756*'KERS Calcs'!$F$30</f>
        <v>0</v>
      </c>
      <c r="Y1756" s="73">
        <f>T1756*'KERS Calcs'!$F$30</f>
        <v>0</v>
      </c>
      <c r="Z1756" s="26">
        <f>SUM($Y$3:Y1756)</f>
        <v>271.00813334392262</v>
      </c>
    </row>
    <row r="1757" spans="1:26" x14ac:dyDescent="0.2">
      <c r="A1757" s="23" t="s">
        <v>21</v>
      </c>
      <c r="B1757" s="19">
        <v>1754</v>
      </c>
      <c r="C1757" s="23">
        <v>277</v>
      </c>
      <c r="D1757" s="19">
        <v>87.6</v>
      </c>
      <c r="E1757" s="24">
        <v>24.333333333333332</v>
      </c>
      <c r="F1757" s="20">
        <v>-0.1388888888888889</v>
      </c>
      <c r="G1757" s="25">
        <f>'Bike Data'!$C$4*$F1757</f>
        <v>-39.305555555555557</v>
      </c>
      <c r="H1757" s="22">
        <f>0.5*'Bike Data'!$C$12*'Bike Data'!$C$7*'Bike Data'!$C$6*'WLTP Calcs'!E1757^2</f>
        <v>121.85646666666666</v>
      </c>
      <c r="I1757" s="26">
        <f>0.02 *'Bike Data'!C$4*9.81</f>
        <v>55.524600000000007</v>
      </c>
      <c r="J1757" s="22">
        <f t="shared" si="190"/>
        <v>138.0755111111111</v>
      </c>
      <c r="K1757" s="25">
        <f t="shared" si="191"/>
        <v>138.0755111111111</v>
      </c>
      <c r="L1757" s="20">
        <f t="shared" si="192"/>
        <v>0</v>
      </c>
      <c r="M1757" s="30">
        <f>(E1757/1000)*(I1757+H1757+('Bike Data'!C$4*'Bike Data'!C$10*F1757))</f>
        <v>3.0706592587962964</v>
      </c>
      <c r="N1757" s="25">
        <f t="shared" si="193"/>
        <v>3.0706592587962964</v>
      </c>
      <c r="O1757" s="30">
        <f t="shared" si="194"/>
        <v>0</v>
      </c>
      <c r="P1757" s="26"/>
      <c r="Q1757" s="22">
        <f>((M1757+M1758)/2) * (B1758 - B1757)</f>
        <v>3.0451160784979425</v>
      </c>
      <c r="R1757" s="25">
        <f t="shared" si="195"/>
        <v>3.0451160784979425</v>
      </c>
      <c r="S1757" s="22">
        <f>SUM($R$3:R1757)</f>
        <v>4277.7294107123544</v>
      </c>
      <c r="T1757" s="25">
        <f t="shared" si="189"/>
        <v>0</v>
      </c>
      <c r="U1757" s="22">
        <f>SUM($T$3:T1757)</f>
        <v>503.91947841935394</v>
      </c>
      <c r="V1757" s="25"/>
      <c r="W1757" s="20">
        <f>U1757*'KERS Calcs'!$F$4</f>
        <v>443.44914100903145</v>
      </c>
      <c r="X1757" s="25">
        <f>O1757*'KERS Calcs'!$F$30</f>
        <v>0</v>
      </c>
      <c r="Y1757" s="73">
        <f>T1757*'KERS Calcs'!$F$30</f>
        <v>0</v>
      </c>
      <c r="Z1757" s="26">
        <f>SUM($Y$3:Y1757)</f>
        <v>271.00813334392262</v>
      </c>
    </row>
    <row r="1758" spans="1:26" x14ac:dyDescent="0.2">
      <c r="A1758" s="23" t="s">
        <v>21</v>
      </c>
      <c r="B1758" s="19">
        <v>1755</v>
      </c>
      <c r="C1758" s="23">
        <v>278</v>
      </c>
      <c r="D1758" s="19">
        <v>87.1</v>
      </c>
      <c r="E1758" s="24">
        <v>24.194444444444443</v>
      </c>
      <c r="F1758" s="20">
        <v>-0.1388888888888889</v>
      </c>
      <c r="G1758" s="25">
        <f>'Bike Data'!$C$4*$F1758</f>
        <v>-39.305555555555557</v>
      </c>
      <c r="H1758" s="22">
        <f>0.5*'Bike Data'!$C$12*'Bike Data'!$C$7*'Bike Data'!$C$6*'WLTP Calcs'!E1758^2</f>
        <v>120.4693810185185</v>
      </c>
      <c r="I1758" s="26">
        <f>0.02 *'Bike Data'!C$4*9.81</f>
        <v>55.524600000000007</v>
      </c>
      <c r="J1758" s="22">
        <f t="shared" si="190"/>
        <v>136.68842546296295</v>
      </c>
      <c r="K1758" s="25">
        <f t="shared" si="191"/>
        <v>136.68842546296295</v>
      </c>
      <c r="L1758" s="20">
        <f t="shared" si="192"/>
        <v>0</v>
      </c>
      <c r="M1758" s="30">
        <f>(E1758/1000)*(I1758+H1758+('Bike Data'!C$4*'Bike Data'!C$10*F1758))</f>
        <v>3.0195728981995886</v>
      </c>
      <c r="N1758" s="25">
        <f t="shared" si="193"/>
        <v>3.0195728981995886</v>
      </c>
      <c r="O1758" s="30">
        <f t="shared" si="194"/>
        <v>0</v>
      </c>
      <c r="P1758" s="26"/>
      <c r="Q1758" s="22">
        <f>((M1758+M1759)/2) * (B1759 - B1758)</f>
        <v>2.9943178670138888</v>
      </c>
      <c r="R1758" s="25">
        <f t="shared" si="195"/>
        <v>2.9943178670138888</v>
      </c>
      <c r="S1758" s="22">
        <f>SUM($R$3:R1758)</f>
        <v>4280.7237285793681</v>
      </c>
      <c r="T1758" s="25">
        <f t="shared" si="189"/>
        <v>0</v>
      </c>
      <c r="U1758" s="22">
        <f>SUM($T$3:T1758)</f>
        <v>503.91947841935394</v>
      </c>
      <c r="V1758" s="25"/>
      <c r="W1758" s="20">
        <f>U1758*'KERS Calcs'!$F$4</f>
        <v>443.44914100903145</v>
      </c>
      <c r="X1758" s="25">
        <f>O1758*'KERS Calcs'!$F$30</f>
        <v>0</v>
      </c>
      <c r="Y1758" s="73">
        <f>T1758*'KERS Calcs'!$F$30</f>
        <v>0</v>
      </c>
      <c r="Z1758" s="26">
        <f>SUM($Y$3:Y1758)</f>
        <v>271.00813334392262</v>
      </c>
    </row>
    <row r="1759" spans="1:26" x14ac:dyDescent="0.2">
      <c r="A1759" s="23" t="s">
        <v>21</v>
      </c>
      <c r="B1759" s="19">
        <v>1756</v>
      </c>
      <c r="C1759" s="23">
        <v>279</v>
      </c>
      <c r="D1759" s="19">
        <v>86.6</v>
      </c>
      <c r="E1759" s="24">
        <v>24.055555555555554</v>
      </c>
      <c r="F1759" s="20">
        <v>-0.1388888888888889</v>
      </c>
      <c r="G1759" s="25">
        <f>'Bike Data'!$C$4*$F1759</f>
        <v>-39.305555555555557</v>
      </c>
      <c r="H1759" s="22">
        <f>0.5*'Bike Data'!$C$12*'Bike Data'!$C$7*'Bike Data'!$C$6*'WLTP Calcs'!E1759^2</f>
        <v>119.09023518518516</v>
      </c>
      <c r="I1759" s="26">
        <f>0.02 *'Bike Data'!C$4*9.81</f>
        <v>55.524600000000007</v>
      </c>
      <c r="J1759" s="22">
        <f t="shared" si="190"/>
        <v>135.3092796296296</v>
      </c>
      <c r="K1759" s="25">
        <f t="shared" si="191"/>
        <v>135.3092796296296</v>
      </c>
      <c r="L1759" s="20">
        <f t="shared" si="192"/>
        <v>0</v>
      </c>
      <c r="M1759" s="30">
        <f>(E1759/1000)*(I1759+H1759+('Bike Data'!C$4*'Bike Data'!C$10*F1759))</f>
        <v>2.969062835828189</v>
      </c>
      <c r="N1759" s="25">
        <f t="shared" si="193"/>
        <v>2.969062835828189</v>
      </c>
      <c r="O1759" s="30">
        <f t="shared" si="194"/>
        <v>0</v>
      </c>
      <c r="P1759" s="26"/>
      <c r="Q1759" s="22">
        <f>((M1759+M1760)/2) * (B1760 - B1759)</f>
        <v>2.8828800812532185</v>
      </c>
      <c r="R1759" s="25">
        <f t="shared" si="195"/>
        <v>2.8828800812532185</v>
      </c>
      <c r="S1759" s="22">
        <f>SUM($R$3:R1759)</f>
        <v>4283.6066086606215</v>
      </c>
      <c r="T1759" s="25">
        <f t="shared" si="189"/>
        <v>0</v>
      </c>
      <c r="U1759" s="22">
        <f>SUM($T$3:T1759)</f>
        <v>503.91947841935394</v>
      </c>
      <c r="V1759" s="25"/>
      <c r="W1759" s="20">
        <f>U1759*'KERS Calcs'!$F$4</f>
        <v>443.44914100903145</v>
      </c>
      <c r="X1759" s="25">
        <f>O1759*'KERS Calcs'!$F$30</f>
        <v>0</v>
      </c>
      <c r="Y1759" s="73">
        <f>T1759*'KERS Calcs'!$F$30</f>
        <v>0</v>
      </c>
      <c r="Z1759" s="26">
        <f>SUM($Y$3:Y1759)</f>
        <v>271.00813334392262</v>
      </c>
    </row>
    <row r="1760" spans="1:26" x14ac:dyDescent="0.2">
      <c r="A1760" s="23" t="s">
        <v>21</v>
      </c>
      <c r="B1760" s="19">
        <v>1757</v>
      </c>
      <c r="C1760" s="23">
        <v>280</v>
      </c>
      <c r="D1760" s="19">
        <v>86.1</v>
      </c>
      <c r="E1760" s="24">
        <v>23.916666666666668</v>
      </c>
      <c r="F1760" s="20">
        <v>-0.15277777777777699</v>
      </c>
      <c r="G1760" s="25">
        <f>'Bike Data'!$C$4*$F1760</f>
        <v>-43.236111111110887</v>
      </c>
      <c r="H1760" s="22">
        <f>0.5*'Bike Data'!$C$12*'Bike Data'!$C$7*'Bike Data'!$C$6*'WLTP Calcs'!E1760^2</f>
        <v>117.71902916666667</v>
      </c>
      <c r="I1760" s="26">
        <f>0.02 *'Bike Data'!C$4*9.81</f>
        <v>55.524600000000007</v>
      </c>
      <c r="J1760" s="22">
        <f t="shared" si="190"/>
        <v>130.00751805555581</v>
      </c>
      <c r="K1760" s="25">
        <f t="shared" si="191"/>
        <v>130.00751805555581</v>
      </c>
      <c r="L1760" s="20">
        <f t="shared" si="192"/>
        <v>0</v>
      </c>
      <c r="M1760" s="30">
        <f>(E1760/1000)*(I1760+H1760+('Bike Data'!C$4*'Bike Data'!C$10*F1760))</f>
        <v>2.796697326678248</v>
      </c>
      <c r="N1760" s="25">
        <f t="shared" si="193"/>
        <v>2.796697326678248</v>
      </c>
      <c r="O1760" s="30">
        <f t="shared" si="194"/>
        <v>0</v>
      </c>
      <c r="P1760" s="26"/>
      <c r="Q1760" s="22">
        <f>((M1760+M1761)/2) * (B1761 - B1760)</f>
        <v>2.7675375075231554</v>
      </c>
      <c r="R1760" s="25">
        <f t="shared" si="195"/>
        <v>2.7675375075231554</v>
      </c>
      <c r="S1760" s="22">
        <f>SUM($R$3:R1760)</f>
        <v>4286.3741461681448</v>
      </c>
      <c r="T1760" s="25">
        <f t="shared" si="189"/>
        <v>0</v>
      </c>
      <c r="U1760" s="22">
        <f>SUM($T$3:T1760)</f>
        <v>503.91947841935394</v>
      </c>
      <c r="V1760" s="25"/>
      <c r="W1760" s="20">
        <f>U1760*'KERS Calcs'!$F$4</f>
        <v>443.44914100903145</v>
      </c>
      <c r="X1760" s="25">
        <f>O1760*'KERS Calcs'!$F$30</f>
        <v>0</v>
      </c>
      <c r="Y1760" s="73">
        <f>T1760*'KERS Calcs'!$F$30</f>
        <v>0</v>
      </c>
      <c r="Z1760" s="26">
        <f>SUM($Y$3:Y1760)</f>
        <v>271.00813334392262</v>
      </c>
    </row>
    <row r="1761" spans="1:26" x14ac:dyDescent="0.2">
      <c r="A1761" s="23" t="s">
        <v>21</v>
      </c>
      <c r="B1761" s="19">
        <v>1758</v>
      </c>
      <c r="C1761" s="23">
        <v>281</v>
      </c>
      <c r="D1761" s="19">
        <v>85.5</v>
      </c>
      <c r="E1761" s="24">
        <v>23.75</v>
      </c>
      <c r="F1761" s="20">
        <v>-0.15277777777777699</v>
      </c>
      <c r="G1761" s="25">
        <f>'Bike Data'!$C$4*$F1761</f>
        <v>-43.236111111110887</v>
      </c>
      <c r="H1761" s="22">
        <f>0.5*'Bike Data'!$C$12*'Bike Data'!$C$7*'Bike Data'!$C$6*'WLTP Calcs'!E1761^2</f>
        <v>116.0840625</v>
      </c>
      <c r="I1761" s="26">
        <f>0.02 *'Bike Data'!C$4*9.81</f>
        <v>55.524600000000007</v>
      </c>
      <c r="J1761" s="22">
        <f t="shared" si="190"/>
        <v>128.37255138888912</v>
      </c>
      <c r="K1761" s="25">
        <f t="shared" si="191"/>
        <v>128.37255138888912</v>
      </c>
      <c r="L1761" s="20">
        <f t="shared" si="192"/>
        <v>0</v>
      </c>
      <c r="M1761" s="30">
        <f>(E1761/1000)*(I1761+H1761+('Bike Data'!C$4*'Bike Data'!C$10*F1761))</f>
        <v>2.7383776883680628</v>
      </c>
      <c r="N1761" s="25">
        <f t="shared" si="193"/>
        <v>2.7383776883680628</v>
      </c>
      <c r="O1761" s="30">
        <f t="shared" si="194"/>
        <v>0</v>
      </c>
      <c r="P1761" s="26"/>
      <c r="Q1761" s="22">
        <f>((M1761+M1762)/2) * (B1762 - B1761)</f>
        <v>2.7143891018679343</v>
      </c>
      <c r="R1761" s="25">
        <f t="shared" si="195"/>
        <v>2.7143891018679343</v>
      </c>
      <c r="S1761" s="22">
        <f>SUM($R$3:R1761)</f>
        <v>4289.0885352700125</v>
      </c>
      <c r="T1761" s="25">
        <f t="shared" si="189"/>
        <v>0</v>
      </c>
      <c r="U1761" s="22">
        <f>SUM($T$3:T1761)</f>
        <v>503.91947841935394</v>
      </c>
      <c r="V1761" s="25"/>
      <c r="W1761" s="20">
        <f>U1761*'KERS Calcs'!$F$4</f>
        <v>443.44914100903145</v>
      </c>
      <c r="X1761" s="25">
        <f>O1761*'KERS Calcs'!$F$30</f>
        <v>0</v>
      </c>
      <c r="Y1761" s="73">
        <f>T1761*'KERS Calcs'!$F$30</f>
        <v>0</v>
      </c>
      <c r="Z1761" s="26">
        <f>SUM($Y$3:Y1761)</f>
        <v>271.00813334392262</v>
      </c>
    </row>
    <row r="1762" spans="1:26" x14ac:dyDescent="0.2">
      <c r="A1762" s="23" t="s">
        <v>21</v>
      </c>
      <c r="B1762" s="19">
        <v>1759</v>
      </c>
      <c r="C1762" s="23">
        <v>282</v>
      </c>
      <c r="D1762" s="19">
        <v>85</v>
      </c>
      <c r="E1762" s="24">
        <v>23.611111111111111</v>
      </c>
      <c r="F1762" s="20">
        <v>-0.15277777777777699</v>
      </c>
      <c r="G1762" s="25">
        <f>'Bike Data'!$C$4*$F1762</f>
        <v>-43.236111111110887</v>
      </c>
      <c r="H1762" s="22">
        <f>0.5*'Bike Data'!$C$12*'Bike Data'!$C$7*'Bike Data'!$C$6*'WLTP Calcs'!E1762^2</f>
        <v>114.73032407407408</v>
      </c>
      <c r="I1762" s="26">
        <f>0.02 *'Bike Data'!C$4*9.81</f>
        <v>55.524600000000007</v>
      </c>
      <c r="J1762" s="22">
        <f t="shared" si="190"/>
        <v>127.0188129629632</v>
      </c>
      <c r="K1762" s="25">
        <f t="shared" si="191"/>
        <v>127.0188129629632</v>
      </c>
      <c r="L1762" s="20">
        <f t="shared" si="192"/>
        <v>0</v>
      </c>
      <c r="M1762" s="30">
        <f>(E1762/1000)*(I1762+H1762+('Bike Data'!C$4*'Bike Data'!C$10*F1762))</f>
        <v>2.6904005153678057</v>
      </c>
      <c r="N1762" s="25">
        <f t="shared" si="193"/>
        <v>2.6904005153678057</v>
      </c>
      <c r="O1762" s="30">
        <f t="shared" si="194"/>
        <v>0</v>
      </c>
      <c r="P1762" s="26"/>
      <c r="Q1762" s="22">
        <f>((M1762+M1763)/2) * (B1763 - B1762)</f>
        <v>2.6019796770769057</v>
      </c>
      <c r="R1762" s="25">
        <f t="shared" si="195"/>
        <v>2.6019796770769057</v>
      </c>
      <c r="S1762" s="22">
        <f>SUM($R$3:R1762)</f>
        <v>4291.6905149470895</v>
      </c>
      <c r="T1762" s="25">
        <f t="shared" si="189"/>
        <v>0</v>
      </c>
      <c r="U1762" s="22">
        <f>SUM($T$3:T1762)</f>
        <v>503.91947841935394</v>
      </c>
      <c r="V1762" s="25"/>
      <c r="W1762" s="20">
        <f>U1762*'KERS Calcs'!$F$4</f>
        <v>443.44914100903145</v>
      </c>
      <c r="X1762" s="25">
        <f>O1762*'KERS Calcs'!$F$30</f>
        <v>0</v>
      </c>
      <c r="Y1762" s="73">
        <f>T1762*'KERS Calcs'!$F$30</f>
        <v>0</v>
      </c>
      <c r="Z1762" s="26">
        <f>SUM($Y$3:Y1762)</f>
        <v>271.00813334392262</v>
      </c>
    </row>
    <row r="1763" spans="1:26" x14ac:dyDescent="0.2">
      <c r="A1763" s="23" t="s">
        <v>21</v>
      </c>
      <c r="B1763" s="19">
        <v>1760</v>
      </c>
      <c r="C1763" s="23">
        <v>283</v>
      </c>
      <c r="D1763" s="19">
        <v>84.4</v>
      </c>
      <c r="E1763" s="24">
        <v>23.444444444444446</v>
      </c>
      <c r="F1763" s="20">
        <v>-0.16666666666666705</v>
      </c>
      <c r="G1763" s="25">
        <f>'Bike Data'!$C$4*$F1763</f>
        <v>-47.166666666666771</v>
      </c>
      <c r="H1763" s="22">
        <f>0.5*'Bike Data'!$C$12*'Bike Data'!$C$7*'Bike Data'!$C$6*'WLTP Calcs'!E1763^2</f>
        <v>113.11631851851854</v>
      </c>
      <c r="I1763" s="26">
        <f>0.02 *'Bike Data'!C$4*9.81</f>
        <v>55.524600000000007</v>
      </c>
      <c r="J1763" s="22">
        <f t="shared" si="190"/>
        <v>121.47425185185178</v>
      </c>
      <c r="K1763" s="25">
        <f t="shared" si="191"/>
        <v>121.47425185185178</v>
      </c>
      <c r="L1763" s="20">
        <f t="shared" si="192"/>
        <v>0</v>
      </c>
      <c r="M1763" s="30">
        <f>(E1763/1000)*(I1763+H1763+('Bike Data'!C$4*'Bike Data'!C$10*F1763))</f>
        <v>2.5135588387860062</v>
      </c>
      <c r="N1763" s="25">
        <f t="shared" si="193"/>
        <v>2.5135588387860062</v>
      </c>
      <c r="O1763" s="30">
        <f t="shared" si="194"/>
        <v>0</v>
      </c>
      <c r="P1763" s="26"/>
      <c r="Q1763" s="22">
        <f>((M1763+M1764)/2) * (B1764 - B1763)</f>
        <v>2.4859722279063763</v>
      </c>
      <c r="R1763" s="25">
        <f t="shared" si="195"/>
        <v>2.4859722279063763</v>
      </c>
      <c r="S1763" s="22">
        <f>SUM($R$3:R1763)</f>
        <v>4294.1764871749956</v>
      </c>
      <c r="T1763" s="25">
        <f t="shared" si="189"/>
        <v>0</v>
      </c>
      <c r="U1763" s="22">
        <f>SUM($T$3:T1763)</f>
        <v>503.91947841935394</v>
      </c>
      <c r="V1763" s="25"/>
      <c r="W1763" s="20">
        <f>U1763*'KERS Calcs'!$F$4</f>
        <v>443.44914100903145</v>
      </c>
      <c r="X1763" s="25">
        <f>O1763*'KERS Calcs'!$F$30</f>
        <v>0</v>
      </c>
      <c r="Y1763" s="73">
        <f>T1763*'KERS Calcs'!$F$30</f>
        <v>0</v>
      </c>
      <c r="Z1763" s="26">
        <f>SUM($Y$3:Y1763)</f>
        <v>271.00813334392262</v>
      </c>
    </row>
    <row r="1764" spans="1:26" x14ac:dyDescent="0.2">
      <c r="A1764" s="23" t="s">
        <v>21</v>
      </c>
      <c r="B1764" s="19">
        <v>1761</v>
      </c>
      <c r="C1764" s="23">
        <v>284</v>
      </c>
      <c r="D1764" s="19">
        <v>83.8</v>
      </c>
      <c r="E1764" s="24">
        <v>23.277777777777779</v>
      </c>
      <c r="F1764" s="20">
        <v>-0.16666666666666705</v>
      </c>
      <c r="G1764" s="25">
        <f>'Bike Data'!$C$4*$F1764</f>
        <v>-47.166666666666771</v>
      </c>
      <c r="H1764" s="22">
        <f>0.5*'Bike Data'!$C$12*'Bike Data'!$C$7*'Bike Data'!$C$6*'WLTP Calcs'!E1764^2</f>
        <v>111.5137462962963</v>
      </c>
      <c r="I1764" s="26">
        <f>0.02 *'Bike Data'!C$4*9.81</f>
        <v>55.524600000000007</v>
      </c>
      <c r="J1764" s="22">
        <f t="shared" si="190"/>
        <v>119.87167962962954</v>
      </c>
      <c r="K1764" s="25">
        <f t="shared" si="191"/>
        <v>119.87167962962954</v>
      </c>
      <c r="L1764" s="20">
        <f t="shared" si="192"/>
        <v>0</v>
      </c>
      <c r="M1764" s="30">
        <f>(E1764/1000)*(I1764+H1764+('Bike Data'!C$4*'Bike Data'!C$10*F1764))</f>
        <v>2.4583856170267464</v>
      </c>
      <c r="N1764" s="25">
        <f t="shared" si="193"/>
        <v>2.4583856170267464</v>
      </c>
      <c r="O1764" s="30">
        <f t="shared" si="194"/>
        <v>0</v>
      </c>
      <c r="P1764" s="26"/>
      <c r="Q1764" s="22">
        <f>((M1764+M1765)/2) * (B1765 - B1764)</f>
        <v>2.4311982200360065</v>
      </c>
      <c r="R1764" s="25">
        <f t="shared" si="195"/>
        <v>2.4311982200360065</v>
      </c>
      <c r="S1764" s="22">
        <f>SUM($R$3:R1764)</f>
        <v>4296.6076853950317</v>
      </c>
      <c r="T1764" s="25">
        <f t="shared" si="189"/>
        <v>0</v>
      </c>
      <c r="U1764" s="22">
        <f>SUM($T$3:T1764)</f>
        <v>503.91947841935394</v>
      </c>
      <c r="V1764" s="25"/>
      <c r="W1764" s="20">
        <f>U1764*'KERS Calcs'!$F$4</f>
        <v>443.44914100903145</v>
      </c>
      <c r="X1764" s="25">
        <f>O1764*'KERS Calcs'!$F$30</f>
        <v>0</v>
      </c>
      <c r="Y1764" s="73">
        <f>T1764*'KERS Calcs'!$F$30</f>
        <v>0</v>
      </c>
      <c r="Z1764" s="26">
        <f>SUM($Y$3:Y1764)</f>
        <v>271.00813334392262</v>
      </c>
    </row>
    <row r="1765" spans="1:26" x14ac:dyDescent="0.2">
      <c r="A1765" s="23" t="s">
        <v>21</v>
      </c>
      <c r="B1765" s="19">
        <v>1762</v>
      </c>
      <c r="C1765" s="23">
        <v>285</v>
      </c>
      <c r="D1765" s="19">
        <v>83.2</v>
      </c>
      <c r="E1765" s="24">
        <v>23.111111111111114</v>
      </c>
      <c r="F1765" s="20">
        <v>-0.16666666666666705</v>
      </c>
      <c r="G1765" s="25">
        <f>'Bike Data'!$C$4*$F1765</f>
        <v>-47.166666666666771</v>
      </c>
      <c r="H1765" s="22">
        <f>0.5*'Bike Data'!$C$12*'Bike Data'!$C$7*'Bike Data'!$C$6*'WLTP Calcs'!E1765^2</f>
        <v>109.92260740740744</v>
      </c>
      <c r="I1765" s="26">
        <f>0.02 *'Bike Data'!C$4*9.81</f>
        <v>55.524600000000007</v>
      </c>
      <c r="J1765" s="22">
        <f t="shared" si="190"/>
        <v>118.28054074074068</v>
      </c>
      <c r="K1765" s="25">
        <f t="shared" si="191"/>
        <v>118.28054074074068</v>
      </c>
      <c r="L1765" s="20">
        <f t="shared" si="192"/>
        <v>0</v>
      </c>
      <c r="M1765" s="30">
        <f>(E1765/1000)*(I1765+H1765+('Bike Data'!C$4*'Bike Data'!C$10*F1765))</f>
        <v>2.4040108230452661</v>
      </c>
      <c r="N1765" s="25">
        <f t="shared" si="193"/>
        <v>2.4040108230452661</v>
      </c>
      <c r="O1765" s="30">
        <f t="shared" si="194"/>
        <v>0</v>
      </c>
      <c r="P1765" s="26"/>
      <c r="Q1765" s="22">
        <f>((M1765+M1766)/2) * (B1766 - B1765)</f>
        <v>2.37721978161008</v>
      </c>
      <c r="R1765" s="25">
        <f t="shared" si="195"/>
        <v>2.37721978161008</v>
      </c>
      <c r="S1765" s="22">
        <f>SUM($R$3:R1765)</f>
        <v>4298.9849051766414</v>
      </c>
      <c r="T1765" s="25">
        <f t="shared" si="189"/>
        <v>0</v>
      </c>
      <c r="U1765" s="22">
        <f>SUM($T$3:T1765)</f>
        <v>503.91947841935394</v>
      </c>
      <c r="V1765" s="25"/>
      <c r="W1765" s="20">
        <f>U1765*'KERS Calcs'!$F$4</f>
        <v>443.44914100903145</v>
      </c>
      <c r="X1765" s="25">
        <f>O1765*'KERS Calcs'!$F$30</f>
        <v>0</v>
      </c>
      <c r="Y1765" s="73">
        <f>T1765*'KERS Calcs'!$F$30</f>
        <v>0</v>
      </c>
      <c r="Z1765" s="26">
        <f>SUM($Y$3:Y1765)</f>
        <v>271.00813334392262</v>
      </c>
    </row>
    <row r="1766" spans="1:26" x14ac:dyDescent="0.2">
      <c r="A1766" s="23" t="s">
        <v>21</v>
      </c>
      <c r="B1766" s="19">
        <v>1763</v>
      </c>
      <c r="C1766" s="23">
        <v>286</v>
      </c>
      <c r="D1766" s="19">
        <v>82.6</v>
      </c>
      <c r="E1766" s="24">
        <v>22.944444444444443</v>
      </c>
      <c r="F1766" s="20">
        <v>-0.16666666666666705</v>
      </c>
      <c r="G1766" s="25">
        <f>'Bike Data'!$C$4*$F1766</f>
        <v>-47.166666666666771</v>
      </c>
      <c r="H1766" s="22">
        <f>0.5*'Bike Data'!$C$12*'Bike Data'!$C$7*'Bike Data'!$C$6*'WLTP Calcs'!E1766^2</f>
        <v>108.34290185185185</v>
      </c>
      <c r="I1766" s="26">
        <f>0.02 *'Bike Data'!C$4*9.81</f>
        <v>55.524600000000007</v>
      </c>
      <c r="J1766" s="22">
        <f t="shared" si="190"/>
        <v>116.70083518518508</v>
      </c>
      <c r="K1766" s="25">
        <f t="shared" si="191"/>
        <v>116.70083518518508</v>
      </c>
      <c r="L1766" s="20">
        <f t="shared" si="192"/>
        <v>0</v>
      </c>
      <c r="M1766" s="30">
        <f>(E1766/1000)*(I1766+H1766+('Bike Data'!C$4*'Bike Data'!C$10*F1766))</f>
        <v>2.3504287401748938</v>
      </c>
      <c r="N1766" s="25">
        <f t="shared" si="193"/>
        <v>2.3504287401748938</v>
      </c>
      <c r="O1766" s="30">
        <f t="shared" si="194"/>
        <v>0</v>
      </c>
      <c r="P1766" s="26"/>
      <c r="Q1766" s="22">
        <f>((M1766+M1767)/2) * (B1767 - B1766)</f>
        <v>2.2657319403677989</v>
      </c>
      <c r="R1766" s="25">
        <f t="shared" si="195"/>
        <v>2.2657319403677989</v>
      </c>
      <c r="S1766" s="22">
        <f>SUM($R$3:R1766)</f>
        <v>4301.2506371170093</v>
      </c>
      <c r="T1766" s="25">
        <f t="shared" si="189"/>
        <v>0</v>
      </c>
      <c r="U1766" s="22">
        <f>SUM($T$3:T1766)</f>
        <v>503.91947841935394</v>
      </c>
      <c r="V1766" s="25"/>
      <c r="W1766" s="20">
        <f>U1766*'KERS Calcs'!$F$4</f>
        <v>443.44914100903145</v>
      </c>
      <c r="X1766" s="25">
        <f>O1766*'KERS Calcs'!$F$30</f>
        <v>0</v>
      </c>
      <c r="Y1766" s="73">
        <f>T1766*'KERS Calcs'!$F$30</f>
        <v>0</v>
      </c>
      <c r="Z1766" s="26">
        <f>SUM($Y$3:Y1766)</f>
        <v>271.00813334392262</v>
      </c>
    </row>
    <row r="1767" spans="1:26" x14ac:dyDescent="0.2">
      <c r="A1767" s="23" t="s">
        <v>21</v>
      </c>
      <c r="B1767" s="19">
        <v>1764</v>
      </c>
      <c r="C1767" s="23">
        <v>287</v>
      </c>
      <c r="D1767" s="19">
        <v>82</v>
      </c>
      <c r="E1767" s="24">
        <v>22.777777777777779</v>
      </c>
      <c r="F1767" s="20">
        <v>-0.18055555555555516</v>
      </c>
      <c r="G1767" s="25">
        <f>'Bike Data'!$C$4*$F1767</f>
        <v>-51.097222222222115</v>
      </c>
      <c r="H1767" s="22">
        <f>0.5*'Bike Data'!$C$12*'Bike Data'!$C$7*'Bike Data'!$C$6*'WLTP Calcs'!E1767^2</f>
        <v>106.77462962962966</v>
      </c>
      <c r="I1767" s="26">
        <f>0.02 *'Bike Data'!C$4*9.81</f>
        <v>55.524600000000007</v>
      </c>
      <c r="J1767" s="22">
        <f t="shared" si="190"/>
        <v>111.20200740740755</v>
      </c>
      <c r="K1767" s="25">
        <f t="shared" si="191"/>
        <v>111.20200740740755</v>
      </c>
      <c r="L1767" s="20">
        <f t="shared" si="192"/>
        <v>0</v>
      </c>
      <c r="M1767" s="30">
        <f>(E1767/1000)*(I1767+H1767+('Bike Data'!C$4*'Bike Data'!C$10*F1767))</f>
        <v>2.181035140560704</v>
      </c>
      <c r="N1767" s="25">
        <f t="shared" si="193"/>
        <v>2.181035140560704</v>
      </c>
      <c r="O1767" s="30">
        <f t="shared" si="194"/>
        <v>0</v>
      </c>
      <c r="P1767" s="26"/>
      <c r="Q1767" s="22">
        <f>((M1767+M1768)/2) * (B1768 - B1767)</f>
        <v>1.9778244686021149</v>
      </c>
      <c r="R1767" s="25">
        <f t="shared" si="195"/>
        <v>1.9778244686021149</v>
      </c>
      <c r="S1767" s="22">
        <f>SUM($R$3:R1767)</f>
        <v>4303.2284615856115</v>
      </c>
      <c r="T1767" s="25">
        <f t="shared" si="189"/>
        <v>0</v>
      </c>
      <c r="U1767" s="22">
        <f>SUM($T$3:T1767)</f>
        <v>503.91947841935394</v>
      </c>
      <c r="V1767" s="25"/>
      <c r="W1767" s="20">
        <f>U1767*'KERS Calcs'!$F$4</f>
        <v>443.44914100903145</v>
      </c>
      <c r="X1767" s="25">
        <f>O1767*'KERS Calcs'!$F$30</f>
        <v>0</v>
      </c>
      <c r="Y1767" s="73">
        <f>T1767*'KERS Calcs'!$F$30</f>
        <v>0</v>
      </c>
      <c r="Z1767" s="26">
        <f>SUM($Y$3:Y1767)</f>
        <v>271.00813334392262</v>
      </c>
    </row>
    <row r="1768" spans="1:26" x14ac:dyDescent="0.2">
      <c r="A1768" s="23" t="s">
        <v>21</v>
      </c>
      <c r="B1768" s="19">
        <v>1765</v>
      </c>
      <c r="C1768" s="23">
        <v>288</v>
      </c>
      <c r="D1768" s="19">
        <v>81.3</v>
      </c>
      <c r="E1768" s="24">
        <v>22.583333333333332</v>
      </c>
      <c r="F1768" s="20">
        <v>-0.22222222222222143</v>
      </c>
      <c r="G1768" s="25">
        <f>'Bike Data'!$C$4*$F1768</f>
        <v>-62.888888888888665</v>
      </c>
      <c r="H1768" s="22">
        <f>0.5*'Bike Data'!$C$12*'Bike Data'!$C$7*'Bike Data'!$C$6*'WLTP Calcs'!E1768^2</f>
        <v>104.95942916666667</v>
      </c>
      <c r="I1768" s="26">
        <f>0.02 *'Bike Data'!C$4*9.81</f>
        <v>55.524600000000007</v>
      </c>
      <c r="J1768" s="22">
        <f t="shared" si="190"/>
        <v>97.595140277778</v>
      </c>
      <c r="K1768" s="25">
        <f t="shared" si="191"/>
        <v>97.595140277778</v>
      </c>
      <c r="L1768" s="20">
        <f t="shared" si="192"/>
        <v>0</v>
      </c>
      <c r="M1768" s="30">
        <f>(E1768/1000)*(I1768+H1768+('Bike Data'!C$4*'Bike Data'!C$10*F1768))</f>
        <v>1.7746137966435258</v>
      </c>
      <c r="N1768" s="25">
        <f t="shared" si="193"/>
        <v>1.7746137966435258</v>
      </c>
      <c r="O1768" s="30">
        <f t="shared" si="194"/>
        <v>0</v>
      </c>
      <c r="P1768" s="26"/>
      <c r="Q1768" s="22">
        <f>((M1768+M1769)/2) * (B1769 - B1768)</f>
        <v>1.3960152082754655</v>
      </c>
      <c r="R1768" s="25">
        <f t="shared" si="195"/>
        <v>1.3960152082754655</v>
      </c>
      <c r="S1768" s="22">
        <f>SUM($R$3:R1768)</f>
        <v>4304.624476793887</v>
      </c>
      <c r="T1768" s="25">
        <f t="shared" si="189"/>
        <v>0</v>
      </c>
      <c r="U1768" s="22">
        <f>SUM($T$3:T1768)</f>
        <v>503.91947841935394</v>
      </c>
      <c r="V1768" s="25"/>
      <c r="W1768" s="20">
        <f>U1768*'KERS Calcs'!$F$4</f>
        <v>443.44914100903145</v>
      </c>
      <c r="X1768" s="25">
        <f>O1768*'KERS Calcs'!$F$30</f>
        <v>0</v>
      </c>
      <c r="Y1768" s="73">
        <f>T1768*'KERS Calcs'!$F$30</f>
        <v>0</v>
      </c>
      <c r="Z1768" s="26">
        <f>SUM($Y$3:Y1768)</f>
        <v>271.00813334392262</v>
      </c>
    </row>
    <row r="1769" spans="1:26" x14ac:dyDescent="0.2">
      <c r="A1769" s="23" t="s">
        <v>21</v>
      </c>
      <c r="B1769" s="19">
        <v>1766</v>
      </c>
      <c r="C1769" s="23">
        <v>289</v>
      </c>
      <c r="D1769" s="19">
        <v>80.400000000000006</v>
      </c>
      <c r="E1769" s="24">
        <v>22.333333333333336</v>
      </c>
      <c r="F1769" s="20">
        <v>-0.30555555555555597</v>
      </c>
      <c r="G1769" s="25">
        <f>'Bike Data'!$C$4*$F1769</f>
        <v>-86.472222222222342</v>
      </c>
      <c r="H1769" s="22">
        <f>0.5*'Bike Data'!$C$12*'Bike Data'!$C$7*'Bike Data'!$C$6*'WLTP Calcs'!E1769^2</f>
        <v>102.64846666666669</v>
      </c>
      <c r="I1769" s="26">
        <f>0.02 *'Bike Data'!C$4*9.81</f>
        <v>55.524600000000007</v>
      </c>
      <c r="J1769" s="22">
        <f t="shared" si="190"/>
        <v>71.700844444444357</v>
      </c>
      <c r="K1769" s="25">
        <f t="shared" si="191"/>
        <v>71.700844444444357</v>
      </c>
      <c r="L1769" s="20">
        <f t="shared" si="192"/>
        <v>0</v>
      </c>
      <c r="M1769" s="30">
        <f>(E1769/1000)*(I1769+H1769+('Bike Data'!C$4*'Bike Data'!C$10*F1769))</f>
        <v>1.0174166199074051</v>
      </c>
      <c r="N1769" s="25">
        <f t="shared" si="193"/>
        <v>1.0174166199074051</v>
      </c>
      <c r="O1769" s="30">
        <f t="shared" si="194"/>
        <v>0</v>
      </c>
      <c r="P1769" s="26"/>
      <c r="Q1769" s="22">
        <f>((M1769+M1770)/2) * (B1770 - B1769)</f>
        <v>0.52311829345421723</v>
      </c>
      <c r="R1769" s="25">
        <f t="shared" si="195"/>
        <v>0.52311829345421723</v>
      </c>
      <c r="S1769" s="22">
        <f>SUM($R$3:R1769)</f>
        <v>4305.147595087341</v>
      </c>
      <c r="T1769" s="25">
        <f t="shared" si="189"/>
        <v>0</v>
      </c>
      <c r="U1769" s="22">
        <f>SUM($T$3:T1769)</f>
        <v>503.91947841935394</v>
      </c>
      <c r="V1769" s="25">
        <f>SUM(T1769:T1797)</f>
        <v>54.943338780851334</v>
      </c>
      <c r="W1769" s="20">
        <f>U1769*'KERS Calcs'!$F$4</f>
        <v>443.44914100903145</v>
      </c>
      <c r="X1769" s="25">
        <f>O1769*'KERS Calcs'!$F$30</f>
        <v>0</v>
      </c>
      <c r="Y1769" s="73">
        <f>T1769*'KERS Calcs'!$F$30</f>
        <v>0</v>
      </c>
      <c r="Z1769" s="26">
        <f>SUM($Y$3:Y1769)</f>
        <v>271.00813334392262</v>
      </c>
    </row>
    <row r="1770" spans="1:26" x14ac:dyDescent="0.2">
      <c r="A1770" s="23" t="s">
        <v>21</v>
      </c>
      <c r="B1770" s="19">
        <v>1767</v>
      </c>
      <c r="C1770" s="23">
        <v>290</v>
      </c>
      <c r="D1770" s="19">
        <v>79.099999999999994</v>
      </c>
      <c r="E1770" s="24">
        <v>21.972222222222221</v>
      </c>
      <c r="F1770" s="20">
        <v>-0.41666666666666663</v>
      </c>
      <c r="G1770" s="25">
        <f>'Bike Data'!$C$4*$F1770</f>
        <v>-117.91666666666666</v>
      </c>
      <c r="H1770" s="22">
        <f>0.5*'Bike Data'!$C$12*'Bike Data'!$C$7*'Bike Data'!$C$6*'WLTP Calcs'!E1770^2</f>
        <v>99.355825462962954</v>
      </c>
      <c r="I1770" s="26">
        <f>0.02 *'Bike Data'!C$4*9.81</f>
        <v>55.524600000000007</v>
      </c>
      <c r="J1770" s="22">
        <f t="shared" si="190"/>
        <v>36.963758796296304</v>
      </c>
      <c r="K1770" s="25">
        <f t="shared" si="191"/>
        <v>36.963758796296304</v>
      </c>
      <c r="L1770" s="20">
        <f t="shared" si="192"/>
        <v>0</v>
      </c>
      <c r="M1770" s="30">
        <f>(E1770/1000)*(I1770+H1770+('Bike Data'!C$4*'Bike Data'!C$10*F1770))</f>
        <v>2.8819967001029421E-2</v>
      </c>
      <c r="N1770" s="25">
        <f t="shared" si="193"/>
        <v>2.8819967001029421E-2</v>
      </c>
      <c r="O1770" s="30">
        <f t="shared" si="194"/>
        <v>0</v>
      </c>
      <c r="P1770" s="26"/>
      <c r="Q1770" s="22">
        <f>((M1770+M1771)/2) * (B1771 - B1770)</f>
        <v>-0.56719416094392938</v>
      </c>
      <c r="R1770" s="25">
        <f t="shared" si="195"/>
        <v>0</v>
      </c>
      <c r="S1770" s="22">
        <f>SUM($R$3:R1770)</f>
        <v>4305.147595087341</v>
      </c>
      <c r="T1770" s="25">
        <f t="shared" si="189"/>
        <v>0.56719416094392938</v>
      </c>
      <c r="U1770" s="22">
        <f>SUM($T$3:T1770)</f>
        <v>504.48667258029786</v>
      </c>
      <c r="V1770" s="25"/>
      <c r="W1770" s="20">
        <f>U1770*'KERS Calcs'!$F$4</f>
        <v>443.9482718706621</v>
      </c>
      <c r="X1770" s="25">
        <f>O1770*'KERS Calcs'!$F$30</f>
        <v>0</v>
      </c>
      <c r="Y1770" s="73">
        <f>T1770*'KERS Calcs'!$F$30</f>
        <v>0.30503728747128916</v>
      </c>
      <c r="Z1770" s="26">
        <f>SUM($Y$3:Y1770)</f>
        <v>271.31317063139392</v>
      </c>
    </row>
    <row r="1771" spans="1:26" x14ac:dyDescent="0.2">
      <c r="A1771" s="23" t="s">
        <v>21</v>
      </c>
      <c r="B1771" s="19">
        <v>1768</v>
      </c>
      <c r="C1771" s="23">
        <v>291</v>
      </c>
      <c r="D1771" s="19">
        <v>77.400000000000006</v>
      </c>
      <c r="E1771" s="24">
        <v>21.500000000000004</v>
      </c>
      <c r="F1771" s="20">
        <v>-0.55555555555555558</v>
      </c>
      <c r="G1771" s="25">
        <f>'Bike Data'!$C$4*$F1771</f>
        <v>-157.22222222222223</v>
      </c>
      <c r="H1771" s="22">
        <f>0.5*'Bike Data'!$C$12*'Bike Data'!$C$7*'Bike Data'!$C$6*'WLTP Calcs'!E1771^2</f>
        <v>95.131050000000045</v>
      </c>
      <c r="I1771" s="26">
        <f>0.02 *'Bike Data'!C$4*9.81</f>
        <v>55.524600000000007</v>
      </c>
      <c r="J1771" s="22">
        <f t="shared" si="190"/>
        <v>-6.5665722222221774</v>
      </c>
      <c r="K1771" s="25">
        <f t="shared" si="191"/>
        <v>0</v>
      </c>
      <c r="L1771" s="20">
        <f t="shared" si="192"/>
        <v>6.5665722222221774</v>
      </c>
      <c r="M1771" s="30">
        <f>(E1771/1000)*(I1771+H1771+('Bike Data'!C$4*'Bike Data'!C$10*F1771))</f>
        <v>-1.1632082888888882</v>
      </c>
      <c r="N1771" s="25">
        <f t="shared" si="193"/>
        <v>0</v>
      </c>
      <c r="O1771" s="30">
        <f t="shared" si="194"/>
        <v>1.1632082888888882</v>
      </c>
      <c r="P1771" s="26">
        <f>SUM(O1771:O1797)</f>
        <v>54.957748764351841</v>
      </c>
      <c r="Q1771" s="22">
        <f>((M1771+M1772)/2) * (B1772 - B1771)</f>
        <v>-1.7913508308674166</v>
      </c>
      <c r="R1771" s="25">
        <f t="shared" si="195"/>
        <v>0</v>
      </c>
      <c r="S1771" s="22">
        <f>SUM($R$3:R1771)</f>
        <v>4305.147595087341</v>
      </c>
      <c r="T1771" s="25">
        <f t="shared" si="189"/>
        <v>1.7913508308674166</v>
      </c>
      <c r="U1771" s="22">
        <f>SUM($T$3:T1771)</f>
        <v>506.27802341116529</v>
      </c>
      <c r="V1771" s="25"/>
      <c r="W1771" s="20">
        <f>U1771*'KERS Calcs'!$F$4</f>
        <v>445.52466060182547</v>
      </c>
      <c r="X1771" s="25">
        <f>O1771*'KERS Calcs'!$F$30</f>
        <v>0.62557396679875632</v>
      </c>
      <c r="Y1771" s="73">
        <f>T1771*'KERS Calcs'!$F$30</f>
        <v>0.96338932235808872</v>
      </c>
      <c r="Z1771" s="26">
        <f>SUM($Y$3:Y1771)</f>
        <v>272.27655995375198</v>
      </c>
    </row>
    <row r="1772" spans="1:26" x14ac:dyDescent="0.2">
      <c r="A1772" s="23" t="s">
        <v>21</v>
      </c>
      <c r="B1772" s="19">
        <v>1769</v>
      </c>
      <c r="C1772" s="23">
        <v>292</v>
      </c>
      <c r="D1772" s="19">
        <v>75.099999999999994</v>
      </c>
      <c r="E1772" s="24">
        <v>20.861111111111111</v>
      </c>
      <c r="F1772" s="20">
        <v>-0.70833333333333448</v>
      </c>
      <c r="G1772" s="25">
        <f>'Bike Data'!$C$4*$F1772</f>
        <v>-200.45833333333366</v>
      </c>
      <c r="H1772" s="22">
        <f>0.5*'Bike Data'!$C$12*'Bike Data'!$C$7*'Bike Data'!$C$6*'WLTP Calcs'!E1772^2</f>
        <v>89.561269907407407</v>
      </c>
      <c r="I1772" s="26">
        <f>0.02 *'Bike Data'!C$4*9.81</f>
        <v>55.524600000000007</v>
      </c>
      <c r="J1772" s="22">
        <f t="shared" si="190"/>
        <v>-55.372463425926242</v>
      </c>
      <c r="K1772" s="25">
        <f t="shared" si="191"/>
        <v>0</v>
      </c>
      <c r="L1772" s="20">
        <f t="shared" si="192"/>
        <v>55.372463425926242</v>
      </c>
      <c r="M1772" s="30">
        <f>(E1772/1000)*(I1772+H1772+('Bike Data'!C$4*'Bike Data'!C$10*F1772))</f>
        <v>-2.4194933728459453</v>
      </c>
      <c r="N1772" s="25">
        <f t="shared" si="193"/>
        <v>0</v>
      </c>
      <c r="O1772" s="30">
        <f t="shared" si="194"/>
        <v>2.4194933728459453</v>
      </c>
      <c r="P1772" s="26"/>
      <c r="Q1772" s="22">
        <f>((M1772+M1773)/2) * (B1773 - B1772)</f>
        <v>-2.9028270411104717</v>
      </c>
      <c r="R1772" s="25">
        <f t="shared" si="195"/>
        <v>0</v>
      </c>
      <c r="S1772" s="22">
        <f>SUM($R$3:R1772)</f>
        <v>4305.147595087341</v>
      </c>
      <c r="T1772" s="25">
        <f t="shared" si="189"/>
        <v>2.9028270411104717</v>
      </c>
      <c r="U1772" s="22">
        <f>SUM($T$3:T1772)</f>
        <v>509.18085045227576</v>
      </c>
      <c r="V1772" s="25"/>
      <c r="W1772" s="20">
        <f>U1772*'KERS Calcs'!$F$4</f>
        <v>448.0791483980027</v>
      </c>
      <c r="X1772" s="25">
        <f>O1772*'KERS Calcs'!$F$30</f>
        <v>1.3012046779174211</v>
      </c>
      <c r="Y1772" s="73">
        <f>T1772*'KERS Calcs'!$F$30</f>
        <v>1.5611417528435749</v>
      </c>
      <c r="Z1772" s="26">
        <f>SUM($Y$3:Y1772)</f>
        <v>273.83770170659557</v>
      </c>
    </row>
    <row r="1773" spans="1:26" x14ac:dyDescent="0.2">
      <c r="A1773" s="23" t="s">
        <v>21</v>
      </c>
      <c r="B1773" s="19">
        <v>1770</v>
      </c>
      <c r="C1773" s="23">
        <v>293</v>
      </c>
      <c r="D1773" s="19">
        <v>72.3</v>
      </c>
      <c r="E1773" s="24">
        <v>20.083333333333332</v>
      </c>
      <c r="F1773" s="20">
        <v>-0.83333333333333326</v>
      </c>
      <c r="G1773" s="25">
        <f>'Bike Data'!$C$4*$F1773</f>
        <v>-235.83333333333331</v>
      </c>
      <c r="H1773" s="22">
        <f>0.5*'Bike Data'!$C$12*'Bike Data'!$C$7*'Bike Data'!$C$6*'WLTP Calcs'!E1773^2</f>
        <v>83.007429166666654</v>
      </c>
      <c r="I1773" s="26">
        <f>0.02 *'Bike Data'!C$4*9.81</f>
        <v>55.524600000000007</v>
      </c>
      <c r="J1773" s="22">
        <f t="shared" si="190"/>
        <v>-97.30130416666664</v>
      </c>
      <c r="K1773" s="25">
        <f t="shared" si="191"/>
        <v>0</v>
      </c>
      <c r="L1773" s="20">
        <f t="shared" si="192"/>
        <v>97.30130416666664</v>
      </c>
      <c r="M1773" s="30">
        <f>(E1773/1000)*(I1773+H1773+('Bike Data'!C$4*'Bike Data'!C$10*F1773))</f>
        <v>-3.3861607093749986</v>
      </c>
      <c r="N1773" s="25">
        <f t="shared" si="193"/>
        <v>0</v>
      </c>
      <c r="O1773" s="30">
        <f t="shared" si="194"/>
        <v>3.3861607093749986</v>
      </c>
      <c r="P1773" s="26"/>
      <c r="Q1773" s="22">
        <f>((M1773+M1774)/2) * (B1774 - B1773)</f>
        <v>-3.5766941786779789</v>
      </c>
      <c r="R1773" s="25">
        <f t="shared" si="195"/>
        <v>0</v>
      </c>
      <c r="S1773" s="22">
        <f>SUM($R$3:R1773)</f>
        <v>4305.147595087341</v>
      </c>
      <c r="T1773" s="25">
        <f t="shared" si="189"/>
        <v>3.5766941786779789</v>
      </c>
      <c r="U1773" s="22">
        <f>SUM($T$3:T1773)</f>
        <v>512.7575446309537</v>
      </c>
      <c r="V1773" s="25"/>
      <c r="W1773" s="20">
        <f>U1773*'KERS Calcs'!$F$4</f>
        <v>451.22663927523928</v>
      </c>
      <c r="X1773" s="25">
        <f>O1773*'KERS Calcs'!$F$30</f>
        <v>1.8210788277697287</v>
      </c>
      <c r="Y1773" s="73">
        <f>T1773*'KERS Calcs'!$F$30</f>
        <v>1.923547817492669</v>
      </c>
      <c r="Z1773" s="26">
        <f>SUM($Y$3:Y1773)</f>
        <v>275.76124952408821</v>
      </c>
    </row>
    <row r="1774" spans="1:26" x14ac:dyDescent="0.2">
      <c r="A1774" s="23" t="s">
        <v>21</v>
      </c>
      <c r="B1774" s="19">
        <v>1771</v>
      </c>
      <c r="C1774" s="23">
        <v>294</v>
      </c>
      <c r="D1774" s="19">
        <v>69.099999999999994</v>
      </c>
      <c r="E1774" s="24">
        <v>19.194444444444443</v>
      </c>
      <c r="F1774" s="20">
        <v>-0.88888888888888773</v>
      </c>
      <c r="G1774" s="25">
        <f>'Bike Data'!$C$4*$F1774</f>
        <v>-251.55555555555523</v>
      </c>
      <c r="H1774" s="22">
        <f>0.5*'Bike Data'!$C$12*'Bike Data'!$C$7*'Bike Data'!$C$6*'WLTP Calcs'!E1774^2</f>
        <v>75.822214351851841</v>
      </c>
      <c r="I1774" s="26">
        <f>0.02 *'Bike Data'!C$4*9.81</f>
        <v>55.524600000000007</v>
      </c>
      <c r="J1774" s="22">
        <f t="shared" si="190"/>
        <v>-120.20874120370338</v>
      </c>
      <c r="K1774" s="25">
        <f t="shared" si="191"/>
        <v>0</v>
      </c>
      <c r="L1774" s="20">
        <f t="shared" si="192"/>
        <v>120.20874120370338</v>
      </c>
      <c r="M1774" s="30">
        <f>(E1774/1000)*(I1774+H1774+('Bike Data'!C$4*'Bike Data'!C$10*F1774))</f>
        <v>-3.7672276479809588</v>
      </c>
      <c r="N1774" s="25">
        <f t="shared" si="193"/>
        <v>0</v>
      </c>
      <c r="O1774" s="30">
        <f t="shared" si="194"/>
        <v>3.7672276479809588</v>
      </c>
      <c r="P1774" s="26"/>
      <c r="Q1774" s="22">
        <f>((M1774+M1775)/2) * (B1775 - B1774)</f>
        <v>-3.7427861197916581</v>
      </c>
      <c r="R1774" s="25">
        <f t="shared" si="195"/>
        <v>0</v>
      </c>
      <c r="S1774" s="22">
        <f>SUM($R$3:R1774)</f>
        <v>4305.147595087341</v>
      </c>
      <c r="T1774" s="25">
        <f t="shared" si="189"/>
        <v>3.7427861197916581</v>
      </c>
      <c r="U1774" s="22">
        <f>SUM($T$3:T1774)</f>
        <v>516.50033075074532</v>
      </c>
      <c r="V1774" s="25"/>
      <c r="W1774" s="20">
        <f>U1774*'KERS Calcs'!$F$4</f>
        <v>454.52029106065589</v>
      </c>
      <c r="X1774" s="25">
        <f>O1774*'KERS Calcs'!$F$30</f>
        <v>2.0260168072156093</v>
      </c>
      <c r="Y1774" s="73">
        <f>T1774*'KERS Calcs'!$F$30</f>
        <v>2.0128721418190021</v>
      </c>
      <c r="Z1774" s="26">
        <f>SUM($Y$3:Y1774)</f>
        <v>277.77412166590722</v>
      </c>
    </row>
    <row r="1775" spans="1:26" x14ac:dyDescent="0.2">
      <c r="A1775" s="23" t="s">
        <v>21</v>
      </c>
      <c r="B1775" s="19">
        <v>1772</v>
      </c>
      <c r="C1775" s="23">
        <v>295</v>
      </c>
      <c r="D1775" s="19">
        <v>65.900000000000006</v>
      </c>
      <c r="E1775" s="24">
        <v>18.305555555555557</v>
      </c>
      <c r="F1775" s="20">
        <v>-0.88888888888888773</v>
      </c>
      <c r="G1775" s="25">
        <f>'Bike Data'!$C$4*$F1775</f>
        <v>-251.55555555555523</v>
      </c>
      <c r="H1775" s="22">
        <f>0.5*'Bike Data'!$C$12*'Bike Data'!$C$7*'Bike Data'!$C$6*'WLTP Calcs'!E1775^2</f>
        <v>68.96221435185187</v>
      </c>
      <c r="I1775" s="26">
        <f>0.02 *'Bike Data'!C$4*9.81</f>
        <v>55.524600000000007</v>
      </c>
      <c r="J1775" s="22">
        <f t="shared" si="190"/>
        <v>-127.06874120370334</v>
      </c>
      <c r="K1775" s="25">
        <f t="shared" si="191"/>
        <v>0</v>
      </c>
      <c r="L1775" s="20">
        <f t="shared" si="192"/>
        <v>127.06874120370334</v>
      </c>
      <c r="M1775" s="30">
        <f>(E1775/1000)*(I1775+H1775+('Bike Data'!C$4*'Bike Data'!C$10*F1775))</f>
        <v>-3.7183445916023579</v>
      </c>
      <c r="N1775" s="25">
        <f t="shared" si="193"/>
        <v>0</v>
      </c>
      <c r="O1775" s="30">
        <f t="shared" si="194"/>
        <v>3.7183445916023579</v>
      </c>
      <c r="P1775" s="26"/>
      <c r="Q1775" s="22">
        <f>((M1775+M1776)/2) * (B1776 - B1775)</f>
        <v>-3.5958180035558094</v>
      </c>
      <c r="R1775" s="25">
        <f t="shared" si="195"/>
        <v>0</v>
      </c>
      <c r="S1775" s="22">
        <f>SUM($R$3:R1775)</f>
        <v>4305.147595087341</v>
      </c>
      <c r="T1775" s="25">
        <f t="shared" si="189"/>
        <v>3.5958180035558094</v>
      </c>
      <c r="U1775" s="22">
        <f>SUM($T$3:T1775)</f>
        <v>520.09614875430111</v>
      </c>
      <c r="V1775" s="25"/>
      <c r="W1775" s="20">
        <f>U1775*'KERS Calcs'!$F$4</f>
        <v>457.68461090378497</v>
      </c>
      <c r="X1775" s="25">
        <f>O1775*'KERS Calcs'!$F$30</f>
        <v>1.9997274764223949</v>
      </c>
      <c r="Y1775" s="73">
        <f>T1775*'KERS Calcs'!$F$30</f>
        <v>1.9338326195384117</v>
      </c>
      <c r="Z1775" s="26">
        <f>SUM($Y$3:Y1775)</f>
        <v>279.70795428544562</v>
      </c>
    </row>
    <row r="1776" spans="1:26" x14ac:dyDescent="0.2">
      <c r="A1776" s="23" t="s">
        <v>21</v>
      </c>
      <c r="B1776" s="19">
        <v>1773</v>
      </c>
      <c r="C1776" s="23">
        <v>296</v>
      </c>
      <c r="D1776" s="19">
        <v>62.7</v>
      </c>
      <c r="E1776" s="24">
        <v>17.416666666666668</v>
      </c>
      <c r="F1776" s="20">
        <v>-0.86111111111111149</v>
      </c>
      <c r="G1776" s="25">
        <f>'Bike Data'!$C$4*$F1776</f>
        <v>-243.69444444444454</v>
      </c>
      <c r="H1776" s="22">
        <f>0.5*'Bike Data'!$C$12*'Bike Data'!$C$7*'Bike Data'!$C$6*'WLTP Calcs'!E1776^2</f>
        <v>62.427429166666677</v>
      </c>
      <c r="I1776" s="26">
        <f>0.02 *'Bike Data'!C$4*9.81</f>
        <v>55.524600000000007</v>
      </c>
      <c r="J1776" s="22">
        <f t="shared" si="190"/>
        <v>-125.74241527777785</v>
      </c>
      <c r="K1776" s="25">
        <f t="shared" si="191"/>
        <v>0</v>
      </c>
      <c r="L1776" s="20">
        <f t="shared" si="192"/>
        <v>125.74241527777785</v>
      </c>
      <c r="M1776" s="30">
        <f>(E1776/1000)*(I1776+H1776+('Bike Data'!C$4*'Bike Data'!C$10*F1776))</f>
        <v>-3.4732914155092609</v>
      </c>
      <c r="N1776" s="25">
        <f t="shared" si="193"/>
        <v>0</v>
      </c>
      <c r="O1776" s="30">
        <f t="shared" si="194"/>
        <v>3.4732914155092609</v>
      </c>
      <c r="P1776" s="26"/>
      <c r="Q1776" s="22">
        <f>((M1776+M1777)/2) * (B1777 - B1776)</f>
        <v>-3.2263235180844925</v>
      </c>
      <c r="R1776" s="25">
        <f t="shared" si="195"/>
        <v>0</v>
      </c>
      <c r="S1776" s="22">
        <f>SUM($R$3:R1776)</f>
        <v>4305.147595087341</v>
      </c>
      <c r="T1776" s="25">
        <f t="shared" si="189"/>
        <v>3.2263235180844925</v>
      </c>
      <c r="U1776" s="22">
        <f>SUM($T$3:T1776)</f>
        <v>523.32247227238565</v>
      </c>
      <c r="V1776" s="25"/>
      <c r="W1776" s="20">
        <f>U1776*'KERS Calcs'!$F$4</f>
        <v>460.52377559969938</v>
      </c>
      <c r="X1776" s="25">
        <f>O1776*'KERS Calcs'!$F$30</f>
        <v>1.8679377626544285</v>
      </c>
      <c r="Y1776" s="73">
        <f>T1776*'KERS Calcs'!$F$30</f>
        <v>1.7351183108505404</v>
      </c>
      <c r="Z1776" s="26">
        <f>SUM($Y$3:Y1776)</f>
        <v>281.44307259629619</v>
      </c>
    </row>
    <row r="1777" spans="1:26" x14ac:dyDescent="0.2">
      <c r="A1777" s="23" t="s">
        <v>21</v>
      </c>
      <c r="B1777" s="19">
        <v>1774</v>
      </c>
      <c r="C1777" s="23">
        <v>297</v>
      </c>
      <c r="D1777" s="19">
        <v>59.7</v>
      </c>
      <c r="E1777" s="24">
        <v>16.583333333333336</v>
      </c>
      <c r="F1777" s="20">
        <v>-0.79166666666666707</v>
      </c>
      <c r="G1777" s="25">
        <f>'Bike Data'!$C$4*$F1777</f>
        <v>-224.04166666666677</v>
      </c>
      <c r="H1777" s="22">
        <f>0.5*'Bike Data'!$C$12*'Bike Data'!$C$7*'Bike Data'!$C$6*'WLTP Calcs'!E1777^2</f>
        <v>56.596429166666681</v>
      </c>
      <c r="I1777" s="26">
        <f>0.02 *'Bike Data'!C$4*9.81</f>
        <v>55.524600000000007</v>
      </c>
      <c r="J1777" s="22">
        <f t="shared" si="190"/>
        <v>-111.92063750000007</v>
      </c>
      <c r="K1777" s="25">
        <f t="shared" si="191"/>
        <v>0</v>
      </c>
      <c r="L1777" s="20">
        <f t="shared" si="192"/>
        <v>111.92063750000007</v>
      </c>
      <c r="M1777" s="30">
        <f>(E1777/1000)*(I1777+H1777+('Bike Data'!C$4*'Bike Data'!C$10*F1777))</f>
        <v>-2.9793556206597245</v>
      </c>
      <c r="N1777" s="25">
        <f t="shared" si="193"/>
        <v>0</v>
      </c>
      <c r="O1777" s="30">
        <f t="shared" si="194"/>
        <v>2.9793556206597245</v>
      </c>
      <c r="P1777" s="26"/>
      <c r="Q1777" s="22">
        <f>((M1777+M1778)/2) * (B1778 - B1777)</f>
        <v>-2.7084438441840293</v>
      </c>
      <c r="R1777" s="25">
        <f t="shared" si="195"/>
        <v>0</v>
      </c>
      <c r="S1777" s="22">
        <f>SUM($R$3:R1777)</f>
        <v>4305.147595087341</v>
      </c>
      <c r="T1777" s="25">
        <f t="shared" si="189"/>
        <v>2.7084438441840293</v>
      </c>
      <c r="U1777" s="22">
        <f>SUM($T$3:T1777)</f>
        <v>526.03091611656964</v>
      </c>
      <c r="V1777" s="25"/>
      <c r="W1777" s="20">
        <f>U1777*'KERS Calcs'!$F$4</f>
        <v>462.90720618258126</v>
      </c>
      <c r="X1777" s="25">
        <f>O1777*'KERS Calcs'!$F$30</f>
        <v>1.6022988590466525</v>
      </c>
      <c r="Y1777" s="73">
        <f>T1777*'KERS Calcs'!$F$30</f>
        <v>1.4566023777876651</v>
      </c>
      <c r="Z1777" s="26">
        <f>SUM($Y$3:Y1777)</f>
        <v>282.89967497408384</v>
      </c>
    </row>
    <row r="1778" spans="1:26" x14ac:dyDescent="0.2">
      <c r="A1778" s="23" t="s">
        <v>21</v>
      </c>
      <c r="B1778" s="19">
        <v>1775</v>
      </c>
      <c r="C1778" s="23">
        <v>298</v>
      </c>
      <c r="D1778" s="19">
        <v>57</v>
      </c>
      <c r="E1778" s="24">
        <v>15.833333333333334</v>
      </c>
      <c r="F1778" s="20">
        <v>-0.70833333333333348</v>
      </c>
      <c r="G1778" s="25">
        <f>'Bike Data'!$C$4*$F1778</f>
        <v>-200.45833333333337</v>
      </c>
      <c r="H1778" s="22">
        <f>0.5*'Bike Data'!$C$12*'Bike Data'!$C$7*'Bike Data'!$C$6*'WLTP Calcs'!E1778^2</f>
        <v>51.592916666666675</v>
      </c>
      <c r="I1778" s="26">
        <f>0.02 *'Bike Data'!C$4*9.81</f>
        <v>55.524600000000007</v>
      </c>
      <c r="J1778" s="22">
        <f t="shared" si="190"/>
        <v>-93.340816666666697</v>
      </c>
      <c r="K1778" s="25">
        <f t="shared" si="191"/>
        <v>0</v>
      </c>
      <c r="L1778" s="20">
        <f t="shared" si="192"/>
        <v>93.340816666666697</v>
      </c>
      <c r="M1778" s="30">
        <f>(E1778/1000)*(I1778+H1778+('Bike Data'!C$4*'Bike Data'!C$10*F1778))</f>
        <v>-2.4375320677083336</v>
      </c>
      <c r="N1778" s="25">
        <f t="shared" si="193"/>
        <v>0</v>
      </c>
      <c r="O1778" s="30">
        <f t="shared" si="194"/>
        <v>2.4375320677083336</v>
      </c>
      <c r="P1778" s="26"/>
      <c r="Q1778" s="22">
        <f>((M1778+M1779)/2) * (B1779 - B1778)</f>
        <v>-2.3020127185763881</v>
      </c>
      <c r="R1778" s="25">
        <f t="shared" si="195"/>
        <v>0</v>
      </c>
      <c r="S1778" s="22">
        <f>SUM($R$3:R1778)</f>
        <v>4305.147595087341</v>
      </c>
      <c r="T1778" s="25">
        <f t="shared" si="189"/>
        <v>2.3020127185763881</v>
      </c>
      <c r="U1778" s="22">
        <f>SUM($T$3:T1778)</f>
        <v>528.33292883514605</v>
      </c>
      <c r="V1778" s="25"/>
      <c r="W1778" s="20">
        <f>U1778*'KERS Calcs'!$F$4</f>
        <v>464.9329773749285</v>
      </c>
      <c r="X1778" s="25">
        <f>O1778*'KERS Calcs'!$F$30</f>
        <v>1.3109058965286775</v>
      </c>
      <c r="Y1778" s="73">
        <f>T1778*'KERS Calcs'!$F$30</f>
        <v>1.2380235266003845</v>
      </c>
      <c r="Z1778" s="26">
        <f>SUM($Y$3:Y1778)</f>
        <v>284.13769850068422</v>
      </c>
    </row>
    <row r="1779" spans="1:26" x14ac:dyDescent="0.2">
      <c r="A1779" s="23" t="s">
        <v>21</v>
      </c>
      <c r="B1779" s="19">
        <v>1776</v>
      </c>
      <c r="C1779" s="23">
        <v>299</v>
      </c>
      <c r="D1779" s="19">
        <v>54.6</v>
      </c>
      <c r="E1779" s="24">
        <v>15.166666666666668</v>
      </c>
      <c r="F1779" s="20">
        <v>-0.6666666666666663</v>
      </c>
      <c r="G1779" s="25">
        <f>'Bike Data'!$C$4*$F1779</f>
        <v>-188.66666666666657</v>
      </c>
      <c r="H1779" s="22">
        <f>0.5*'Bike Data'!$C$12*'Bike Data'!$C$7*'Bike Data'!$C$6*'WLTP Calcs'!E1779^2</f>
        <v>47.339716666666675</v>
      </c>
      <c r="I1779" s="26">
        <f>0.02 *'Bike Data'!C$4*9.81</f>
        <v>55.524600000000007</v>
      </c>
      <c r="J1779" s="22">
        <f t="shared" si="190"/>
        <v>-85.80234999999989</v>
      </c>
      <c r="K1779" s="25">
        <f t="shared" si="191"/>
        <v>0</v>
      </c>
      <c r="L1779" s="20">
        <f t="shared" si="192"/>
        <v>85.80234999999989</v>
      </c>
      <c r="M1779" s="30">
        <f>(E1779/1000)*(I1779+H1779+('Bike Data'!C$4*'Bike Data'!C$10*F1779))</f>
        <v>-2.1664933694444426</v>
      </c>
      <c r="N1779" s="25">
        <f t="shared" si="193"/>
        <v>0</v>
      </c>
      <c r="O1779" s="30">
        <f t="shared" si="194"/>
        <v>2.1664933694444426</v>
      </c>
      <c r="P1779" s="26"/>
      <c r="Q1779" s="22">
        <f>((M1779+M1780)/2) * (B1780 - B1779)</f>
        <v>-2.1855000168402761</v>
      </c>
      <c r="R1779" s="25">
        <f t="shared" si="195"/>
        <v>0</v>
      </c>
      <c r="S1779" s="22">
        <f>SUM($R$3:R1779)</f>
        <v>4305.147595087341</v>
      </c>
      <c r="T1779" s="25">
        <f t="shared" si="189"/>
        <v>2.1855000168402761</v>
      </c>
      <c r="U1779" s="22">
        <f>SUM($T$3:T1779)</f>
        <v>530.5184288519863</v>
      </c>
      <c r="V1779" s="25"/>
      <c r="W1779" s="20">
        <f>U1779*'KERS Calcs'!$F$4</f>
        <v>466.85621738974794</v>
      </c>
      <c r="X1779" s="25">
        <f>O1779*'KERS Calcs'!$F$30</f>
        <v>1.1651411566720915</v>
      </c>
      <c r="Y1779" s="73">
        <f>T1779*'KERS Calcs'!$F$30</f>
        <v>1.1753629406127082</v>
      </c>
      <c r="Z1779" s="26">
        <f>SUM($Y$3:Y1779)</f>
        <v>285.31306144129695</v>
      </c>
    </row>
    <row r="1780" spans="1:26" x14ac:dyDescent="0.2">
      <c r="A1780" s="23" t="s">
        <v>21</v>
      </c>
      <c r="B1780" s="19">
        <v>1777</v>
      </c>
      <c r="C1780" s="23">
        <v>300</v>
      </c>
      <c r="D1780" s="19">
        <v>52.2</v>
      </c>
      <c r="E1780" s="24">
        <v>14.500000000000002</v>
      </c>
      <c r="F1780" s="20">
        <v>-0.68055555555555536</v>
      </c>
      <c r="G1780" s="25">
        <f>'Bike Data'!$C$4*$F1780</f>
        <v>-192.59722222222217</v>
      </c>
      <c r="H1780" s="22">
        <f>0.5*'Bike Data'!$C$12*'Bike Data'!$C$7*'Bike Data'!$C$6*'WLTP Calcs'!E1780^2</f>
        <v>43.269450000000013</v>
      </c>
      <c r="I1780" s="26">
        <f>0.02 *'Bike Data'!C$4*9.81</f>
        <v>55.524600000000007</v>
      </c>
      <c r="J1780" s="22">
        <f t="shared" si="190"/>
        <v>-93.803172222222159</v>
      </c>
      <c r="K1780" s="25">
        <f t="shared" si="191"/>
        <v>0</v>
      </c>
      <c r="L1780" s="20">
        <f t="shared" si="192"/>
        <v>93.803172222222159</v>
      </c>
      <c r="M1780" s="30">
        <f>(E1780/1000)*(I1780+H1780+('Bike Data'!C$4*'Bike Data'!C$10*F1780))</f>
        <v>-2.20450666423611</v>
      </c>
      <c r="N1780" s="25">
        <f t="shared" si="193"/>
        <v>0</v>
      </c>
      <c r="O1780" s="30">
        <f t="shared" si="194"/>
        <v>2.20450666423611</v>
      </c>
      <c r="P1780" s="26"/>
      <c r="Q1780" s="22">
        <f>((M1780+M1781)/2) * (B1781 - B1780)</f>
        <v>-2.3563159898212462</v>
      </c>
      <c r="R1780" s="25">
        <f t="shared" si="195"/>
        <v>0</v>
      </c>
      <c r="S1780" s="22">
        <f>SUM($R$3:R1780)</f>
        <v>4305.147595087341</v>
      </c>
      <c r="T1780" s="25">
        <f t="shared" si="189"/>
        <v>2.3563159898212462</v>
      </c>
      <c r="U1780" s="22">
        <f>SUM($T$3:T1780)</f>
        <v>532.87474484180757</v>
      </c>
      <c r="V1780" s="25"/>
      <c r="W1780" s="20">
        <f>U1780*'KERS Calcs'!$F$4</f>
        <v>468.92977546079067</v>
      </c>
      <c r="X1780" s="25">
        <f>O1780*'KERS Calcs'!$F$30</f>
        <v>1.1855847245533253</v>
      </c>
      <c r="Y1780" s="73">
        <f>T1780*'KERS Calcs'!$F$30</f>
        <v>1.2672278515070132</v>
      </c>
      <c r="Z1780" s="26">
        <f>SUM($Y$3:Y1780)</f>
        <v>286.58028929280397</v>
      </c>
    </row>
    <row r="1781" spans="1:26" x14ac:dyDescent="0.2">
      <c r="A1781" s="23" t="s">
        <v>21</v>
      </c>
      <c r="B1781" s="19">
        <v>1778</v>
      </c>
      <c r="C1781" s="23">
        <v>301</v>
      </c>
      <c r="D1781" s="19">
        <v>49.7</v>
      </c>
      <c r="E1781" s="24">
        <v>13.805555555555557</v>
      </c>
      <c r="F1781" s="20">
        <v>-0.75000000000000078</v>
      </c>
      <c r="G1781" s="25">
        <f>'Bike Data'!$C$4*$F1781</f>
        <v>-212.25000000000023</v>
      </c>
      <c r="H1781" s="22">
        <f>0.5*'Bike Data'!$C$12*'Bike Data'!$C$7*'Bike Data'!$C$6*'WLTP Calcs'!E1781^2</f>
        <v>39.224114351851867</v>
      </c>
      <c r="I1781" s="26">
        <f>0.02 *'Bike Data'!C$4*9.81</f>
        <v>55.524600000000007</v>
      </c>
      <c r="J1781" s="22">
        <f t="shared" si="190"/>
        <v>-117.50128564814834</v>
      </c>
      <c r="K1781" s="25">
        <f t="shared" si="191"/>
        <v>0</v>
      </c>
      <c r="L1781" s="20">
        <f t="shared" si="192"/>
        <v>117.50128564814834</v>
      </c>
      <c r="M1781" s="30">
        <f>(E1781/1000)*(I1781+H1781+('Bike Data'!C$4*'Bike Data'!C$10*F1781))</f>
        <v>-2.5081253154063825</v>
      </c>
      <c r="N1781" s="25">
        <f t="shared" si="193"/>
        <v>0</v>
      </c>
      <c r="O1781" s="30">
        <f t="shared" si="194"/>
        <v>2.5081253154063825</v>
      </c>
      <c r="P1781" s="26"/>
      <c r="Q1781" s="22">
        <f>((M1781+M1782)/2) * (B1782 - B1781)</f>
        <v>-2.7300219458976365</v>
      </c>
      <c r="R1781" s="25">
        <f t="shared" si="195"/>
        <v>0</v>
      </c>
      <c r="S1781" s="22">
        <f>SUM($R$3:R1781)</f>
        <v>4305.147595087341</v>
      </c>
      <c r="T1781" s="25">
        <f t="shared" si="189"/>
        <v>2.7300219458976365</v>
      </c>
      <c r="U1781" s="22">
        <f>SUM($T$3:T1781)</f>
        <v>535.60476678770522</v>
      </c>
      <c r="V1781" s="25"/>
      <c r="W1781" s="20">
        <f>U1781*'KERS Calcs'!$F$4</f>
        <v>471.33219477318062</v>
      </c>
      <c r="X1781" s="25">
        <f>O1781*'KERS Calcs'!$F$30</f>
        <v>1.3488709784607011</v>
      </c>
      <c r="Y1781" s="73">
        <f>T1781*'KERS Calcs'!$F$30</f>
        <v>1.4682070910741072</v>
      </c>
      <c r="Z1781" s="26">
        <f>SUM($Y$3:Y1781)</f>
        <v>288.0484963838781</v>
      </c>
    </row>
    <row r="1782" spans="1:26" x14ac:dyDescent="0.2">
      <c r="A1782" s="23" t="s">
        <v>21</v>
      </c>
      <c r="B1782" s="19">
        <v>1779</v>
      </c>
      <c r="C1782" s="23">
        <v>302</v>
      </c>
      <c r="D1782" s="19">
        <v>46.8</v>
      </c>
      <c r="E1782" s="24">
        <v>13</v>
      </c>
      <c r="F1782" s="20">
        <v>-0.86111111111111149</v>
      </c>
      <c r="G1782" s="25">
        <f>'Bike Data'!$C$4*$F1782</f>
        <v>-243.69444444444454</v>
      </c>
      <c r="H1782" s="22">
        <f>0.5*'Bike Data'!$C$12*'Bike Data'!$C$7*'Bike Data'!$C$6*'WLTP Calcs'!E1782^2</f>
        <v>34.780200000000001</v>
      </c>
      <c r="I1782" s="26">
        <f>0.02 *'Bike Data'!C$4*9.81</f>
        <v>55.524600000000007</v>
      </c>
      <c r="J1782" s="22">
        <f t="shared" si="190"/>
        <v>-153.38964444444451</v>
      </c>
      <c r="K1782" s="25">
        <f t="shared" si="191"/>
        <v>0</v>
      </c>
      <c r="L1782" s="20">
        <f t="shared" si="192"/>
        <v>153.38964444444451</v>
      </c>
      <c r="M1782" s="30">
        <f>(E1782/1000)*(I1782+H1782+('Bike Data'!C$4*'Bike Data'!C$10*F1782))</f>
        <v>-2.95191857638889</v>
      </c>
      <c r="N1782" s="25">
        <f t="shared" si="193"/>
        <v>0</v>
      </c>
      <c r="O1782" s="30">
        <f t="shared" si="194"/>
        <v>2.95191857638889</v>
      </c>
      <c r="P1782" s="26"/>
      <c r="Q1782" s="22">
        <f>((M1782+M1783)/2) * (B1783 - B1782)</f>
        <v>-3.092922823350694</v>
      </c>
      <c r="R1782" s="25">
        <f t="shared" si="195"/>
        <v>0</v>
      </c>
      <c r="S1782" s="22">
        <f>SUM($R$3:R1782)</f>
        <v>4305.147595087341</v>
      </c>
      <c r="T1782" s="25">
        <f t="shared" si="189"/>
        <v>3.092922823350694</v>
      </c>
      <c r="U1782" s="22">
        <f>SUM($T$3:T1782)</f>
        <v>538.69768961105592</v>
      </c>
      <c r="V1782" s="25"/>
      <c r="W1782" s="20">
        <f>U1782*'KERS Calcs'!$F$4</f>
        <v>474.05396685772922</v>
      </c>
      <c r="X1782" s="25">
        <f>O1782*'KERS Calcs'!$F$30</f>
        <v>1.5875432036875128</v>
      </c>
      <c r="Y1782" s="73">
        <f>T1782*'KERS Calcs'!$F$30</f>
        <v>1.6633753542575755</v>
      </c>
      <c r="Z1782" s="26">
        <f>SUM($Y$3:Y1782)</f>
        <v>289.7118717381357</v>
      </c>
    </row>
    <row r="1783" spans="1:26" x14ac:dyDescent="0.2">
      <c r="A1783" s="23" t="s">
        <v>21</v>
      </c>
      <c r="B1783" s="19">
        <v>1780</v>
      </c>
      <c r="C1783" s="23">
        <v>303</v>
      </c>
      <c r="D1783" s="19">
        <v>43.5</v>
      </c>
      <c r="E1783" s="24">
        <v>12.083333333333334</v>
      </c>
      <c r="F1783" s="20">
        <v>-0.95833333333333315</v>
      </c>
      <c r="G1783" s="25">
        <f>'Bike Data'!$C$4*$F1783</f>
        <v>-271.20833333333326</v>
      </c>
      <c r="H1783" s="22">
        <f>0.5*'Bike Data'!$C$12*'Bike Data'!$C$7*'Bike Data'!$C$6*'WLTP Calcs'!E1783^2</f>
        <v>30.048229166666673</v>
      </c>
      <c r="I1783" s="26">
        <f>0.02 *'Bike Data'!C$4*9.81</f>
        <v>55.524600000000007</v>
      </c>
      <c r="J1783" s="22">
        <f t="shared" si="190"/>
        <v>-185.63550416666658</v>
      </c>
      <c r="K1783" s="25">
        <f t="shared" si="191"/>
        <v>0</v>
      </c>
      <c r="L1783" s="20">
        <f t="shared" si="192"/>
        <v>185.63550416666658</v>
      </c>
      <c r="M1783" s="30">
        <f>(E1783/1000)*(I1783+H1783+('Bike Data'!C$4*'Bike Data'!C$10*F1783))</f>
        <v>-3.2339270703124985</v>
      </c>
      <c r="N1783" s="25">
        <f t="shared" si="193"/>
        <v>0</v>
      </c>
      <c r="O1783" s="30">
        <f t="shared" si="194"/>
        <v>3.2339270703124985</v>
      </c>
      <c r="P1783" s="26"/>
      <c r="Q1783" s="22">
        <f>((M1783+M1784)/2) * (B1784 - B1783)</f>
        <v>-3.1832655318287033</v>
      </c>
      <c r="R1783" s="25">
        <f t="shared" si="195"/>
        <v>0</v>
      </c>
      <c r="S1783" s="22">
        <f>SUM($R$3:R1783)</f>
        <v>4305.147595087341</v>
      </c>
      <c r="T1783" s="25">
        <f t="shared" si="189"/>
        <v>3.1832655318287033</v>
      </c>
      <c r="U1783" s="22">
        <f>SUM($T$3:T1783)</f>
        <v>541.88095514288466</v>
      </c>
      <c r="V1783" s="25"/>
      <c r="W1783" s="20">
        <f>U1783*'KERS Calcs'!$F$4</f>
        <v>476.85524052573851</v>
      </c>
      <c r="X1783" s="25">
        <f>O1783*'KERS Calcs'!$F$30</f>
        <v>1.7392075048276385</v>
      </c>
      <c r="Y1783" s="73">
        <f>T1783*'KERS Calcs'!$F$30</f>
        <v>1.7119617055188074</v>
      </c>
      <c r="Z1783" s="26">
        <f>SUM($Y$3:Y1783)</f>
        <v>291.42383344365453</v>
      </c>
    </row>
    <row r="1784" spans="1:26" x14ac:dyDescent="0.2">
      <c r="A1784" s="23" t="s">
        <v>21</v>
      </c>
      <c r="B1784" s="19">
        <v>1781</v>
      </c>
      <c r="C1784" s="23">
        <v>304</v>
      </c>
      <c r="D1784" s="19">
        <v>39.9</v>
      </c>
      <c r="E1784" s="24">
        <v>11.083333333333334</v>
      </c>
      <c r="F1784" s="20">
        <v>-0.98611111111111127</v>
      </c>
      <c r="G1784" s="25">
        <f>'Bike Data'!$C$4*$F1784</f>
        <v>-279.06944444444451</v>
      </c>
      <c r="H1784" s="22">
        <f>0.5*'Bike Data'!$C$12*'Bike Data'!$C$7*'Bike Data'!$C$6*'WLTP Calcs'!E1784^2</f>
        <v>25.280529166666671</v>
      </c>
      <c r="I1784" s="26">
        <f>0.02 *'Bike Data'!C$4*9.81</f>
        <v>55.524600000000007</v>
      </c>
      <c r="J1784" s="22">
        <f t="shared" si="190"/>
        <v>-198.26431527777783</v>
      </c>
      <c r="K1784" s="25">
        <f t="shared" si="191"/>
        <v>0</v>
      </c>
      <c r="L1784" s="20">
        <f t="shared" si="192"/>
        <v>198.26431527777783</v>
      </c>
      <c r="M1784" s="30">
        <f>(E1784/1000)*(I1784+H1784+('Bike Data'!C$4*'Bike Data'!C$10*F1784))</f>
        <v>-3.1326039933449081</v>
      </c>
      <c r="N1784" s="25">
        <f t="shared" si="193"/>
        <v>0</v>
      </c>
      <c r="O1784" s="30">
        <f t="shared" si="194"/>
        <v>3.1326039933449081</v>
      </c>
      <c r="P1784" s="26"/>
      <c r="Q1784" s="22">
        <f>((M1784+M1785)/2) * (B1785 - B1784)</f>
        <v>-2.9131312217624732</v>
      </c>
      <c r="R1784" s="25">
        <f t="shared" si="195"/>
        <v>0</v>
      </c>
      <c r="S1784" s="22">
        <f>SUM($R$3:R1784)</f>
        <v>4305.147595087341</v>
      </c>
      <c r="T1784" s="25">
        <f t="shared" si="189"/>
        <v>2.9131312217624732</v>
      </c>
      <c r="U1784" s="22">
        <f>SUM($T$3:T1784)</f>
        <v>544.79408636464711</v>
      </c>
      <c r="V1784" s="25"/>
      <c r="W1784" s="20">
        <f>U1784*'KERS Calcs'!$F$4</f>
        <v>479.41879600088947</v>
      </c>
      <c r="X1784" s="25">
        <f>O1784*'KERS Calcs'!$F$30</f>
        <v>1.6847159062099761</v>
      </c>
      <c r="Y1784" s="73">
        <f>T1784*'KERS Calcs'!$F$30</f>
        <v>1.5666833460617946</v>
      </c>
      <c r="Z1784" s="26">
        <f>SUM($Y$3:Y1784)</f>
        <v>292.99051678971631</v>
      </c>
    </row>
    <row r="1785" spans="1:26" x14ac:dyDescent="0.2">
      <c r="A1785" s="23" t="s">
        <v>21</v>
      </c>
      <c r="B1785" s="19">
        <v>1782</v>
      </c>
      <c r="C1785" s="23">
        <v>305</v>
      </c>
      <c r="D1785" s="19">
        <v>36.4</v>
      </c>
      <c r="E1785" s="24">
        <v>10.111111111111111</v>
      </c>
      <c r="F1785" s="20">
        <v>-0.93055555555555491</v>
      </c>
      <c r="G1785" s="25">
        <f>'Bike Data'!$C$4*$F1785</f>
        <v>-263.34722222222206</v>
      </c>
      <c r="H1785" s="22">
        <f>0.5*'Bike Data'!$C$12*'Bike Data'!$C$7*'Bike Data'!$C$6*'WLTP Calcs'!E1785^2</f>
        <v>21.039874074074074</v>
      </c>
      <c r="I1785" s="26">
        <f>0.02 *'Bike Data'!C$4*9.81</f>
        <v>55.524600000000007</v>
      </c>
      <c r="J1785" s="22">
        <f t="shared" si="190"/>
        <v>-186.78274814814796</v>
      </c>
      <c r="K1785" s="25">
        <f t="shared" si="191"/>
        <v>0</v>
      </c>
      <c r="L1785" s="20">
        <f t="shared" si="192"/>
        <v>186.78274814814796</v>
      </c>
      <c r="M1785" s="30">
        <f>(E1785/1000)*(I1785+H1785+('Bike Data'!C$4*'Bike Data'!C$10*F1785))</f>
        <v>-2.6936584501800382</v>
      </c>
      <c r="N1785" s="25">
        <f t="shared" si="193"/>
        <v>0</v>
      </c>
      <c r="O1785" s="30">
        <f t="shared" si="194"/>
        <v>2.6936584501800382</v>
      </c>
      <c r="P1785" s="26"/>
      <c r="Q1785" s="22">
        <f>((M1785+M1786)/2) * (B1786 - B1785)</f>
        <v>-2.4027313380401214</v>
      </c>
      <c r="R1785" s="25">
        <f t="shared" si="195"/>
        <v>0</v>
      </c>
      <c r="S1785" s="22">
        <f>SUM($R$3:R1785)</f>
        <v>4305.147595087341</v>
      </c>
      <c r="T1785" s="25">
        <f t="shared" si="189"/>
        <v>2.4027313380401214</v>
      </c>
      <c r="U1785" s="22">
        <f>SUM($T$3:T1785)</f>
        <v>547.19681770268721</v>
      </c>
      <c r="V1785" s="25"/>
      <c r="W1785" s="20">
        <f>U1785*'KERS Calcs'!$F$4</f>
        <v>481.53319957836476</v>
      </c>
      <c r="X1785" s="25">
        <f>O1785*'KERS Calcs'!$F$30</f>
        <v>1.4486507859136128</v>
      </c>
      <c r="Y1785" s="73">
        <f>T1785*'KERS Calcs'!$F$30</f>
        <v>1.2921900476871686</v>
      </c>
      <c r="Z1785" s="26">
        <f>SUM($Y$3:Y1785)</f>
        <v>294.28270683740345</v>
      </c>
    </row>
    <row r="1786" spans="1:26" x14ac:dyDescent="0.2">
      <c r="A1786" s="23" t="s">
        <v>21</v>
      </c>
      <c r="B1786" s="19">
        <v>1783</v>
      </c>
      <c r="C1786" s="23">
        <v>306</v>
      </c>
      <c r="D1786" s="19">
        <v>33.200000000000003</v>
      </c>
      <c r="E1786" s="24">
        <v>9.2222222222222232</v>
      </c>
      <c r="F1786" s="20">
        <v>-0.8194444444444442</v>
      </c>
      <c r="G1786" s="25">
        <f>'Bike Data'!$C$4*$F1786</f>
        <v>-231.90277777777771</v>
      </c>
      <c r="H1786" s="22">
        <f>0.5*'Bike Data'!$C$12*'Bike Data'!$C$7*'Bike Data'!$C$6*'WLTP Calcs'!E1786^2</f>
        <v>17.503162962962968</v>
      </c>
      <c r="I1786" s="26">
        <f>0.02 *'Bike Data'!C$4*9.81</f>
        <v>55.524600000000007</v>
      </c>
      <c r="J1786" s="22">
        <f t="shared" si="190"/>
        <v>-158.87501481481473</v>
      </c>
      <c r="K1786" s="25">
        <f t="shared" si="191"/>
        <v>0</v>
      </c>
      <c r="L1786" s="20">
        <f t="shared" si="192"/>
        <v>158.87501481481473</v>
      </c>
      <c r="M1786" s="30">
        <f>(E1786/1000)*(I1786+H1786+('Bike Data'!C$4*'Bike Data'!C$10*F1786))</f>
        <v>-2.111804225900205</v>
      </c>
      <c r="N1786" s="25">
        <f t="shared" si="193"/>
        <v>0</v>
      </c>
      <c r="O1786" s="30">
        <f t="shared" si="194"/>
        <v>2.111804225900205</v>
      </c>
      <c r="P1786" s="26"/>
      <c r="Q1786" s="22">
        <f>((M1786+M1787)/2) * (B1787 - B1786)</f>
        <v>-1.8206572782825359</v>
      </c>
      <c r="R1786" s="25">
        <f t="shared" si="195"/>
        <v>0</v>
      </c>
      <c r="S1786" s="22">
        <f>SUM($R$3:R1786)</f>
        <v>4305.147595087341</v>
      </c>
      <c r="T1786" s="25">
        <f t="shared" si="189"/>
        <v>1.8206572782825359</v>
      </c>
      <c r="U1786" s="22">
        <f>SUM($T$3:T1786)</f>
        <v>549.01747498096972</v>
      </c>
      <c r="V1786" s="25"/>
      <c r="W1786" s="20">
        <f>U1786*'KERS Calcs'!$F$4</f>
        <v>483.13537798325336</v>
      </c>
      <c r="X1786" s="25">
        <f>O1786*'KERS Calcs'!$F$30</f>
        <v>1.1357293094607248</v>
      </c>
      <c r="Y1786" s="73">
        <f>T1786*'KERS Calcs'!$F$30</f>
        <v>0.97915034361058295</v>
      </c>
      <c r="Z1786" s="26">
        <f>SUM($Y$3:Y1786)</f>
        <v>295.26185718101402</v>
      </c>
    </row>
    <row r="1787" spans="1:26" x14ac:dyDescent="0.2">
      <c r="A1787" s="23" t="s">
        <v>21</v>
      </c>
      <c r="B1787" s="19">
        <v>1784</v>
      </c>
      <c r="C1787" s="23">
        <v>307</v>
      </c>
      <c r="D1787" s="19">
        <v>30.5</v>
      </c>
      <c r="E1787" s="24">
        <v>8.4722222222222232</v>
      </c>
      <c r="F1787" s="20">
        <v>-0.6805555555555558</v>
      </c>
      <c r="G1787" s="25">
        <f>'Bike Data'!$C$4*$F1787</f>
        <v>-192.59722222222229</v>
      </c>
      <c r="H1787" s="22">
        <f>0.5*'Bike Data'!$C$12*'Bike Data'!$C$7*'Bike Data'!$C$6*'WLTP Calcs'!E1787^2</f>
        <v>14.772025462962967</v>
      </c>
      <c r="I1787" s="26">
        <f>0.02 *'Bike Data'!C$4*9.81</f>
        <v>55.524600000000007</v>
      </c>
      <c r="J1787" s="22">
        <f t="shared" si="190"/>
        <v>-122.30059675925931</v>
      </c>
      <c r="K1787" s="25">
        <f t="shared" si="191"/>
        <v>0</v>
      </c>
      <c r="L1787" s="20">
        <f t="shared" si="192"/>
        <v>122.30059675925931</v>
      </c>
      <c r="M1787" s="30">
        <f>(E1787/1000)*(I1787+H1787+('Bike Data'!C$4*'Bike Data'!C$10*F1787))</f>
        <v>-1.529510330664867</v>
      </c>
      <c r="N1787" s="25">
        <f t="shared" si="193"/>
        <v>0</v>
      </c>
      <c r="O1787" s="30">
        <f t="shared" si="194"/>
        <v>1.529510330664867</v>
      </c>
      <c r="P1787" s="26"/>
      <c r="Q1787" s="22">
        <f>((M1787+M1788)/2) * (B1788 - B1787)</f>
        <v>-1.3415792966338738</v>
      </c>
      <c r="R1787" s="25">
        <f t="shared" si="195"/>
        <v>0</v>
      </c>
      <c r="S1787" s="22">
        <f>SUM($R$3:R1787)</f>
        <v>4305.147595087341</v>
      </c>
      <c r="T1787" s="25">
        <f t="shared" si="189"/>
        <v>1.3415792966338738</v>
      </c>
      <c r="U1787" s="22">
        <f>SUM($T$3:T1787)</f>
        <v>550.3590542776036</v>
      </c>
      <c r="V1787" s="25"/>
      <c r="W1787" s="20">
        <f>U1787*'KERS Calcs'!$F$4</f>
        <v>484.3159677642912</v>
      </c>
      <c r="X1787" s="25">
        <f>O1787*'KERS Calcs'!$F$30</f>
        <v>0.82257137776044142</v>
      </c>
      <c r="Y1787" s="73">
        <f>T1787*'KERS Calcs'!$F$30</f>
        <v>0.72150197895512524</v>
      </c>
      <c r="Z1787" s="26">
        <f>SUM($Y$3:Y1787)</f>
        <v>295.98335915996915</v>
      </c>
    </row>
    <row r="1788" spans="1:26" x14ac:dyDescent="0.2">
      <c r="A1788" s="23" t="s">
        <v>21</v>
      </c>
      <c r="B1788" s="19">
        <v>1785</v>
      </c>
      <c r="C1788" s="23">
        <v>308</v>
      </c>
      <c r="D1788" s="19">
        <v>28.3</v>
      </c>
      <c r="E1788" s="24">
        <v>7.8611111111111116</v>
      </c>
      <c r="F1788" s="20">
        <v>-0.58333333333333326</v>
      </c>
      <c r="G1788" s="25">
        <f>'Bike Data'!$C$4*$F1788</f>
        <v>-165.08333333333331</v>
      </c>
      <c r="H1788" s="22">
        <f>0.5*'Bike Data'!$C$12*'Bike Data'!$C$7*'Bike Data'!$C$6*'WLTP Calcs'!E1788^2</f>
        <v>12.717836574074077</v>
      </c>
      <c r="I1788" s="26">
        <f>0.02 *'Bike Data'!C$4*9.81</f>
        <v>55.524600000000007</v>
      </c>
      <c r="J1788" s="22">
        <f t="shared" si="190"/>
        <v>-96.840896759259223</v>
      </c>
      <c r="K1788" s="25">
        <f t="shared" si="191"/>
        <v>0</v>
      </c>
      <c r="L1788" s="20">
        <f t="shared" si="192"/>
        <v>96.840896759259223</v>
      </c>
      <c r="M1788" s="30">
        <f>(E1788/1000)*(I1788+H1788+('Bike Data'!C$4*'Bike Data'!C$10*F1788))</f>
        <v>-1.1536482626028806</v>
      </c>
      <c r="N1788" s="25">
        <f t="shared" si="193"/>
        <v>0</v>
      </c>
      <c r="O1788" s="30">
        <f t="shared" si="194"/>
        <v>1.1536482626028806</v>
      </c>
      <c r="P1788" s="26"/>
      <c r="Q1788" s="22">
        <f>((M1788+M1789)/2) * (B1789 - B1788)</f>
        <v>-1.0631221665798614</v>
      </c>
      <c r="R1788" s="25">
        <f t="shared" si="195"/>
        <v>0</v>
      </c>
      <c r="S1788" s="22">
        <f>SUM($R$3:R1788)</f>
        <v>4305.147595087341</v>
      </c>
      <c r="T1788" s="25">
        <f t="shared" si="189"/>
        <v>1.0631221665798614</v>
      </c>
      <c r="U1788" s="22">
        <f>SUM($T$3:T1788)</f>
        <v>551.42217644418349</v>
      </c>
      <c r="V1788" s="25"/>
      <c r="W1788" s="20">
        <f>U1788*'KERS Calcs'!$F$4</f>
        <v>485.2515152708815</v>
      </c>
      <c r="X1788" s="25">
        <f>O1788*'KERS Calcs'!$F$30</f>
        <v>0.62043258014980907</v>
      </c>
      <c r="Y1788" s="73">
        <f>T1788*'KERS Calcs'!$F$30</f>
        <v>0.57174760298031202</v>
      </c>
      <c r="Z1788" s="26">
        <f>SUM($Y$3:Y1788)</f>
        <v>296.55510676294949</v>
      </c>
    </row>
    <row r="1789" spans="1:26" x14ac:dyDescent="0.2">
      <c r="A1789" s="23" t="s">
        <v>21</v>
      </c>
      <c r="B1789" s="19">
        <v>1786</v>
      </c>
      <c r="C1789" s="23">
        <v>309</v>
      </c>
      <c r="D1789" s="19">
        <v>26.3</v>
      </c>
      <c r="E1789" s="24">
        <v>7.3055555555555562</v>
      </c>
      <c r="F1789" s="20">
        <v>-0.54166666666666696</v>
      </c>
      <c r="G1789" s="25">
        <f>'Bike Data'!$C$4*$F1789</f>
        <v>-153.29166666666674</v>
      </c>
      <c r="H1789" s="22">
        <f>0.5*'Bike Data'!$C$12*'Bike Data'!$C$7*'Bike Data'!$C$6*'WLTP Calcs'!E1789^2</f>
        <v>10.983781018518521</v>
      </c>
      <c r="I1789" s="26">
        <f>0.02 *'Bike Data'!C$4*9.81</f>
        <v>55.524600000000007</v>
      </c>
      <c r="J1789" s="22">
        <f t="shared" si="190"/>
        <v>-86.783285648148208</v>
      </c>
      <c r="K1789" s="25">
        <f t="shared" si="191"/>
        <v>0</v>
      </c>
      <c r="L1789" s="20">
        <f t="shared" si="192"/>
        <v>86.783285648148208</v>
      </c>
      <c r="M1789" s="30">
        <f>(E1789/1000)*(I1789+H1789+('Bike Data'!C$4*'Bike Data'!C$10*F1789))</f>
        <v>-0.97259607055684238</v>
      </c>
      <c r="N1789" s="25">
        <f t="shared" si="193"/>
        <v>0</v>
      </c>
      <c r="O1789" s="30">
        <f t="shared" si="194"/>
        <v>0.97259607055684238</v>
      </c>
      <c r="P1789" s="26"/>
      <c r="Q1789" s="22">
        <f>((M1789+M1790)/2) * (B1790 - B1789)</f>
        <v>-0.92530062151813319</v>
      </c>
      <c r="R1789" s="25">
        <f t="shared" si="195"/>
        <v>0</v>
      </c>
      <c r="S1789" s="22">
        <f>SUM($R$3:R1789)</f>
        <v>4305.147595087341</v>
      </c>
      <c r="T1789" s="25">
        <f t="shared" si="189"/>
        <v>0.92530062151813319</v>
      </c>
      <c r="U1789" s="22">
        <f>SUM($T$3:T1789)</f>
        <v>552.34747706570158</v>
      </c>
      <c r="V1789" s="25"/>
      <c r="W1789" s="20">
        <f>U1789*'KERS Calcs'!$F$4</f>
        <v>486.06577981781737</v>
      </c>
      <c r="X1789" s="25">
        <f>O1789*'KERS Calcs'!$F$30</f>
        <v>0.52306262581081509</v>
      </c>
      <c r="Y1789" s="73">
        <f>T1789*'KERS Calcs'!$F$30</f>
        <v>0.49762711099434531</v>
      </c>
      <c r="Z1789" s="26">
        <f>SUM($Y$3:Y1789)</f>
        <v>297.05273387394385</v>
      </c>
    </row>
    <row r="1790" spans="1:26" x14ac:dyDescent="0.2">
      <c r="A1790" s="23" t="s">
        <v>21</v>
      </c>
      <c r="B1790" s="19">
        <v>1787</v>
      </c>
      <c r="C1790" s="23">
        <v>310</v>
      </c>
      <c r="D1790" s="19">
        <v>24.4</v>
      </c>
      <c r="E1790" s="24">
        <v>6.7777777777777777</v>
      </c>
      <c r="F1790" s="20">
        <v>-0.5277777777777779</v>
      </c>
      <c r="G1790" s="25">
        <f>'Bike Data'!$C$4*$F1790</f>
        <v>-149.36111111111114</v>
      </c>
      <c r="H1790" s="22">
        <f>0.5*'Bike Data'!$C$12*'Bike Data'!$C$7*'Bike Data'!$C$6*'WLTP Calcs'!E1790^2</f>
        <v>9.4540962962962976</v>
      </c>
      <c r="I1790" s="26">
        <f>0.02 *'Bike Data'!C$4*9.81</f>
        <v>55.524600000000007</v>
      </c>
      <c r="J1790" s="22">
        <f t="shared" si="190"/>
        <v>-84.382414814814851</v>
      </c>
      <c r="K1790" s="25">
        <f t="shared" si="191"/>
        <v>0</v>
      </c>
      <c r="L1790" s="20">
        <f t="shared" si="192"/>
        <v>84.382414814814851</v>
      </c>
      <c r="M1790" s="30">
        <f>(E1790/1000)*(I1790+H1790+('Bike Data'!C$4*'Bike Data'!C$10*F1790))</f>
        <v>-0.87800517247942411</v>
      </c>
      <c r="N1790" s="25">
        <f t="shared" si="193"/>
        <v>0</v>
      </c>
      <c r="O1790" s="30">
        <f t="shared" si="194"/>
        <v>0.87800517247942411</v>
      </c>
      <c r="P1790" s="26"/>
      <c r="Q1790" s="22">
        <f>((M1790+M1791)/2) * (B1791 - B1790)</f>
        <v>-0.86423927243762844</v>
      </c>
      <c r="R1790" s="25">
        <f t="shared" si="195"/>
        <v>0</v>
      </c>
      <c r="S1790" s="22">
        <f>SUM($R$3:R1790)</f>
        <v>4305.147595087341</v>
      </c>
      <c r="T1790" s="25">
        <f t="shared" si="189"/>
        <v>0.86423927243762844</v>
      </c>
      <c r="U1790" s="22">
        <f>SUM($T$3:T1790)</f>
        <v>553.21171633813924</v>
      </c>
      <c r="V1790" s="25"/>
      <c r="W1790" s="20">
        <f>U1790*'KERS Calcs'!$F$4</f>
        <v>486.82631037756255</v>
      </c>
      <c r="X1790" s="25">
        <f>O1790*'KERS Calcs'!$F$30</f>
        <v>0.47219159617787565</v>
      </c>
      <c r="Y1790" s="73">
        <f>T1790*'KERS Calcs'!$F$30</f>
        <v>0.46478828863789307</v>
      </c>
      <c r="Z1790" s="26">
        <f>SUM($Y$3:Y1790)</f>
        <v>297.51752216258177</v>
      </c>
    </row>
    <row r="1791" spans="1:26" x14ac:dyDescent="0.2">
      <c r="A1791" s="23" t="s">
        <v>21</v>
      </c>
      <c r="B1791" s="19">
        <v>1788</v>
      </c>
      <c r="C1791" s="23">
        <v>311</v>
      </c>
      <c r="D1791" s="19">
        <v>22.5</v>
      </c>
      <c r="E1791" s="24">
        <v>6.25</v>
      </c>
      <c r="F1791" s="20">
        <v>-0.54166666666666641</v>
      </c>
      <c r="G1791" s="25">
        <f>'Bike Data'!$C$4*$F1791</f>
        <v>-153.2916666666666</v>
      </c>
      <c r="H1791" s="22">
        <f>0.5*'Bike Data'!$C$12*'Bike Data'!$C$7*'Bike Data'!$C$6*'WLTP Calcs'!E1791^2</f>
        <v>8.0390625</v>
      </c>
      <c r="I1791" s="26">
        <f>0.02 *'Bike Data'!C$4*9.81</f>
        <v>55.524600000000007</v>
      </c>
      <c r="J1791" s="22">
        <f t="shared" si="190"/>
        <v>-89.728004166666594</v>
      </c>
      <c r="K1791" s="25">
        <f t="shared" si="191"/>
        <v>0</v>
      </c>
      <c r="L1791" s="20">
        <f t="shared" si="192"/>
        <v>89.728004166666594</v>
      </c>
      <c r="M1791" s="30">
        <f>(E1791/1000)*(I1791+H1791+('Bike Data'!C$4*'Bike Data'!C$10*F1791))</f>
        <v>-0.85047337239583287</v>
      </c>
      <c r="N1791" s="25">
        <f t="shared" si="193"/>
        <v>0</v>
      </c>
      <c r="O1791" s="30">
        <f t="shared" si="194"/>
        <v>0.85047337239583287</v>
      </c>
      <c r="P1791" s="26"/>
      <c r="Q1791" s="22">
        <f>((M1791+M1792)/2) * (B1792 - B1791)</f>
        <v>-0.87486211519418711</v>
      </c>
      <c r="R1791" s="25">
        <f t="shared" si="195"/>
        <v>0</v>
      </c>
      <c r="S1791" s="22">
        <f>SUM($R$3:R1791)</f>
        <v>4305.147595087341</v>
      </c>
      <c r="T1791" s="25">
        <f t="shared" si="189"/>
        <v>0.87486211519418711</v>
      </c>
      <c r="U1791" s="22">
        <f>SUM($T$3:T1791)</f>
        <v>554.08657845333346</v>
      </c>
      <c r="V1791" s="25"/>
      <c r="W1791" s="20">
        <f>U1791*'KERS Calcs'!$F$4</f>
        <v>487.59618903893346</v>
      </c>
      <c r="X1791" s="25">
        <f>O1791*'KERS Calcs'!$F$30</f>
        <v>0.45738498109791059</v>
      </c>
      <c r="Y1791" s="73">
        <f>T1791*'KERS Calcs'!$F$30</f>
        <v>0.4705012584863521</v>
      </c>
      <c r="Z1791" s="26">
        <f>SUM($Y$3:Y1791)</f>
        <v>297.98802342106814</v>
      </c>
    </row>
    <row r="1792" spans="1:26" x14ac:dyDescent="0.2">
      <c r="A1792" s="23" t="s">
        <v>21</v>
      </c>
      <c r="B1792" s="19">
        <v>1789</v>
      </c>
      <c r="C1792" s="23">
        <v>312</v>
      </c>
      <c r="D1792" s="19">
        <v>20.5</v>
      </c>
      <c r="E1792" s="24">
        <v>5.6944444444444446</v>
      </c>
      <c r="F1792" s="20">
        <v>-0.59722222222222232</v>
      </c>
      <c r="G1792" s="25">
        <f>'Bike Data'!$C$4*$F1792</f>
        <v>-169.01388888888891</v>
      </c>
      <c r="H1792" s="22">
        <f>0.5*'Bike Data'!$C$12*'Bike Data'!$C$7*'Bike Data'!$C$6*'WLTP Calcs'!E1792^2</f>
        <v>6.6734143518518536</v>
      </c>
      <c r="I1792" s="26">
        <f>0.02 *'Bike Data'!C$4*9.81</f>
        <v>55.524600000000007</v>
      </c>
      <c r="J1792" s="22">
        <f t="shared" si="190"/>
        <v>-106.81587453703706</v>
      </c>
      <c r="K1792" s="25">
        <f t="shared" si="191"/>
        <v>0</v>
      </c>
      <c r="L1792" s="20">
        <f t="shared" si="192"/>
        <v>106.81587453703706</v>
      </c>
      <c r="M1792" s="30">
        <f>(E1792/1000)*(I1792+H1792+('Bike Data'!C$4*'Bike Data'!C$10*F1792))</f>
        <v>-0.89925085799254123</v>
      </c>
      <c r="N1792" s="25">
        <f t="shared" si="193"/>
        <v>0</v>
      </c>
      <c r="O1792" s="30">
        <f t="shared" si="194"/>
        <v>0.89925085799254123</v>
      </c>
      <c r="P1792" s="26"/>
      <c r="Q1792" s="22">
        <f>((M1792+M1793)/2) * (B1793 - B1792)</f>
        <v>-0.942955091251929</v>
      </c>
      <c r="R1792" s="25">
        <f t="shared" si="195"/>
        <v>0</v>
      </c>
      <c r="S1792" s="22">
        <f>SUM($R$3:R1792)</f>
        <v>4305.147595087341</v>
      </c>
      <c r="T1792" s="25">
        <f t="shared" si="189"/>
        <v>0.942955091251929</v>
      </c>
      <c r="U1792" s="22">
        <f>SUM($T$3:T1792)</f>
        <v>555.02953354458543</v>
      </c>
      <c r="V1792" s="25"/>
      <c r="W1792" s="20">
        <f>U1792*'KERS Calcs'!$F$4</f>
        <v>488.4259895192352</v>
      </c>
      <c r="X1792" s="25">
        <f>O1792*'KERS Calcs'!$F$30</f>
        <v>0.48361753587479356</v>
      </c>
      <c r="Y1792" s="73">
        <f>T1792*'KERS Calcs'!$F$30</f>
        <v>0.50712169315009037</v>
      </c>
      <c r="Z1792" s="26">
        <f>SUM($Y$3:Y1792)</f>
        <v>298.49514511421825</v>
      </c>
    </row>
    <row r="1793" spans="1:26" x14ac:dyDescent="0.2">
      <c r="A1793" s="23" t="s">
        <v>21</v>
      </c>
      <c r="B1793" s="19">
        <v>1790</v>
      </c>
      <c r="C1793" s="23">
        <v>313</v>
      </c>
      <c r="D1793" s="19">
        <v>18.2</v>
      </c>
      <c r="E1793" s="24">
        <v>5.0555555555555554</v>
      </c>
      <c r="F1793" s="20">
        <v>-0.69444444444444442</v>
      </c>
      <c r="G1793" s="25">
        <f>'Bike Data'!$C$4*$F1793</f>
        <v>-196.52777777777777</v>
      </c>
      <c r="H1793" s="22">
        <f>0.5*'Bike Data'!$C$12*'Bike Data'!$C$7*'Bike Data'!$C$6*'WLTP Calcs'!E1793^2</f>
        <v>5.2599685185185185</v>
      </c>
      <c r="I1793" s="26">
        <f>0.02 *'Bike Data'!C$4*9.81</f>
        <v>55.524600000000007</v>
      </c>
      <c r="J1793" s="22">
        <f t="shared" si="190"/>
        <v>-135.74320925925923</v>
      </c>
      <c r="K1793" s="25">
        <f t="shared" si="191"/>
        <v>0</v>
      </c>
      <c r="L1793" s="20">
        <f t="shared" si="192"/>
        <v>135.74320925925923</v>
      </c>
      <c r="M1793" s="30">
        <f>(E1793/1000)*(I1793+H1793+('Bike Data'!C$4*'Bike Data'!C$10*F1793))</f>
        <v>-0.98665932451131677</v>
      </c>
      <c r="N1793" s="25">
        <f t="shared" si="193"/>
        <v>0</v>
      </c>
      <c r="O1793" s="30">
        <f t="shared" si="194"/>
        <v>0.98665932451131677</v>
      </c>
      <c r="P1793" s="26"/>
      <c r="Q1793" s="22">
        <f>((M1793+M1794)/2) * (B1794 - B1793)</f>
        <v>-1.0157634087995111</v>
      </c>
      <c r="R1793" s="25">
        <f t="shared" si="195"/>
        <v>0</v>
      </c>
      <c r="S1793" s="22">
        <f>SUM($R$3:R1793)</f>
        <v>4305.147595087341</v>
      </c>
      <c r="T1793" s="25">
        <f t="shared" si="189"/>
        <v>1.0157634087995111</v>
      </c>
      <c r="U1793" s="22">
        <f>SUM($T$3:T1793)</f>
        <v>556.04529695338499</v>
      </c>
      <c r="V1793" s="25"/>
      <c r="W1793" s="20">
        <f>U1793*'KERS Calcs'!$F$4</f>
        <v>489.31986131897878</v>
      </c>
      <c r="X1793" s="25">
        <f>O1793*'KERS Calcs'!$F$30</f>
        <v>0.53062585042538724</v>
      </c>
      <c r="Y1793" s="73">
        <f>T1793*'KERS Calcs'!$F$30</f>
        <v>0.54627804069270591</v>
      </c>
      <c r="Z1793" s="26">
        <f>SUM($Y$3:Y1793)</f>
        <v>299.04142315491094</v>
      </c>
    </row>
    <row r="1794" spans="1:26" x14ac:dyDescent="0.2">
      <c r="A1794" s="23" t="s">
        <v>21</v>
      </c>
      <c r="B1794" s="19">
        <v>1791</v>
      </c>
      <c r="C1794" s="23">
        <v>314</v>
      </c>
      <c r="D1794" s="19">
        <v>15.5</v>
      </c>
      <c r="E1794" s="24">
        <v>4.3055555555555554</v>
      </c>
      <c r="F1794" s="20">
        <v>-0.8194444444444442</v>
      </c>
      <c r="G1794" s="25">
        <f>'Bike Data'!$C$4*$F1794</f>
        <v>-231.90277777777771</v>
      </c>
      <c r="H1794" s="22">
        <f>0.5*'Bike Data'!$C$12*'Bike Data'!$C$7*'Bike Data'!$C$6*'WLTP Calcs'!E1794^2</f>
        <v>3.8150810185185184</v>
      </c>
      <c r="I1794" s="26">
        <f>0.02 *'Bike Data'!C$4*9.81</f>
        <v>55.524600000000007</v>
      </c>
      <c r="J1794" s="22">
        <f t="shared" si="190"/>
        <v>-172.56309675925917</v>
      </c>
      <c r="K1794" s="25">
        <f t="shared" si="191"/>
        <v>0</v>
      </c>
      <c r="L1794" s="20">
        <f t="shared" si="192"/>
        <v>172.56309675925917</v>
      </c>
      <c r="M1794" s="30">
        <f>(E1794/1000)*(I1794+H1794+('Bike Data'!C$4*'Bike Data'!C$10*F1794))</f>
        <v>-1.0448674930877053</v>
      </c>
      <c r="N1794" s="25">
        <f t="shared" si="193"/>
        <v>0</v>
      </c>
      <c r="O1794" s="30">
        <f t="shared" si="194"/>
        <v>1.0448674930877053</v>
      </c>
      <c r="P1794" s="26"/>
      <c r="Q1794" s="22">
        <f>((M1794+M1795)/2) * (B1795 - B1794)</f>
        <v>-1.0181274787776491</v>
      </c>
      <c r="R1794" s="25">
        <f t="shared" si="195"/>
        <v>0</v>
      </c>
      <c r="S1794" s="22">
        <f>SUM($R$3:R1794)</f>
        <v>4305.147595087341</v>
      </c>
      <c r="T1794" s="25">
        <f t="shared" si="189"/>
        <v>1.0181274787776491</v>
      </c>
      <c r="U1794" s="22">
        <f>SUM($T$3:T1794)</f>
        <v>557.06342443216261</v>
      </c>
      <c r="V1794" s="25"/>
      <c r="W1794" s="20">
        <f>U1794*'KERS Calcs'!$F$4</f>
        <v>490.21581350030311</v>
      </c>
      <c r="X1794" s="25">
        <f>O1794*'KERS Calcs'!$F$30</f>
        <v>0.56193023096002459</v>
      </c>
      <c r="Y1794" s="73">
        <f>T1794*'KERS Calcs'!$F$30</f>
        <v>0.5475494386427896</v>
      </c>
      <c r="Z1794" s="26">
        <f>SUM($Y$3:Y1794)</f>
        <v>299.58897259355371</v>
      </c>
    </row>
    <row r="1795" spans="1:26" x14ac:dyDescent="0.2">
      <c r="A1795" s="23" t="s">
        <v>21</v>
      </c>
      <c r="B1795" s="19">
        <v>1792</v>
      </c>
      <c r="C1795" s="23">
        <v>315</v>
      </c>
      <c r="D1795" s="19">
        <v>12.3</v>
      </c>
      <c r="E1795" s="24">
        <v>3.416666666666667</v>
      </c>
      <c r="F1795" s="20">
        <v>-0.94444444444444453</v>
      </c>
      <c r="G1795" s="25">
        <f>'Bike Data'!$C$4*$F1795</f>
        <v>-267.27777777777783</v>
      </c>
      <c r="H1795" s="22">
        <f>0.5*'Bike Data'!$C$12*'Bike Data'!$C$7*'Bike Data'!$C$6*'WLTP Calcs'!E1795^2</f>
        <v>2.4024291666666673</v>
      </c>
      <c r="I1795" s="26">
        <f>0.02 *'Bike Data'!C$4*9.81</f>
        <v>55.524600000000007</v>
      </c>
      <c r="J1795" s="22">
        <f t="shared" si="190"/>
        <v>-209.35074861111116</v>
      </c>
      <c r="K1795" s="25">
        <f t="shared" si="191"/>
        <v>0</v>
      </c>
      <c r="L1795" s="20">
        <f t="shared" si="192"/>
        <v>209.35074861111116</v>
      </c>
      <c r="M1795" s="30">
        <f>(E1795/1000)*(I1795+H1795+('Bike Data'!C$4*'Bike Data'!C$10*F1795))</f>
        <v>-0.99138746446759274</v>
      </c>
      <c r="N1795" s="25">
        <f t="shared" si="193"/>
        <v>0</v>
      </c>
      <c r="O1795" s="30">
        <f t="shared" si="194"/>
        <v>0.99138746446759274</v>
      </c>
      <c r="P1795" s="26"/>
      <c r="Q1795" s="22">
        <f>((M1795+M1796)/2) * (B1796 - B1795)</f>
        <v>-0.8663132027488426</v>
      </c>
      <c r="R1795" s="25">
        <f t="shared" si="195"/>
        <v>0</v>
      </c>
      <c r="S1795" s="22">
        <f>SUM($R$3:R1795)</f>
        <v>4305.147595087341</v>
      </c>
      <c r="T1795" s="25">
        <f t="shared" ref="T1795:T1803" si="196">ABS(IF(Q1795&lt;0,Q1795,))</f>
        <v>0.8663132027488426</v>
      </c>
      <c r="U1795" s="22">
        <f>SUM($T$3:T1795)</f>
        <v>557.92973763491148</v>
      </c>
      <c r="V1795" s="25"/>
      <c r="W1795" s="20">
        <f>U1795*'KERS Calcs'!$F$4</f>
        <v>490.97816911872212</v>
      </c>
      <c r="X1795" s="25">
        <f>O1795*'KERS Calcs'!$F$30</f>
        <v>0.5331686463255545</v>
      </c>
      <c r="Y1795" s="73">
        <f>T1795*'KERS Calcs'!$F$30</f>
        <v>0.4659036493381592</v>
      </c>
      <c r="Z1795" s="26">
        <f>SUM($Y$3:Y1795)</f>
        <v>300.05487624289185</v>
      </c>
    </row>
    <row r="1796" spans="1:26" x14ac:dyDescent="0.2">
      <c r="A1796" s="23" t="s">
        <v>21</v>
      </c>
      <c r="B1796" s="19">
        <v>1793</v>
      </c>
      <c r="C1796" s="23">
        <v>316</v>
      </c>
      <c r="D1796" s="19">
        <v>8.6999999999999993</v>
      </c>
      <c r="E1796" s="24">
        <v>2.4166666666666665</v>
      </c>
      <c r="F1796" s="20">
        <v>-0.98611111111111116</v>
      </c>
      <c r="G1796" s="25">
        <f>'Bike Data'!$C$4*$F1796</f>
        <v>-279.06944444444446</v>
      </c>
      <c r="H1796" s="22">
        <f>0.5*'Bike Data'!$C$12*'Bike Data'!$C$7*'Bike Data'!$C$6*'WLTP Calcs'!E1796^2</f>
        <v>1.2019291666666665</v>
      </c>
      <c r="I1796" s="26">
        <f>0.02 *'Bike Data'!C$4*9.81</f>
        <v>55.524600000000007</v>
      </c>
      <c r="J1796" s="22">
        <f t="shared" ref="J1796:J1803" si="197">SUM(G1796:I1796)</f>
        <v>-222.34291527777776</v>
      </c>
      <c r="K1796" s="25">
        <f t="shared" ref="K1796:K1803" si="198">IF(J1796&gt;0,J1796,)</f>
        <v>0</v>
      </c>
      <c r="L1796" s="20">
        <f t="shared" ref="L1796:L1803" si="199">IF(J1796&lt;0,J1796,)*-1</f>
        <v>222.34291527777776</v>
      </c>
      <c r="M1796" s="30">
        <f>(E1796/1000)*(I1796+H1796+('Bike Data'!C$4*'Bike Data'!C$10*F1796))</f>
        <v>-0.74123894103009247</v>
      </c>
      <c r="N1796" s="25">
        <f t="shared" ref="N1796:N1803" si="200">IF(M1796&gt;0,M1796,)</f>
        <v>0</v>
      </c>
      <c r="O1796" s="30">
        <f t="shared" ref="O1796:O1803" si="201">ABS(IF(M1796&lt;0,M1796,))</f>
        <v>0.74123894103009247</v>
      </c>
      <c r="P1796" s="26"/>
      <c r="Q1796" s="22">
        <f>((M1796+M1797)/2) * (B1797 - B1796)</f>
        <v>-0.65184951790444945</v>
      </c>
      <c r="R1796" s="25">
        <f t="shared" ref="R1796:R1803" si="202">IF(Q1796&gt;0,Q1796,)</f>
        <v>0</v>
      </c>
      <c r="S1796" s="22">
        <f>SUM($R$3:R1796)</f>
        <v>4305.147595087341</v>
      </c>
      <c r="T1796" s="25">
        <f t="shared" si="196"/>
        <v>0.65184951790444945</v>
      </c>
      <c r="U1796" s="22">
        <f>SUM($T$3:T1796)</f>
        <v>558.58158715281593</v>
      </c>
      <c r="V1796" s="25"/>
      <c r="W1796" s="20">
        <f>U1796*'KERS Calcs'!$F$4</f>
        <v>491.55179669447801</v>
      </c>
      <c r="X1796" s="25">
        <f>O1796*'KERS Calcs'!$F$30</f>
        <v>0.39863865235076384</v>
      </c>
      <c r="Y1796" s="73">
        <f>T1796*'KERS Calcs'!$F$30</f>
        <v>0.35056497840198531</v>
      </c>
      <c r="Z1796" s="26">
        <f>SUM($Y$3:Y1796)</f>
        <v>300.40544122129381</v>
      </c>
    </row>
    <row r="1797" spans="1:26" x14ac:dyDescent="0.2">
      <c r="A1797" s="23" t="s">
        <v>21</v>
      </c>
      <c r="B1797" s="19">
        <v>1794</v>
      </c>
      <c r="C1797" s="23">
        <v>317</v>
      </c>
      <c r="D1797" s="19">
        <v>5.2</v>
      </c>
      <c r="E1797" s="24">
        <v>1.4444444444444446</v>
      </c>
      <c r="F1797" s="20">
        <v>-1.2083333333333333</v>
      </c>
      <c r="G1797" s="25">
        <f>'Bike Data'!$C$4*$F1797</f>
        <v>-341.95833333333331</v>
      </c>
      <c r="H1797" s="22">
        <f>0.5*'Bike Data'!$C$12*'Bike Data'!$C$7*'Bike Data'!$C$6*'WLTP Calcs'!E1797^2</f>
        <v>0.42938518518518531</v>
      </c>
      <c r="I1797" s="26">
        <f>0.02 *'Bike Data'!C$4*9.81</f>
        <v>55.524600000000007</v>
      </c>
      <c r="J1797" s="22">
        <f t="shared" si="197"/>
        <v>-286.0043481481481</v>
      </c>
      <c r="K1797" s="25">
        <f t="shared" si="198"/>
        <v>0</v>
      </c>
      <c r="L1797" s="20">
        <f t="shared" si="199"/>
        <v>286.0043481481481</v>
      </c>
      <c r="M1797" s="30">
        <f>(E1797/1000)*(I1797+H1797+('Bike Data'!C$4*'Bike Data'!C$10*F1797))</f>
        <v>-0.56246009477880654</v>
      </c>
      <c r="N1797" s="25">
        <f t="shared" si="200"/>
        <v>0</v>
      </c>
      <c r="O1797" s="30">
        <f t="shared" si="201"/>
        <v>0.56246009477880654</v>
      </c>
      <c r="P1797" s="26"/>
      <c r="Q1797" s="22">
        <f>((M1797+M1798)/2) * (B1798 - B1797)</f>
        <v>-0.28123004738940327</v>
      </c>
      <c r="R1797" s="25">
        <f t="shared" si="202"/>
        <v>0</v>
      </c>
      <c r="S1797" s="22">
        <f>SUM($R$3:R1797)</f>
        <v>4305.147595087341</v>
      </c>
      <c r="T1797" s="25">
        <f t="shared" si="196"/>
        <v>0.28123004738940327</v>
      </c>
      <c r="U1797" s="22">
        <f>SUM($T$3:T1797)</f>
        <v>558.86281720020531</v>
      </c>
      <c r="V1797" s="25"/>
      <c r="W1797" s="20">
        <f>U1797*'KERS Calcs'!$F$4</f>
        <v>491.7992791361807</v>
      </c>
      <c r="X1797" s="25">
        <f>O1797*'KERS Calcs'!$F$30</f>
        <v>0.30249130445320682</v>
      </c>
      <c r="Y1797" s="73">
        <f>T1797*'KERS Calcs'!$F$30</f>
        <v>0.15124565222660341</v>
      </c>
      <c r="Z1797" s="26">
        <f>SUM($Y$3:Y1797)</f>
        <v>300.55668687352039</v>
      </c>
    </row>
    <row r="1798" spans="1:26" x14ac:dyDescent="0.2">
      <c r="A1798" s="23" t="s">
        <v>21</v>
      </c>
      <c r="B1798" s="19">
        <v>1795</v>
      </c>
      <c r="C1798" s="23">
        <v>318</v>
      </c>
      <c r="D1798" s="19">
        <v>0</v>
      </c>
      <c r="E1798" s="24">
        <v>0</v>
      </c>
      <c r="F1798" s="20">
        <v>-0.72222222222222221</v>
      </c>
      <c r="G1798" s="25">
        <f>'Bike Data'!$C$4*$F1798</f>
        <v>-204.38888888888889</v>
      </c>
      <c r="H1798" s="22">
        <f>0.5*'Bike Data'!$C$12*'Bike Data'!$C$7*'Bike Data'!$C$6*'WLTP Calcs'!E1798^2</f>
        <v>0</v>
      </c>
      <c r="I1798" s="26">
        <f>0.02 *'Bike Data'!C$4*9.81</f>
        <v>55.524600000000007</v>
      </c>
      <c r="J1798" s="22">
        <f t="shared" si="197"/>
        <v>-148.86428888888889</v>
      </c>
      <c r="K1798" s="25">
        <f t="shared" si="198"/>
        <v>0</v>
      </c>
      <c r="L1798" s="20">
        <f t="shared" si="199"/>
        <v>148.86428888888889</v>
      </c>
      <c r="M1798" s="30">
        <f>(E1798/1000)*(I1798+H1798+('Bike Data'!C$4*'Bike Data'!C$10*F1798))</f>
        <v>0</v>
      </c>
      <c r="N1798" s="25">
        <f t="shared" si="200"/>
        <v>0</v>
      </c>
      <c r="O1798" s="30">
        <f t="shared" si="201"/>
        <v>0</v>
      </c>
      <c r="P1798" s="26"/>
      <c r="Q1798" s="22">
        <f>((M1798+M1799)/2) * (B1799 - B1798)</f>
        <v>0</v>
      </c>
      <c r="R1798" s="25">
        <f t="shared" si="202"/>
        <v>0</v>
      </c>
      <c r="S1798" s="22">
        <f>SUM($R$3:R1798)</f>
        <v>4305.147595087341</v>
      </c>
      <c r="T1798" s="25">
        <f t="shared" si="196"/>
        <v>0</v>
      </c>
      <c r="U1798" s="22">
        <f>SUM($T$3:T1798)</f>
        <v>558.86281720020531</v>
      </c>
      <c r="V1798" s="25"/>
      <c r="W1798" s="20">
        <f>U1798*'KERS Calcs'!$F$4</f>
        <v>491.7992791361807</v>
      </c>
      <c r="X1798" s="25">
        <f>O1798*'KERS Calcs'!$F$30</f>
        <v>0</v>
      </c>
      <c r="Y1798" s="73">
        <f>T1798*'KERS Calcs'!$F$30</f>
        <v>0</v>
      </c>
      <c r="Z1798" s="26">
        <f>SUM($Y$3:Y1798)</f>
        <v>300.55668687352039</v>
      </c>
    </row>
    <row r="1799" spans="1:26" x14ac:dyDescent="0.2">
      <c r="A1799" s="23" t="s">
        <v>21</v>
      </c>
      <c r="B1799" s="19">
        <v>1796</v>
      </c>
      <c r="C1799" s="23">
        <v>319</v>
      </c>
      <c r="D1799" s="19">
        <v>0</v>
      </c>
      <c r="E1799" s="24">
        <v>0</v>
      </c>
      <c r="F1799" s="20">
        <v>0</v>
      </c>
      <c r="G1799" s="25">
        <f>'Bike Data'!$C$4*$F1799</f>
        <v>0</v>
      </c>
      <c r="H1799" s="22">
        <f>0.5*'Bike Data'!$C$12*'Bike Data'!$C$7*'Bike Data'!$C$6*'WLTP Calcs'!E1799^2</f>
        <v>0</v>
      </c>
      <c r="I1799" s="26">
        <f>0.02 *'Bike Data'!C$4*9.81</f>
        <v>55.524600000000007</v>
      </c>
      <c r="J1799" s="22">
        <f t="shared" si="197"/>
        <v>55.524600000000007</v>
      </c>
      <c r="K1799" s="25">
        <f t="shared" si="198"/>
        <v>55.524600000000007</v>
      </c>
      <c r="L1799" s="20">
        <f t="shared" si="199"/>
        <v>0</v>
      </c>
      <c r="M1799" s="30">
        <f>(E1799/1000)*(I1799+H1799+('Bike Data'!C$4*'Bike Data'!C$10*F1799))</f>
        <v>0</v>
      </c>
      <c r="N1799" s="25">
        <f t="shared" si="200"/>
        <v>0</v>
      </c>
      <c r="O1799" s="30">
        <f t="shared" si="201"/>
        <v>0</v>
      </c>
      <c r="P1799" s="26"/>
      <c r="Q1799" s="22">
        <f>((M1799+M1800)/2) * (B1800 - B1799)</f>
        <v>0</v>
      </c>
      <c r="R1799" s="25">
        <f t="shared" si="202"/>
        <v>0</v>
      </c>
      <c r="S1799" s="22">
        <f>SUM($R$3:R1799)</f>
        <v>4305.147595087341</v>
      </c>
      <c r="T1799" s="25">
        <f t="shared" si="196"/>
        <v>0</v>
      </c>
      <c r="U1799" s="22">
        <f>SUM($T$3:T1799)</f>
        <v>558.86281720020531</v>
      </c>
      <c r="V1799" s="25"/>
      <c r="W1799" s="20">
        <f>U1799*'KERS Calcs'!$F$4</f>
        <v>491.7992791361807</v>
      </c>
      <c r="X1799" s="25">
        <f>O1799*'KERS Calcs'!$F$30</f>
        <v>0</v>
      </c>
      <c r="Y1799" s="73">
        <f>T1799*'KERS Calcs'!$F$30</f>
        <v>0</v>
      </c>
      <c r="Z1799" s="26">
        <f>SUM($Y$3:Y1799)</f>
        <v>300.55668687352039</v>
      </c>
    </row>
    <row r="1800" spans="1:26" x14ac:dyDescent="0.2">
      <c r="A1800" s="23" t="s">
        <v>21</v>
      </c>
      <c r="B1800" s="19">
        <v>1797</v>
      </c>
      <c r="C1800" s="23">
        <v>320</v>
      </c>
      <c r="D1800" s="19">
        <v>0</v>
      </c>
      <c r="E1800" s="24">
        <v>0</v>
      </c>
      <c r="F1800" s="20">
        <v>0</v>
      </c>
      <c r="G1800" s="25">
        <f>'Bike Data'!$C$4*$F1800</f>
        <v>0</v>
      </c>
      <c r="H1800" s="22">
        <f>0.5*'Bike Data'!$C$12*'Bike Data'!$C$7*'Bike Data'!$C$6*'WLTP Calcs'!E1800^2</f>
        <v>0</v>
      </c>
      <c r="I1800" s="26">
        <f>0.02 *'Bike Data'!C$4*9.81</f>
        <v>55.524600000000007</v>
      </c>
      <c r="J1800" s="22">
        <f t="shared" si="197"/>
        <v>55.524600000000007</v>
      </c>
      <c r="K1800" s="25">
        <f t="shared" si="198"/>
        <v>55.524600000000007</v>
      </c>
      <c r="L1800" s="20">
        <f t="shared" si="199"/>
        <v>0</v>
      </c>
      <c r="M1800" s="30">
        <f>(E1800/1000)*(I1800+H1800+('Bike Data'!C$4*'Bike Data'!C$10*F1800))</f>
        <v>0</v>
      </c>
      <c r="N1800" s="25">
        <f t="shared" si="200"/>
        <v>0</v>
      </c>
      <c r="O1800" s="30">
        <f t="shared" si="201"/>
        <v>0</v>
      </c>
      <c r="P1800" s="26"/>
      <c r="Q1800" s="22">
        <f>((M1800+M1801)/2) * (B1801 - B1800)</f>
        <v>0</v>
      </c>
      <c r="R1800" s="25">
        <f t="shared" si="202"/>
        <v>0</v>
      </c>
      <c r="S1800" s="22">
        <f>SUM($R$3:R1800)</f>
        <v>4305.147595087341</v>
      </c>
      <c r="T1800" s="25">
        <f t="shared" si="196"/>
        <v>0</v>
      </c>
      <c r="U1800" s="22">
        <f>SUM($T$3:T1800)</f>
        <v>558.86281720020531</v>
      </c>
      <c r="V1800" s="25"/>
      <c r="W1800" s="20">
        <f>U1800*'KERS Calcs'!$F$4</f>
        <v>491.7992791361807</v>
      </c>
      <c r="X1800" s="25">
        <f>O1800*'KERS Calcs'!$F$30</f>
        <v>0</v>
      </c>
      <c r="Y1800" s="73">
        <f>T1800*'KERS Calcs'!$F$30</f>
        <v>0</v>
      </c>
      <c r="Z1800" s="26">
        <f>SUM($Y$3:Y1800)</f>
        <v>300.55668687352039</v>
      </c>
    </row>
    <row r="1801" spans="1:26" x14ac:dyDescent="0.2">
      <c r="A1801" s="23" t="s">
        <v>21</v>
      </c>
      <c r="B1801" s="19">
        <v>1798</v>
      </c>
      <c r="C1801" s="23">
        <v>321</v>
      </c>
      <c r="D1801" s="19">
        <v>0</v>
      </c>
      <c r="E1801" s="24">
        <v>0</v>
      </c>
      <c r="F1801" s="20">
        <v>0</v>
      </c>
      <c r="G1801" s="25">
        <f>'Bike Data'!$C$4*$F1801</f>
        <v>0</v>
      </c>
      <c r="H1801" s="22">
        <f>0.5*'Bike Data'!$C$12*'Bike Data'!$C$7*'Bike Data'!$C$6*'WLTP Calcs'!E1801^2</f>
        <v>0</v>
      </c>
      <c r="I1801" s="26">
        <f>0.02 *'Bike Data'!C$4*9.81</f>
        <v>55.524600000000007</v>
      </c>
      <c r="J1801" s="22">
        <f t="shared" si="197"/>
        <v>55.524600000000007</v>
      </c>
      <c r="K1801" s="25">
        <f t="shared" si="198"/>
        <v>55.524600000000007</v>
      </c>
      <c r="L1801" s="20">
        <f t="shared" si="199"/>
        <v>0</v>
      </c>
      <c r="M1801" s="30">
        <f>(E1801/1000)*(I1801+H1801+('Bike Data'!C$4*'Bike Data'!C$10*F1801))</f>
        <v>0</v>
      </c>
      <c r="N1801" s="25">
        <f t="shared" si="200"/>
        <v>0</v>
      </c>
      <c r="O1801" s="30">
        <f t="shared" si="201"/>
        <v>0</v>
      </c>
      <c r="P1801" s="26"/>
      <c r="Q1801" s="22">
        <f>((M1801+M1802)/2) * (B1802 - B1801)</f>
        <v>0</v>
      </c>
      <c r="R1801" s="25">
        <f t="shared" si="202"/>
        <v>0</v>
      </c>
      <c r="S1801" s="22">
        <f>SUM($R$3:R1801)</f>
        <v>4305.147595087341</v>
      </c>
      <c r="T1801" s="25">
        <f t="shared" si="196"/>
        <v>0</v>
      </c>
      <c r="U1801" s="22">
        <f>SUM($T$3:T1801)</f>
        <v>558.86281720020531</v>
      </c>
      <c r="V1801" s="25"/>
      <c r="W1801" s="20">
        <f>U1801*'KERS Calcs'!$F$4</f>
        <v>491.7992791361807</v>
      </c>
      <c r="X1801" s="25">
        <f>O1801*'KERS Calcs'!$F$30</f>
        <v>0</v>
      </c>
      <c r="Y1801" s="73">
        <f>T1801*'KERS Calcs'!$F$30</f>
        <v>0</v>
      </c>
      <c r="Z1801" s="26">
        <f>SUM($Y$3:Y1801)</f>
        <v>300.55668687352039</v>
      </c>
    </row>
    <row r="1802" spans="1:26" x14ac:dyDescent="0.2">
      <c r="A1802" s="23" t="s">
        <v>21</v>
      </c>
      <c r="B1802" s="19">
        <v>1799</v>
      </c>
      <c r="C1802" s="23">
        <v>322</v>
      </c>
      <c r="D1802" s="19">
        <v>0</v>
      </c>
      <c r="E1802" s="24">
        <v>0</v>
      </c>
      <c r="F1802" s="20">
        <v>0</v>
      </c>
      <c r="G1802" s="25">
        <f>'Bike Data'!$C$4*$F1802</f>
        <v>0</v>
      </c>
      <c r="H1802" s="22">
        <f>0.5*'Bike Data'!$C$12*'Bike Data'!$C$7*'Bike Data'!$C$6*'WLTP Calcs'!E1802^2</f>
        <v>0</v>
      </c>
      <c r="I1802" s="26">
        <f>0.02 *'Bike Data'!C$4*9.81</f>
        <v>55.524600000000007</v>
      </c>
      <c r="J1802" s="22">
        <f t="shared" si="197"/>
        <v>55.524600000000007</v>
      </c>
      <c r="K1802" s="25">
        <f t="shared" si="198"/>
        <v>55.524600000000007</v>
      </c>
      <c r="L1802" s="20">
        <f t="shared" si="199"/>
        <v>0</v>
      </c>
      <c r="M1802" s="30">
        <f>(E1802/1000)*(I1802+H1802+('Bike Data'!C$4*'Bike Data'!C$10*F1802))</f>
        <v>0</v>
      </c>
      <c r="N1802" s="25">
        <f t="shared" si="200"/>
        <v>0</v>
      </c>
      <c r="O1802" s="30">
        <f t="shared" si="201"/>
        <v>0</v>
      </c>
      <c r="P1802" s="26"/>
      <c r="Q1802" s="22">
        <f>((M1802+M1803)/2) * (B1803 - B1802)</f>
        <v>0</v>
      </c>
      <c r="R1802" s="25">
        <f t="shared" si="202"/>
        <v>0</v>
      </c>
      <c r="S1802" s="22">
        <f>SUM($R$3:R1802)</f>
        <v>4305.147595087341</v>
      </c>
      <c r="T1802" s="25">
        <f t="shared" si="196"/>
        <v>0</v>
      </c>
      <c r="U1802" s="22">
        <f>SUM($T$3:T1802)</f>
        <v>558.86281720020531</v>
      </c>
      <c r="V1802" s="25"/>
      <c r="W1802" s="20">
        <f>U1802*'KERS Calcs'!$F$4</f>
        <v>491.7992791361807</v>
      </c>
      <c r="X1802" s="25">
        <f>O1802*'KERS Calcs'!$F$30</f>
        <v>0</v>
      </c>
      <c r="Y1802" s="73">
        <f>T1802*'KERS Calcs'!$F$30</f>
        <v>0</v>
      </c>
      <c r="Z1802" s="26">
        <f>SUM($Y$3:Y1802)</f>
        <v>300.55668687352039</v>
      </c>
    </row>
    <row r="1803" spans="1:26" ht="17" thickBot="1" x14ac:dyDescent="0.25">
      <c r="A1803" s="23" t="s">
        <v>21</v>
      </c>
      <c r="B1803" s="19">
        <v>1800</v>
      </c>
      <c r="C1803" s="23">
        <v>323</v>
      </c>
      <c r="D1803" s="19">
        <v>0</v>
      </c>
      <c r="E1803" s="24">
        <v>0</v>
      </c>
      <c r="F1803" s="20">
        <v>0</v>
      </c>
      <c r="G1803" s="25">
        <f>'Bike Data'!$C$4*$F1803</f>
        <v>0</v>
      </c>
      <c r="H1803" s="22">
        <f>0.5*'Bike Data'!$C$12*'Bike Data'!$C$7*'Bike Data'!$C$6*'WLTP Calcs'!E1803^2</f>
        <v>0</v>
      </c>
      <c r="I1803" s="26">
        <f>0.02 *'Bike Data'!C$4*9.81</f>
        <v>55.524600000000007</v>
      </c>
      <c r="J1803" s="22">
        <f t="shared" si="197"/>
        <v>55.524600000000007</v>
      </c>
      <c r="K1803" s="25">
        <f t="shared" si="198"/>
        <v>55.524600000000007</v>
      </c>
      <c r="L1803" s="20">
        <f t="shared" si="199"/>
        <v>0</v>
      </c>
      <c r="M1803" s="30">
        <f>(E1803/1000)*(I1803+H1803+('Bike Data'!C$4*'Bike Data'!C$10*F1803))</f>
        <v>0</v>
      </c>
      <c r="N1803" s="25">
        <f t="shared" si="200"/>
        <v>0</v>
      </c>
      <c r="O1803" s="30">
        <f t="shared" si="201"/>
        <v>0</v>
      </c>
      <c r="P1803" s="26"/>
      <c r="Q1803" s="22">
        <f>((M1803+M1804)/2) * (B1804 - B1803)</f>
        <v>0</v>
      </c>
      <c r="R1803" s="25">
        <f t="shared" si="202"/>
        <v>0</v>
      </c>
      <c r="S1803" s="22">
        <f>SUM($R$3:R1803)</f>
        <v>4305.147595087341</v>
      </c>
      <c r="T1803" s="25">
        <f t="shared" si="196"/>
        <v>0</v>
      </c>
      <c r="U1803" s="22">
        <f>SUM($T$3:T1803)</f>
        <v>558.86281720020531</v>
      </c>
      <c r="V1803" s="25"/>
      <c r="W1803" s="20">
        <f>U1803*'KERS Calcs'!$F$4</f>
        <v>491.7992791361807</v>
      </c>
      <c r="X1803" s="25">
        <f>O1803*'KERS Calcs'!$F$30</f>
        <v>0</v>
      </c>
      <c r="Y1803" s="73">
        <f>T1803*'KERS Calcs'!$F$30</f>
        <v>0</v>
      </c>
      <c r="Z1803" s="26">
        <f>SUM($Y$3:Y1803)</f>
        <v>300.55668687352039</v>
      </c>
    </row>
    <row r="1804" spans="1:26" s="49" customFormat="1" ht="34" x14ac:dyDescent="0.2">
      <c r="T1804" s="56" t="s">
        <v>58</v>
      </c>
      <c r="U1804" s="56" t="s">
        <v>59</v>
      </c>
      <c r="X1804" s="25"/>
      <c r="Y1804" s="73"/>
      <c r="Z1804" s="26"/>
    </row>
    <row r="1805" spans="1:26" s="48" customFormat="1" ht="17" thickBot="1" x14ac:dyDescent="0.25">
      <c r="T1805" s="55">
        <f>COUNTIF(T3:T1803, "&gt;0")</f>
        <v>377</v>
      </c>
      <c r="U1805" s="55" cm="1">
        <f t="array" ref="U1805">SUM(IF((T3:T1803&gt;0)*(T2:T1802=0), 1, 0))</f>
        <v>53</v>
      </c>
      <c r="X1805" s="25"/>
      <c r="Y1805" s="73"/>
      <c r="Z1805" s="26"/>
    </row>
    <row r="1806" spans="1:26" s="48" customFormat="1" x14ac:dyDescent="0.2">
      <c r="X1806" s="31"/>
      <c r="Y1806" s="72"/>
      <c r="Z1806" s="27"/>
    </row>
    <row r="1807" spans="1:26" s="48" customFormat="1" x14ac:dyDescent="0.2">
      <c r="X1807" s="31"/>
      <c r="Y1807" s="72"/>
      <c r="Z1807" s="27"/>
    </row>
    <row r="1808" spans="1:26" s="48" customFormat="1" x14ac:dyDescent="0.2">
      <c r="X1808" s="31"/>
      <c r="Y1808" s="72"/>
      <c r="Z1808" s="27"/>
    </row>
    <row r="1809" spans="24:26" s="48" customFormat="1" x14ac:dyDescent="0.2">
      <c r="X1809" s="31"/>
      <c r="Y1809" s="72"/>
      <c r="Z1809" s="27"/>
    </row>
    <row r="1810" spans="24:26" s="48" customFormat="1" x14ac:dyDescent="0.2">
      <c r="X1810" s="31"/>
      <c r="Y1810" s="72"/>
      <c r="Z1810" s="27"/>
    </row>
    <row r="1811" spans="24:26" s="48" customFormat="1" x14ac:dyDescent="0.2">
      <c r="X1811" s="31"/>
      <c r="Y1811" s="72"/>
      <c r="Z1811" s="27"/>
    </row>
    <row r="1812" spans="24:26" s="48" customFormat="1" x14ac:dyDescent="0.2">
      <c r="X1812" s="31"/>
      <c r="Y1812" s="72"/>
      <c r="Z1812" s="27"/>
    </row>
    <row r="1813" spans="24:26" s="48" customFormat="1" x14ac:dyDescent="0.2">
      <c r="X1813" s="31"/>
      <c r="Y1813" s="72"/>
      <c r="Z1813" s="27"/>
    </row>
    <row r="1814" spans="24:26" s="48" customFormat="1" x14ac:dyDescent="0.2">
      <c r="X1814" s="31"/>
      <c r="Y1814" s="72"/>
      <c r="Z1814" s="27"/>
    </row>
    <row r="1815" spans="24:26" s="48" customFormat="1" x14ac:dyDescent="0.2">
      <c r="X1815" s="31"/>
      <c r="Y1815" s="72"/>
      <c r="Z1815" s="27"/>
    </row>
    <row r="1816" spans="24:26" s="48" customFormat="1" x14ac:dyDescent="0.2">
      <c r="X1816" s="31"/>
      <c r="Y1816" s="72"/>
      <c r="Z1816" s="27"/>
    </row>
    <row r="1817" spans="24:26" s="48" customFormat="1" x14ac:dyDescent="0.2">
      <c r="X1817" s="31"/>
      <c r="Y1817" s="72"/>
      <c r="Z1817" s="27"/>
    </row>
    <row r="1818" spans="24:26" s="48" customFormat="1" x14ac:dyDescent="0.2">
      <c r="X1818" s="31"/>
      <c r="Y1818" s="72"/>
      <c r="Z1818" s="27"/>
    </row>
    <row r="1819" spans="24:26" s="48" customFormat="1" x14ac:dyDescent="0.2">
      <c r="X1819" s="31"/>
      <c r="Y1819" s="72"/>
      <c r="Z1819" s="27"/>
    </row>
    <row r="1820" spans="24:26" s="48" customFormat="1" x14ac:dyDescent="0.2">
      <c r="X1820" s="31"/>
      <c r="Y1820" s="72"/>
      <c r="Z1820" s="27"/>
    </row>
    <row r="1821" spans="24:26" s="48" customFormat="1" x14ac:dyDescent="0.2">
      <c r="X1821" s="31"/>
      <c r="Y1821" s="72"/>
      <c r="Z1821" s="27"/>
    </row>
    <row r="1822" spans="24:26" s="48" customFormat="1" x14ac:dyDescent="0.2">
      <c r="X1822" s="31"/>
      <c r="Y1822" s="72"/>
      <c r="Z1822" s="27"/>
    </row>
    <row r="1823" spans="24:26" s="48" customFormat="1" x14ac:dyDescent="0.2">
      <c r="X1823" s="31"/>
      <c r="Y1823" s="72"/>
      <c r="Z1823" s="27"/>
    </row>
    <row r="1824" spans="24:26" s="48" customFormat="1" x14ac:dyDescent="0.2">
      <c r="X1824" s="31"/>
      <c r="Y1824" s="72"/>
      <c r="Z1824" s="27"/>
    </row>
    <row r="1825" spans="24:26" s="48" customFormat="1" x14ac:dyDescent="0.2">
      <c r="X1825" s="31"/>
      <c r="Y1825" s="72"/>
      <c r="Z1825" s="27"/>
    </row>
    <row r="1826" spans="24:26" s="48" customFormat="1" x14ac:dyDescent="0.2">
      <c r="X1826" s="31"/>
      <c r="Y1826" s="72"/>
      <c r="Z1826" s="27"/>
    </row>
    <row r="1827" spans="24:26" s="48" customFormat="1" x14ac:dyDescent="0.2">
      <c r="X1827" s="31"/>
      <c r="Y1827" s="72"/>
      <c r="Z1827" s="27"/>
    </row>
  </sheetData>
  <conditionalFormatting sqref="A1:A1048576">
    <cfRule type="containsText" dxfId="10" priority="8" operator="containsText" text="Extra-High">
      <formula>NOT(ISERROR(SEARCH("Extra-High",A1)))</formula>
    </cfRule>
    <cfRule type="containsText" dxfId="9" priority="9" operator="containsText" text="High">
      <formula>NOT(ISERROR(SEARCH("High",A1)))</formula>
    </cfRule>
    <cfRule type="containsText" dxfId="8" priority="10" operator="containsText" text="Middle">
      <formula>NOT(ISERROR(SEARCH("Middle",A1)))</formula>
    </cfRule>
    <cfRule type="containsText" dxfId="7" priority="11" operator="containsText" text="Low">
      <formula>NOT(ISERROR(SEARCH("Low",A1)))</formula>
    </cfRule>
  </conditionalFormatting>
  <conditionalFormatting sqref="O3:O1803">
    <cfRule type="cellIs" dxfId="6" priority="7" operator="greaterThan">
      <formula>0</formula>
    </cfRule>
  </conditionalFormatting>
  <conditionalFormatting sqref="N3:N1803">
    <cfRule type="cellIs" dxfId="5" priority="6" operator="greaterThan">
      <formula>0</formula>
    </cfRule>
  </conditionalFormatting>
  <conditionalFormatting sqref="R3:R1803">
    <cfRule type="cellIs" dxfId="4" priority="5" operator="greaterThan">
      <formula>0</formula>
    </cfRule>
  </conditionalFormatting>
  <conditionalFormatting sqref="T3:T1803">
    <cfRule type="cellIs" dxfId="3" priority="4" operator="greaterThan">
      <formula>0</formula>
    </cfRule>
  </conditionalFormatting>
  <conditionalFormatting sqref="K3:K1803">
    <cfRule type="cellIs" dxfId="2" priority="3" operator="greaterThan">
      <formula>0</formula>
    </cfRule>
  </conditionalFormatting>
  <conditionalFormatting sqref="L3:L1803">
    <cfRule type="cellIs" dxfId="1" priority="2" operator="greaterThan">
      <formula>0</formula>
    </cfRule>
  </conditionalFormatting>
  <conditionalFormatting sqref="D1:I1048576 Q1:R1048576 T1:T1048576 K1:O1048576">
    <cfRule type="cellIs" dxfId="0" priority="1" operator="equal">
      <formula>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9D60C-B149-4344-84BE-1F41A8A2B3BF}">
  <sheetPr>
    <tabColor rgb="FF92D050"/>
  </sheetPr>
  <dimension ref="B1:H30"/>
  <sheetViews>
    <sheetView workbookViewId="0"/>
  </sheetViews>
  <sheetFormatPr baseColWidth="10" defaultRowHeight="16" x14ac:dyDescent="0.2"/>
  <cols>
    <col min="1" max="1" width="2.83203125" style="5" customWidth="1"/>
    <col min="2" max="2" width="22.6640625" style="5" bestFit="1" customWidth="1"/>
    <col min="3" max="3" width="4.33203125" style="5" customWidth="1"/>
    <col min="4" max="4" width="24.1640625" style="4" bestFit="1" customWidth="1"/>
    <col min="5" max="5" width="2.83203125" style="5" customWidth="1"/>
    <col min="6" max="6" width="18.5" style="5" bestFit="1" customWidth="1"/>
    <col min="7" max="7" width="2.83203125" style="5" customWidth="1"/>
    <col min="8" max="8" width="23.6640625" style="5" bestFit="1" customWidth="1"/>
    <col min="9" max="16384" width="10.83203125" style="5"/>
  </cols>
  <sheetData>
    <row r="1" spans="2:8" ht="17" thickBot="1" x14ac:dyDescent="0.25"/>
    <row r="2" spans="2:8" x14ac:dyDescent="0.2">
      <c r="B2" s="42" t="s">
        <v>48</v>
      </c>
      <c r="C2" s="43"/>
      <c r="D2" s="44"/>
      <c r="F2" s="42" t="s">
        <v>54</v>
      </c>
      <c r="G2" s="43"/>
      <c r="H2" s="44"/>
    </row>
    <row r="3" spans="2:8" x14ac:dyDescent="0.2">
      <c r="B3" s="32" t="s">
        <v>44</v>
      </c>
      <c r="C3" s="33"/>
      <c r="D3" s="34" t="s">
        <v>46</v>
      </c>
      <c r="F3" s="32" t="s">
        <v>51</v>
      </c>
      <c r="G3" s="33"/>
      <c r="H3" s="34" t="s">
        <v>52</v>
      </c>
    </row>
    <row r="4" spans="2:8" ht="17" thickBot="1" x14ac:dyDescent="0.25">
      <c r="B4" s="35">
        <f>MAX('WLTP Calcs'!V3:V1803)</f>
        <v>54.943338780851334</v>
      </c>
      <c r="C4" s="33"/>
      <c r="D4" s="36">
        <f>MAX('WLTP Calcs'!T3:T1803)</f>
        <v>6.2066658260159429</v>
      </c>
      <c r="F4" s="69">
        <v>0.88</v>
      </c>
      <c r="G4" s="39"/>
      <c r="H4" s="41">
        <f>'WLTP Calcs'!U1803-'WLTP Calcs'!W1803</f>
        <v>67.063538064024613</v>
      </c>
    </row>
    <row r="5" spans="2:8" ht="17" thickBot="1" x14ac:dyDescent="0.25">
      <c r="B5" s="35"/>
      <c r="C5" s="33"/>
      <c r="D5" s="36"/>
      <c r="F5" s="51"/>
      <c r="G5" s="61"/>
    </row>
    <row r="6" spans="2:8" x14ac:dyDescent="0.2">
      <c r="B6" s="32" t="s">
        <v>45</v>
      </c>
      <c r="C6" s="33"/>
      <c r="D6" s="34" t="s">
        <v>47</v>
      </c>
      <c r="F6" s="58" t="s">
        <v>57</v>
      </c>
      <c r="G6" s="4"/>
    </row>
    <row r="7" spans="2:8" ht="17" thickBot="1" x14ac:dyDescent="0.25">
      <c r="B7" s="35">
        <f>AVERAGE('WLTP Calcs'!V3:V1803)</f>
        <v>10.587042132631945</v>
      </c>
      <c r="C7" s="33"/>
      <c r="D7" s="36">
        <f>AVERAGE('WLTP Calcs'!T3:T1803)</f>
        <v>0.31030695013892579</v>
      </c>
      <c r="F7" s="57">
        <f>'WLTP Calcs'!T1805</f>
        <v>377</v>
      </c>
    </row>
    <row r="8" spans="2:8" x14ac:dyDescent="0.2">
      <c r="B8" s="52" t="s">
        <v>76</v>
      </c>
      <c r="C8" s="53"/>
      <c r="D8" s="54"/>
      <c r="F8" s="58" t="s">
        <v>59</v>
      </c>
    </row>
    <row r="9" spans="2:8" ht="17" thickBot="1" x14ac:dyDescent="0.25">
      <c r="B9" s="32" t="s">
        <v>49</v>
      </c>
      <c r="C9" s="33"/>
      <c r="D9" s="34" t="s">
        <v>55</v>
      </c>
      <c r="F9" s="57">
        <f>'WLTP Calcs'!U1805</f>
        <v>53</v>
      </c>
    </row>
    <row r="10" spans="2:8" x14ac:dyDescent="0.2">
      <c r="B10" s="35">
        <f>'WLTP Calcs'!S1803-'WLTP Calcs'!U1803</f>
        <v>3746.2847778871355</v>
      </c>
      <c r="C10" s="33"/>
      <c r="D10" s="36">
        <f>'WLTP Calcs'!W1803</f>
        <v>491.7992791361807</v>
      </c>
      <c r="F10" s="58" t="s">
        <v>60</v>
      </c>
    </row>
    <row r="11" spans="2:8" ht="17" thickBot="1" x14ac:dyDescent="0.25">
      <c r="B11" s="35"/>
      <c r="C11" s="33"/>
      <c r="D11" s="36"/>
      <c r="F11" s="59">
        <f>F7/F9</f>
        <v>7.1132075471698117</v>
      </c>
    </row>
    <row r="12" spans="2:8" ht="17" thickBot="1" x14ac:dyDescent="0.25">
      <c r="B12" s="35" t="s">
        <v>44</v>
      </c>
      <c r="C12" s="33"/>
      <c r="D12" s="36" t="s">
        <v>56</v>
      </c>
    </row>
    <row r="13" spans="2:8" x14ac:dyDescent="0.2">
      <c r="B13" s="35">
        <f>B4*F4</f>
        <v>48.350138127149172</v>
      </c>
      <c r="C13" s="33"/>
      <c r="D13" s="36">
        <f>B4*F4</f>
        <v>48.350138127149172</v>
      </c>
      <c r="F13" s="60" t="s">
        <v>61</v>
      </c>
    </row>
    <row r="14" spans="2:8" ht="17" thickBot="1" x14ac:dyDescent="0.25">
      <c r="B14" s="38"/>
      <c r="C14" s="39"/>
      <c r="D14" s="40"/>
      <c r="F14" s="66">
        <f>D13/F11</f>
        <v>6.7972342725169916</v>
      </c>
    </row>
    <row r="15" spans="2:8" ht="17" thickBot="1" x14ac:dyDescent="0.25">
      <c r="B15" s="42" t="s">
        <v>53</v>
      </c>
      <c r="C15" s="43"/>
      <c r="D15" s="44"/>
    </row>
    <row r="16" spans="2:8" x14ac:dyDescent="0.2">
      <c r="B16" s="32" t="s">
        <v>44</v>
      </c>
      <c r="C16" s="33"/>
      <c r="D16" s="34" t="s">
        <v>46</v>
      </c>
      <c r="F16" s="58" t="s">
        <v>70</v>
      </c>
    </row>
    <row r="17" spans="2:6" x14ac:dyDescent="0.2">
      <c r="B17" s="35">
        <f>MAX('WLTP Calcs'!V12:V1812)</f>
        <v>54.943338780851334</v>
      </c>
      <c r="C17" s="33"/>
      <c r="D17" s="36">
        <f>MAX('WLTP Calcs'!O3:O1803)</f>
        <v>6.5141959037037092</v>
      </c>
      <c r="F17" s="67" t="s">
        <v>71</v>
      </c>
    </row>
    <row r="18" spans="2:6" x14ac:dyDescent="0.2">
      <c r="B18" s="35"/>
      <c r="C18" s="33"/>
      <c r="D18" s="36"/>
      <c r="F18" s="70">
        <v>0.95</v>
      </c>
    </row>
    <row r="19" spans="2:6" x14ac:dyDescent="0.2">
      <c r="B19" s="32" t="s">
        <v>45</v>
      </c>
      <c r="C19" s="33"/>
      <c r="D19" s="34" t="s">
        <v>47</v>
      </c>
      <c r="F19" s="67"/>
    </row>
    <row r="20" spans="2:6" ht="17" thickBot="1" x14ac:dyDescent="0.25">
      <c r="B20" s="50">
        <f>AVERAGE('WLTP Calcs'!V12:V1812)</f>
        <v>10.587042132631945</v>
      </c>
      <c r="C20" s="39"/>
      <c r="D20" s="41">
        <f>AVERAGE('WLTP Calcs'!O3:O1803)</f>
        <v>0.31573592597915845</v>
      </c>
      <c r="F20" s="67" t="s">
        <v>74</v>
      </c>
    </row>
    <row r="21" spans="2:6" ht="17" thickBot="1" x14ac:dyDescent="0.25">
      <c r="F21" s="70">
        <v>0.9</v>
      </c>
    </row>
    <row r="22" spans="2:6" x14ac:dyDescent="0.2">
      <c r="B22" s="42" t="s">
        <v>66</v>
      </c>
      <c r="C22" s="43"/>
      <c r="D22" s="44"/>
      <c r="F22" s="67"/>
    </row>
    <row r="23" spans="2:6" x14ac:dyDescent="0.2">
      <c r="B23" s="32" t="s">
        <v>63</v>
      </c>
      <c r="C23" s="51"/>
      <c r="D23" s="34" t="s">
        <v>64</v>
      </c>
      <c r="F23" s="67" t="s">
        <v>72</v>
      </c>
    </row>
    <row r="24" spans="2:6" x14ac:dyDescent="0.2">
      <c r="B24" s="32">
        <v>72</v>
      </c>
      <c r="C24" s="51"/>
      <c r="D24" s="34">
        <v>48</v>
      </c>
      <c r="F24" s="70">
        <v>0.95</v>
      </c>
    </row>
    <row r="25" spans="2:6" x14ac:dyDescent="0.2">
      <c r="B25" s="32"/>
      <c r="C25" s="51"/>
      <c r="D25" s="34"/>
      <c r="F25" s="67"/>
    </row>
    <row r="26" spans="2:6" x14ac:dyDescent="0.2">
      <c r="B26" s="32" t="s">
        <v>68</v>
      </c>
      <c r="C26" s="33"/>
      <c r="D26" s="34" t="s">
        <v>62</v>
      </c>
      <c r="F26" s="67" t="s">
        <v>73</v>
      </c>
    </row>
    <row r="27" spans="2:6" x14ac:dyDescent="0.2">
      <c r="B27" s="35">
        <f>(2*(D13*1000))/(B24^2-D24^2)</f>
        <v>33.576484810520256</v>
      </c>
      <c r="C27" s="33"/>
      <c r="D27" s="34">
        <v>2.7</v>
      </c>
      <c r="F27" s="70">
        <v>0.88</v>
      </c>
    </row>
    <row r="28" spans="2:6" x14ac:dyDescent="0.2">
      <c r="B28" s="37"/>
      <c r="C28" s="33"/>
      <c r="D28" s="34"/>
      <c r="F28" s="67"/>
    </row>
    <row r="29" spans="2:6" x14ac:dyDescent="0.2">
      <c r="B29" s="32" t="s">
        <v>65</v>
      </c>
      <c r="C29" s="33"/>
      <c r="D29" s="34" t="s">
        <v>67</v>
      </c>
      <c r="F29" s="68" t="s">
        <v>75</v>
      </c>
    </row>
    <row r="30" spans="2:6" ht="17" thickBot="1" x14ac:dyDescent="0.25">
      <c r="B30" s="45">
        <f>ROUNDUP((B24/D27),0.1)</f>
        <v>27</v>
      </c>
      <c r="C30" s="39"/>
      <c r="D30" s="41">
        <f>B30*B27</f>
        <v>906.56508988404687</v>
      </c>
      <c r="F30" s="71">
        <f>F4*F27*F18*F21^2*F24^2</f>
        <v>0.53780047199999992</v>
      </c>
    </row>
  </sheetData>
  <mergeCells count="5">
    <mergeCell ref="B2:D2"/>
    <mergeCell ref="B15:D15"/>
    <mergeCell ref="B8:D8"/>
    <mergeCell ref="B22:D22"/>
    <mergeCell ref="F2:H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F40A7-70ED-3F4D-A8CE-046706F48020}">
  <sheetPr>
    <tabColor rgb="FF00B0F0"/>
  </sheetPr>
  <dimension ref="A1"/>
  <sheetViews>
    <sheetView workbookViewId="0"/>
  </sheetViews>
  <sheetFormatPr baseColWidth="10" defaultRowHeight="16" x14ac:dyDescent="0.2"/>
  <cols>
    <col min="1" max="16384" width="10.83203125" style="15"/>
  </cols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D165C-8894-BA45-9B29-82C51317A087}">
  <sheetPr>
    <tabColor rgb="FF00B0F0"/>
  </sheetPr>
  <dimension ref="A1"/>
  <sheetViews>
    <sheetView workbookViewId="0"/>
  </sheetViews>
  <sheetFormatPr baseColWidth="10" defaultRowHeight="16" x14ac:dyDescent="0.2"/>
  <cols>
    <col min="1" max="16384" width="10.83203125" style="15"/>
  </cols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EB120-E0BC-FE47-9759-3C117AB6F6FC}">
  <sheetPr>
    <tabColor rgb="FF00B0F0"/>
  </sheetPr>
  <dimension ref="A1"/>
  <sheetViews>
    <sheetView workbookViewId="0"/>
  </sheetViews>
  <sheetFormatPr baseColWidth="10" defaultRowHeight="16" x14ac:dyDescent="0.2"/>
  <cols>
    <col min="1" max="16384" width="10.83203125" style="15"/>
  </cols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2FA56-6FDE-1844-81D8-22CA386AF11C}">
  <sheetPr>
    <tabColor rgb="FF00B0F0"/>
  </sheetPr>
  <dimension ref="A1"/>
  <sheetViews>
    <sheetView workbookViewId="0"/>
  </sheetViews>
  <sheetFormatPr baseColWidth="10" defaultRowHeight="16" x14ac:dyDescent="0.2"/>
  <cols>
    <col min="1" max="16384" width="10.83203125" style="15"/>
  </cols>
  <sheetData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27689-1A27-E54D-8592-158B2A517255}">
  <sheetPr>
    <tabColor rgb="FF00B0F0"/>
  </sheetPr>
  <dimension ref="A1"/>
  <sheetViews>
    <sheetView workbookViewId="0"/>
  </sheetViews>
  <sheetFormatPr baseColWidth="10" defaultRowHeight="16" x14ac:dyDescent="0.2"/>
  <cols>
    <col min="1" max="16384" width="10.83203125" style="15"/>
  </cols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504AB-F642-AF43-9D21-D2001F79B927}">
  <sheetPr>
    <tabColor rgb="FF00B0F0"/>
  </sheetPr>
  <dimension ref="A1"/>
  <sheetViews>
    <sheetView tabSelected="1" workbookViewId="0"/>
  </sheetViews>
  <sheetFormatPr baseColWidth="10" defaultRowHeight="16" x14ac:dyDescent="0.2"/>
  <cols>
    <col min="1" max="16384" width="10.83203125" style="15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Bike Data</vt:lpstr>
      <vt:lpstr>WLTP Calcs</vt:lpstr>
      <vt:lpstr>KERS Calcs</vt:lpstr>
      <vt:lpstr>Resistive Forces</vt:lpstr>
      <vt:lpstr>Accelaration Force</vt:lpstr>
      <vt:lpstr>Power</vt:lpstr>
      <vt:lpstr>Energy</vt:lpstr>
      <vt:lpstr>Cumulative Energy</vt:lpstr>
      <vt:lpstr>Energy Losses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Brody Crockford (2300783)</dc:creator>
  <cp:lastModifiedBy>Brody Crockford (2300783)</cp:lastModifiedBy>
  <dcterms:created xsi:type="dcterms:W3CDTF">2024-11-25T13:41:07Z</dcterms:created>
  <dcterms:modified xsi:type="dcterms:W3CDTF">2024-11-30T15:09:11Z</dcterms:modified>
</cp:coreProperties>
</file>