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1.xml" ContentType="application/vnd.openxmlformats-officedocument.themeOverrid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403745_student_uwtsd_ac_uk/Documents/Powertrain Tech. Assignment/"/>
    </mc:Choice>
  </mc:AlternateContent>
  <xr:revisionPtr revIDLastSave="686" documentId="8_{443D6E30-2DB7-41CD-A028-19274CB0F2C5}" xr6:coauthVersionLast="47" xr6:coauthVersionMax="47" xr10:uidLastSave="{EE50E29F-0B28-4146-94DA-D8CD15A6485F}"/>
  <bookViews>
    <workbookView xWindow="-120" yWindow="-120" windowWidth="29040" windowHeight="1584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6" i="1" l="1"/>
  <c r="D6" i="1"/>
  <c r="Q7" i="1"/>
  <c r="Q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6" i="1"/>
  <c r="I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S6" i="1"/>
  <c r="O6" i="1"/>
  <c r="H30" i="1"/>
  <c r="H29" i="1"/>
  <c r="Q29" i="1" s="1"/>
  <c r="H28" i="1"/>
  <c r="H27" i="1"/>
  <c r="H26" i="1"/>
  <c r="H25" i="1"/>
  <c r="Q25" i="1" s="1"/>
  <c r="H24" i="1"/>
  <c r="Q24" i="1" s="1"/>
  <c r="H22" i="1"/>
  <c r="H21" i="1"/>
  <c r="H20" i="1"/>
  <c r="H19" i="1"/>
  <c r="H18" i="1"/>
  <c r="H17" i="1"/>
  <c r="H15" i="1"/>
  <c r="H13" i="1"/>
  <c r="H12" i="1"/>
  <c r="H11" i="1"/>
  <c r="H10" i="1"/>
  <c r="I10" i="1" s="1"/>
  <c r="K10" i="1" s="1"/>
  <c r="H9" i="1"/>
  <c r="Q9" i="1" s="1"/>
  <c r="H6" i="1"/>
  <c r="H14" i="1"/>
  <c r="H16" i="1"/>
  <c r="I18" i="1"/>
  <c r="K18" i="1" s="1"/>
  <c r="I19" i="1"/>
  <c r="K19" i="1" s="1"/>
  <c r="H23" i="1"/>
  <c r="I26" i="1"/>
  <c r="K26" i="1" s="1"/>
  <c r="I27" i="1"/>
  <c r="K27" i="1" s="1"/>
  <c r="H31" i="1"/>
  <c r="H32" i="1"/>
  <c r="H33" i="1"/>
  <c r="H34" i="1"/>
  <c r="I34" i="1" s="1"/>
  <c r="K34" i="1" s="1"/>
  <c r="H35" i="1"/>
  <c r="O35" i="1" s="1"/>
  <c r="H36" i="1"/>
  <c r="H37" i="1"/>
  <c r="H38" i="1"/>
  <c r="H39" i="1"/>
  <c r="H40" i="1"/>
  <c r="H41" i="1"/>
  <c r="H42" i="1"/>
  <c r="I42" i="1" s="1"/>
  <c r="K42" i="1" s="1"/>
  <c r="H43" i="1"/>
  <c r="I43" i="1" s="1"/>
  <c r="K43" i="1" s="1"/>
  <c r="H44" i="1"/>
  <c r="H45" i="1"/>
  <c r="H46" i="1"/>
  <c r="H47" i="1"/>
  <c r="H48" i="1"/>
  <c r="H49" i="1"/>
  <c r="H50" i="1"/>
  <c r="I50" i="1" s="1"/>
  <c r="K50" i="1" s="1"/>
  <c r="H51" i="1"/>
  <c r="I51" i="1" s="1"/>
  <c r="K51" i="1" s="1"/>
  <c r="H52" i="1"/>
  <c r="H53" i="1"/>
  <c r="H54" i="1"/>
  <c r="H55" i="1"/>
  <c r="H56" i="1"/>
  <c r="H57" i="1"/>
  <c r="H58" i="1"/>
  <c r="I58" i="1" s="1"/>
  <c r="K58" i="1" s="1"/>
  <c r="H59" i="1"/>
  <c r="I59" i="1" s="1"/>
  <c r="K59" i="1" s="1"/>
  <c r="H60" i="1"/>
  <c r="H61" i="1"/>
  <c r="H62" i="1"/>
  <c r="H63" i="1"/>
  <c r="H64" i="1"/>
  <c r="H65" i="1"/>
  <c r="H66" i="1"/>
  <c r="I66" i="1" s="1"/>
  <c r="K66" i="1" s="1"/>
  <c r="H67" i="1"/>
  <c r="I67" i="1" s="1"/>
  <c r="K67" i="1" s="1"/>
  <c r="H68" i="1"/>
  <c r="H69" i="1"/>
  <c r="H70" i="1"/>
  <c r="H71" i="1"/>
  <c r="H72" i="1"/>
  <c r="H73" i="1"/>
  <c r="H74" i="1"/>
  <c r="I74" i="1" s="1"/>
  <c r="K74" i="1" s="1"/>
  <c r="H75" i="1"/>
  <c r="I75" i="1" s="1"/>
  <c r="K75" i="1" s="1"/>
  <c r="H76" i="1"/>
  <c r="H77" i="1"/>
  <c r="H78" i="1"/>
  <c r="H79" i="1"/>
  <c r="H80" i="1"/>
  <c r="H81" i="1"/>
  <c r="H82" i="1"/>
  <c r="I82" i="1" s="1"/>
  <c r="K82" i="1" s="1"/>
  <c r="H83" i="1"/>
  <c r="I83" i="1" s="1"/>
  <c r="K83" i="1" s="1"/>
  <c r="H84" i="1"/>
  <c r="H85" i="1"/>
  <c r="H86" i="1"/>
  <c r="H87" i="1"/>
  <c r="H88" i="1"/>
  <c r="H89" i="1"/>
  <c r="H90" i="1"/>
  <c r="I90" i="1" s="1"/>
  <c r="K90" i="1" s="1"/>
  <c r="H91" i="1"/>
  <c r="I91" i="1" s="1"/>
  <c r="K91" i="1" s="1"/>
  <c r="H92" i="1"/>
  <c r="H93" i="1"/>
  <c r="H94" i="1"/>
  <c r="H95" i="1"/>
  <c r="H96" i="1"/>
  <c r="H8" i="1"/>
  <c r="H7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F6" i="1"/>
  <c r="Q8" i="1"/>
  <c r="Q11" i="1"/>
  <c r="Q12" i="1"/>
  <c r="Q13" i="1"/>
  <c r="Q14" i="1"/>
  <c r="Q15" i="1"/>
  <c r="Q16" i="1"/>
  <c r="Q17" i="1"/>
  <c r="Q20" i="1"/>
  <c r="Q21" i="1"/>
  <c r="Q22" i="1"/>
  <c r="Q23" i="1"/>
  <c r="Q28" i="1"/>
  <c r="Q30" i="1"/>
  <c r="Q31" i="1"/>
  <c r="Q32" i="1"/>
  <c r="Q33" i="1"/>
  <c r="Q36" i="1"/>
  <c r="Q37" i="1"/>
  <c r="Q38" i="1"/>
  <c r="Q39" i="1"/>
  <c r="Q40" i="1"/>
  <c r="Q41" i="1"/>
  <c r="Q44" i="1"/>
  <c r="Q45" i="1"/>
  <c r="Q46" i="1"/>
  <c r="Q47" i="1"/>
  <c r="Q48" i="1"/>
  <c r="Q49" i="1"/>
  <c r="Q52" i="1"/>
  <c r="Q53" i="1"/>
  <c r="Q54" i="1"/>
  <c r="Q55" i="1"/>
  <c r="Q56" i="1"/>
  <c r="Q57" i="1"/>
  <c r="Q60" i="1"/>
  <c r="Q61" i="1"/>
  <c r="Q62" i="1"/>
  <c r="Q63" i="1"/>
  <c r="Q64" i="1"/>
  <c r="Q65" i="1"/>
  <c r="Q68" i="1"/>
  <c r="Q69" i="1"/>
  <c r="Q70" i="1"/>
  <c r="Q71" i="1"/>
  <c r="Q72" i="1"/>
  <c r="Q73" i="1"/>
  <c r="Q76" i="1"/>
  <c r="Q77" i="1"/>
  <c r="Q78" i="1"/>
  <c r="Q79" i="1"/>
  <c r="Q80" i="1"/>
  <c r="Q81" i="1"/>
  <c r="Q84" i="1"/>
  <c r="Q85" i="1"/>
  <c r="Q86" i="1"/>
  <c r="Q87" i="1"/>
  <c r="Q88" i="1"/>
  <c r="Q89" i="1"/>
  <c r="Q92" i="1"/>
  <c r="Q93" i="1"/>
  <c r="Q94" i="1"/>
  <c r="Q95" i="1"/>
  <c r="Q9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O7" i="1"/>
  <c r="O8" i="1"/>
  <c r="O9" i="1"/>
  <c r="O11" i="1"/>
  <c r="O12" i="1"/>
  <c r="O13" i="1"/>
  <c r="O14" i="1"/>
  <c r="O15" i="1"/>
  <c r="O16" i="1"/>
  <c r="O17" i="1"/>
  <c r="O20" i="1"/>
  <c r="O21" i="1"/>
  <c r="O22" i="1"/>
  <c r="O23" i="1"/>
  <c r="O24" i="1"/>
  <c r="O25" i="1"/>
  <c r="O28" i="1"/>
  <c r="O29" i="1"/>
  <c r="O30" i="1"/>
  <c r="O31" i="1"/>
  <c r="O32" i="1"/>
  <c r="O33" i="1"/>
  <c r="O36" i="1"/>
  <c r="O37" i="1"/>
  <c r="O38" i="1"/>
  <c r="O39" i="1"/>
  <c r="O40" i="1"/>
  <c r="O41" i="1"/>
  <c r="O44" i="1"/>
  <c r="O45" i="1"/>
  <c r="O46" i="1"/>
  <c r="O47" i="1"/>
  <c r="O48" i="1"/>
  <c r="O49" i="1"/>
  <c r="O52" i="1"/>
  <c r="O53" i="1"/>
  <c r="O54" i="1"/>
  <c r="O55" i="1"/>
  <c r="O56" i="1"/>
  <c r="O57" i="1"/>
  <c r="O60" i="1"/>
  <c r="O61" i="1"/>
  <c r="O62" i="1"/>
  <c r="O63" i="1"/>
  <c r="O64" i="1"/>
  <c r="O65" i="1"/>
  <c r="O68" i="1"/>
  <c r="O69" i="1"/>
  <c r="O70" i="1"/>
  <c r="O71" i="1"/>
  <c r="O72" i="1"/>
  <c r="O73" i="1"/>
  <c r="O76" i="1"/>
  <c r="O77" i="1"/>
  <c r="O78" i="1"/>
  <c r="O79" i="1"/>
  <c r="O80" i="1"/>
  <c r="O81" i="1"/>
  <c r="O84" i="1"/>
  <c r="O85" i="1"/>
  <c r="O86" i="1"/>
  <c r="O87" i="1"/>
  <c r="O88" i="1"/>
  <c r="O89" i="1"/>
  <c r="O92" i="1"/>
  <c r="O93" i="1"/>
  <c r="O94" i="1"/>
  <c r="O95" i="1"/>
  <c r="O96" i="1"/>
  <c r="I7" i="1"/>
  <c r="K7" i="1" s="1"/>
  <c r="I8" i="1"/>
  <c r="K8" i="1" s="1"/>
  <c r="I9" i="1"/>
  <c r="K9" i="1" s="1"/>
  <c r="I11" i="1"/>
  <c r="K11" i="1" s="1"/>
  <c r="I12" i="1"/>
  <c r="K12" i="1" s="1"/>
  <c r="I13" i="1"/>
  <c r="K13" i="1" s="1"/>
  <c r="I14" i="1"/>
  <c r="K14" i="1" s="1"/>
  <c r="I15" i="1"/>
  <c r="K15" i="1" s="1"/>
  <c r="I16" i="1"/>
  <c r="K16" i="1" s="1"/>
  <c r="I17" i="1"/>
  <c r="K17" i="1" s="1"/>
  <c r="I20" i="1"/>
  <c r="K20" i="1" s="1"/>
  <c r="I21" i="1"/>
  <c r="K21" i="1" s="1"/>
  <c r="I22" i="1"/>
  <c r="K22" i="1" s="1"/>
  <c r="I23" i="1"/>
  <c r="K23" i="1" s="1"/>
  <c r="I24" i="1"/>
  <c r="K24" i="1" s="1"/>
  <c r="I25" i="1"/>
  <c r="K25" i="1" s="1"/>
  <c r="I28" i="1"/>
  <c r="K28" i="1" s="1"/>
  <c r="I29" i="1"/>
  <c r="K29" i="1" s="1"/>
  <c r="I30" i="1"/>
  <c r="K30" i="1" s="1"/>
  <c r="I31" i="1"/>
  <c r="K31" i="1" s="1"/>
  <c r="I32" i="1"/>
  <c r="K32" i="1" s="1"/>
  <c r="I33" i="1"/>
  <c r="K33" i="1" s="1"/>
  <c r="I36" i="1"/>
  <c r="K36" i="1" s="1"/>
  <c r="I37" i="1"/>
  <c r="K37" i="1" s="1"/>
  <c r="I38" i="1"/>
  <c r="K38" i="1" s="1"/>
  <c r="I39" i="1"/>
  <c r="K39" i="1" s="1"/>
  <c r="I40" i="1"/>
  <c r="K40" i="1" s="1"/>
  <c r="I41" i="1"/>
  <c r="K41" i="1" s="1"/>
  <c r="I44" i="1"/>
  <c r="K44" i="1" s="1"/>
  <c r="I45" i="1"/>
  <c r="K45" i="1" s="1"/>
  <c r="I46" i="1"/>
  <c r="K46" i="1" s="1"/>
  <c r="I47" i="1"/>
  <c r="K47" i="1" s="1"/>
  <c r="I48" i="1"/>
  <c r="K48" i="1" s="1"/>
  <c r="I49" i="1"/>
  <c r="K49" i="1" s="1"/>
  <c r="I52" i="1"/>
  <c r="K52" i="1" s="1"/>
  <c r="I53" i="1"/>
  <c r="K53" i="1" s="1"/>
  <c r="I54" i="1"/>
  <c r="K54" i="1" s="1"/>
  <c r="I55" i="1"/>
  <c r="K55" i="1" s="1"/>
  <c r="I56" i="1"/>
  <c r="K56" i="1" s="1"/>
  <c r="I57" i="1"/>
  <c r="K57" i="1" s="1"/>
  <c r="I60" i="1"/>
  <c r="K60" i="1" s="1"/>
  <c r="I61" i="1"/>
  <c r="K61" i="1" s="1"/>
  <c r="I62" i="1"/>
  <c r="K62" i="1" s="1"/>
  <c r="I63" i="1"/>
  <c r="K63" i="1" s="1"/>
  <c r="I64" i="1"/>
  <c r="K64" i="1" s="1"/>
  <c r="I65" i="1"/>
  <c r="K65" i="1" s="1"/>
  <c r="I68" i="1"/>
  <c r="K68" i="1" s="1"/>
  <c r="I69" i="1"/>
  <c r="K69" i="1" s="1"/>
  <c r="I70" i="1"/>
  <c r="K70" i="1" s="1"/>
  <c r="I71" i="1"/>
  <c r="K71" i="1" s="1"/>
  <c r="I72" i="1"/>
  <c r="K72" i="1" s="1"/>
  <c r="I73" i="1"/>
  <c r="K73" i="1" s="1"/>
  <c r="I76" i="1"/>
  <c r="K76" i="1" s="1"/>
  <c r="I77" i="1"/>
  <c r="K77" i="1" s="1"/>
  <c r="I78" i="1"/>
  <c r="K78" i="1" s="1"/>
  <c r="I79" i="1"/>
  <c r="K79" i="1" s="1"/>
  <c r="I80" i="1"/>
  <c r="K80" i="1" s="1"/>
  <c r="I81" i="1"/>
  <c r="K81" i="1" s="1"/>
  <c r="I84" i="1"/>
  <c r="K84" i="1" s="1"/>
  <c r="I85" i="1"/>
  <c r="K85" i="1" s="1"/>
  <c r="I86" i="1"/>
  <c r="K86" i="1" s="1"/>
  <c r="I87" i="1"/>
  <c r="K87" i="1" s="1"/>
  <c r="I88" i="1"/>
  <c r="K88" i="1" s="1"/>
  <c r="I89" i="1"/>
  <c r="K89" i="1" s="1"/>
  <c r="I92" i="1"/>
  <c r="K92" i="1" s="1"/>
  <c r="I93" i="1"/>
  <c r="K93" i="1" s="1"/>
  <c r="I94" i="1"/>
  <c r="K94" i="1" s="1"/>
  <c r="I95" i="1"/>
  <c r="K95" i="1" s="1"/>
  <c r="I96" i="1"/>
  <c r="K96" i="1" s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O59" i="1" l="1"/>
  <c r="O27" i="1"/>
  <c r="O90" i="1"/>
  <c r="O82" i="1"/>
  <c r="O74" i="1"/>
  <c r="O66" i="1"/>
  <c r="O58" i="1"/>
  <c r="O50" i="1"/>
  <c r="O42" i="1"/>
  <c r="O34" i="1"/>
  <c r="O26" i="1"/>
  <c r="O18" i="1"/>
  <c r="O67" i="1"/>
  <c r="O19" i="1"/>
  <c r="O83" i="1"/>
  <c r="O43" i="1"/>
  <c r="O51" i="1"/>
  <c r="Q91" i="1"/>
  <c r="Q83" i="1"/>
  <c r="Q75" i="1"/>
  <c r="Q67" i="1"/>
  <c r="Q59" i="1"/>
  <c r="Q51" i="1"/>
  <c r="Q43" i="1"/>
  <c r="Q35" i="1"/>
  <c r="Q27" i="1"/>
  <c r="Q19" i="1"/>
  <c r="O91" i="1"/>
  <c r="I35" i="1"/>
  <c r="K35" i="1" s="1"/>
  <c r="Q90" i="1"/>
  <c r="Q82" i="1"/>
  <c r="Q74" i="1"/>
  <c r="Q66" i="1"/>
  <c r="Q58" i="1"/>
  <c r="Q50" i="1"/>
  <c r="Q42" i="1"/>
  <c r="Q34" i="1"/>
  <c r="Q26" i="1"/>
  <c r="Q18" i="1"/>
  <c r="O75" i="1"/>
  <c r="Q10" i="1"/>
  <c r="O10" i="1"/>
  <c r="K6" i="1"/>
</calcChain>
</file>

<file path=xl/sharedStrings.xml><?xml version="1.0" encoding="utf-8"?>
<sst xmlns="http://schemas.openxmlformats.org/spreadsheetml/2006/main" count="36" uniqueCount="32">
  <si>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</si>
  <si>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</si>
  <si>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</si>
  <si>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</si>
  <si>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</si>
  <si>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</si>
  <si>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</si>
  <si>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</si>
  <si>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</si>
  <si>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</si>
  <si>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</si>
  <si>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</si>
  <si>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</si>
  <si>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Torque</t>
  </si>
  <si>
    <t>N/m</t>
  </si>
  <si>
    <t>Power</t>
  </si>
  <si>
    <t>Kw</t>
  </si>
  <si>
    <t xml:space="preserve">Power </t>
  </si>
  <si>
    <t>Hp</t>
  </si>
  <si>
    <t>load pivot</t>
  </si>
  <si>
    <t>BMEP</t>
  </si>
  <si>
    <t>kPa</t>
  </si>
  <si>
    <t>SFC</t>
  </si>
  <si>
    <t>C. Power</t>
  </si>
  <si>
    <t>Kg/kWh</t>
  </si>
  <si>
    <t>Overall Thermal Efficiency</t>
  </si>
  <si>
    <t>Kg/Sec</t>
  </si>
  <si>
    <t>Stochiometric air</t>
  </si>
  <si>
    <t>Kg/s</t>
  </si>
  <si>
    <t>Volumetric efficiency</t>
  </si>
  <si>
    <t>Ratio</t>
  </si>
  <si>
    <t>Air intake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</si>
</sst>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1DF41"/>
      <color rgb="FFD70390"/>
      <color rgb="FF1F44FF"/>
      <color rgb="FFEB6C15"/>
      <color rgb="FF0409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3895546214166389E-2"/>
          <c:y val="6.4535173509128144E-2"/>
          <c:w val="0.71854557333030245"/>
          <c:h val="0.85427584614388175"/>
        </c:manualLayout>
      </c:layout>
      <c:scatterChart>
        <c:scatterStyle val="lineMarker"/>
        <c:varyColors val="0"/>
        <c:ser>
          <c:idx val="0"/>
          <c:order val="0"/>
          <c:tx>
            <c:v>Specific Fuel Consumption Vs Engine Speed</c:v>
          </c:tx>
          <c:spPr>
            <a:ln w="25400" cap="rnd">
              <a:solidFill>
                <a:srgbClr val="D70390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BsC'!$O$6:$O$96</c:f>
              <c:numCache>
                <c:formatCode>General</c:formatCode>
                <c:ptCount val="91"/>
                <c:pt idx="0">
                  <c:v>0.36259026726403704</c:v>
                </c:pt>
                <c:pt idx="1">
                  <c:v>0.35347202552110374</c:v>
                </c:pt>
                <c:pt idx="2">
                  <c:v>0.34037298876228222</c:v>
                </c:pt>
                <c:pt idx="3">
                  <c:v>0.31999359243958109</c:v>
                </c:pt>
                <c:pt idx="4">
                  <c:v>0.30865537349541738</c:v>
                </c:pt>
                <c:pt idx="5">
                  <c:v>0.30946121832120271</c:v>
                </c:pt>
                <c:pt idx="6">
                  <c:v>0.29236823626761427</c:v>
                </c:pt>
                <c:pt idx="7">
                  <c:v>0.27781911341973303</c:v>
                </c:pt>
                <c:pt idx="8">
                  <c:v>0.27494560709643079</c:v>
                </c:pt>
                <c:pt idx="9">
                  <c:v>0.26575630780182197</c:v>
                </c:pt>
                <c:pt idx="10">
                  <c:v>0.26611556253324253</c:v>
                </c:pt>
                <c:pt idx="11">
                  <c:v>0.26890330375764976</c:v>
                </c:pt>
                <c:pt idx="12">
                  <c:v>0.26650142877453997</c:v>
                </c:pt>
                <c:pt idx="13">
                  <c:v>0.26543125591411404</c:v>
                </c:pt>
                <c:pt idx="14">
                  <c:v>0.26127113944830166</c:v>
                </c:pt>
                <c:pt idx="15">
                  <c:v>0.26096576583284559</c:v>
                </c:pt>
                <c:pt idx="16">
                  <c:v>0.26747768279903716</c:v>
                </c:pt>
                <c:pt idx="17">
                  <c:v>0.27100346302788753</c:v>
                </c:pt>
                <c:pt idx="18">
                  <c:v>0.27095342620242696</c:v>
                </c:pt>
                <c:pt idx="19">
                  <c:v>0.26924452672655946</c:v>
                </c:pt>
                <c:pt idx="20">
                  <c:v>0.2706956858508735</c:v>
                </c:pt>
                <c:pt idx="21">
                  <c:v>0.26742521778731954</c:v>
                </c:pt>
                <c:pt idx="22">
                  <c:v>0.26523248299929064</c:v>
                </c:pt>
                <c:pt idx="23">
                  <c:v>0.26376579576546427</c:v>
                </c:pt>
                <c:pt idx="24">
                  <c:v>0.26347444104030193</c:v>
                </c:pt>
                <c:pt idx="25">
                  <c:v>0.26202124122047382</c:v>
                </c:pt>
                <c:pt idx="26">
                  <c:v>0.26209809928512201</c:v>
                </c:pt>
                <c:pt idx="27">
                  <c:v>0.26485444055868851</c:v>
                </c:pt>
                <c:pt idx="28">
                  <c:v>0.26627675830941788</c:v>
                </c:pt>
                <c:pt idx="29">
                  <c:v>0.26443990904827491</c:v>
                </c:pt>
                <c:pt idx="30">
                  <c:v>0.26596729252474666</c:v>
                </c:pt>
                <c:pt idx="31">
                  <c:v>0.26607237530528849</c:v>
                </c:pt>
                <c:pt idx="32">
                  <c:v>0.26986901109017619</c:v>
                </c:pt>
                <c:pt idx="33">
                  <c:v>0.27080814350291832</c:v>
                </c:pt>
                <c:pt idx="34">
                  <c:v>0.27278288115130367</c:v>
                </c:pt>
                <c:pt idx="35">
                  <c:v>0.27574598093264829</c:v>
                </c:pt>
                <c:pt idx="36">
                  <c:v>0.27385267502024352</c:v>
                </c:pt>
                <c:pt idx="37">
                  <c:v>0.27427107660453848</c:v>
                </c:pt>
                <c:pt idx="38">
                  <c:v>0.2785725439780441</c:v>
                </c:pt>
                <c:pt idx="39">
                  <c:v>0.28219887734068322</c:v>
                </c:pt>
                <c:pt idx="40">
                  <c:v>0.28709266653130944</c:v>
                </c:pt>
                <c:pt idx="41">
                  <c:v>0.29380496594028327</c:v>
                </c:pt>
                <c:pt idx="42">
                  <c:v>0.29467531673409858</c:v>
                </c:pt>
                <c:pt idx="43">
                  <c:v>0.29895542583246976</c:v>
                </c:pt>
                <c:pt idx="44">
                  <c:v>0.29749999545884059</c:v>
                </c:pt>
                <c:pt idx="45">
                  <c:v>0.29917212175418101</c:v>
                </c:pt>
                <c:pt idx="46">
                  <c:v>0.29593351963364056</c:v>
                </c:pt>
                <c:pt idx="47">
                  <c:v>0.29406998103739318</c:v>
                </c:pt>
                <c:pt idx="48">
                  <c:v>0.29515657702783116</c:v>
                </c:pt>
                <c:pt idx="49">
                  <c:v>0.29188975120663657</c:v>
                </c:pt>
                <c:pt idx="50">
                  <c:v>0.29502367038830629</c:v>
                </c:pt>
                <c:pt idx="51">
                  <c:v>0.29323011839286961</c:v>
                </c:pt>
                <c:pt idx="52">
                  <c:v>0.30080359213006491</c:v>
                </c:pt>
                <c:pt idx="53">
                  <c:v>0.29983033490414179</c:v>
                </c:pt>
                <c:pt idx="54">
                  <c:v>0.30407558910629867</c:v>
                </c:pt>
                <c:pt idx="55">
                  <c:v>0.30087532149952073</c:v>
                </c:pt>
                <c:pt idx="56">
                  <c:v>0.30225056604626255</c:v>
                </c:pt>
                <c:pt idx="57">
                  <c:v>0.30532398633705327</c:v>
                </c:pt>
                <c:pt idx="58">
                  <c:v>0.30505749972431456</c:v>
                </c:pt>
                <c:pt idx="59">
                  <c:v>0.3112624815207875</c:v>
                </c:pt>
                <c:pt idx="60">
                  <c:v>0.31225963507624382</c:v>
                </c:pt>
                <c:pt idx="61">
                  <c:v>0.31449666316106351</c:v>
                </c:pt>
                <c:pt idx="62">
                  <c:v>0.31610282348979968</c:v>
                </c:pt>
                <c:pt idx="63">
                  <c:v>0.31928658746036714</c:v>
                </c:pt>
                <c:pt idx="64">
                  <c:v>0.31903539766046185</c:v>
                </c:pt>
                <c:pt idx="65">
                  <c:v>0.32016477947699751</c:v>
                </c:pt>
                <c:pt idx="66">
                  <c:v>0.32362876754601994</c:v>
                </c:pt>
                <c:pt idx="67">
                  <c:v>0.32505009530867929</c:v>
                </c:pt>
                <c:pt idx="68">
                  <c:v>0.3250773012833546</c:v>
                </c:pt>
                <c:pt idx="69">
                  <c:v>0.3218302282085827</c:v>
                </c:pt>
                <c:pt idx="70">
                  <c:v>0.32486217579869919</c:v>
                </c:pt>
                <c:pt idx="71">
                  <c:v>0.3246646923940758</c:v>
                </c:pt>
                <c:pt idx="72">
                  <c:v>0.32599921081791522</c:v>
                </c:pt>
                <c:pt idx="73">
                  <c:v>0.32695969551958659</c:v>
                </c:pt>
                <c:pt idx="74">
                  <c:v>0.32683458085412875</c:v>
                </c:pt>
                <c:pt idx="75">
                  <c:v>0.3315557116834581</c:v>
                </c:pt>
                <c:pt idx="76">
                  <c:v>0.332629841276188</c:v>
                </c:pt>
                <c:pt idx="77">
                  <c:v>0.33613067842990763</c:v>
                </c:pt>
                <c:pt idx="78">
                  <c:v>0.33993779508429817</c:v>
                </c:pt>
                <c:pt idx="79">
                  <c:v>0.34154886374644905</c:v>
                </c:pt>
                <c:pt idx="80">
                  <c:v>0.34250407446488262</c:v>
                </c:pt>
                <c:pt idx="81">
                  <c:v>0.34643652379044332</c:v>
                </c:pt>
                <c:pt idx="82">
                  <c:v>0.34897494931708034</c:v>
                </c:pt>
                <c:pt idx="83">
                  <c:v>0.3531688198277142</c:v>
                </c:pt>
                <c:pt idx="84">
                  <c:v>0.35667486480148036</c:v>
                </c:pt>
                <c:pt idx="85">
                  <c:v>0.35705623292584165</c:v>
                </c:pt>
                <c:pt idx="86">
                  <c:v>0.35992281029205814</c:v>
                </c:pt>
                <c:pt idx="87">
                  <c:v>0.35952261474745667</c:v>
                </c:pt>
                <c:pt idx="88">
                  <c:v>0.36870019078525013</c:v>
                </c:pt>
                <c:pt idx="89">
                  <c:v>0.37367628567618</c:v>
                </c:pt>
                <c:pt idx="90">
                  <c:v>0.37684326323627765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423-43EE-B0F3-8A0A1940AE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0463408"/>
        <c:axId val="70452848"/>
      </c:scatterChart>
      <c:valAx>
        <c:axId val="704634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452848"/>
        <c:crosses val="autoZero"/>
        <c:crossBetween val="midCat"/>
      </c:valAx>
      <c:valAx>
        <c:axId val="70452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Specific Fuel</a:t>
                </a:r>
                <a:r>
                  <a:rPr lang="en-GB" baseline="0"/>
                  <a:t> Consumption (Kg/kWh)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46340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BMEP</a:t>
            </a:r>
            <a:r>
              <a:rPr lang="en-GB" baseline="0"/>
              <a:t> and Torque comparison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BMEP</c:v>
          </c:tx>
          <c:spPr>
            <a:ln w="25400" cap="rnd">
              <a:solidFill>
                <a:srgbClr val="0409D2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BsC'!$M$6:$M$96</c:f>
              <c:numCache>
                <c:formatCode>General</c:formatCode>
                <c:ptCount val="91"/>
                <c:pt idx="0">
                  <c:v>104.29186299999999</c:v>
                </c:pt>
                <c:pt idx="1">
                  <c:v>104.78234832</c:v>
                </c:pt>
                <c:pt idx="2">
                  <c:v>105.73374707999999</c:v>
                </c:pt>
                <c:pt idx="3">
                  <c:v>106.26400147999999</c:v>
                </c:pt>
                <c:pt idx="4">
                  <c:v>107.89759291999999</c:v>
                </c:pt>
                <c:pt idx="5">
                  <c:v>109.63009719999999</c:v>
                </c:pt>
                <c:pt idx="6">
                  <c:v>111.64710335999999</c:v>
                </c:pt>
                <c:pt idx="7">
                  <c:v>114.00163683999999</c:v>
                </c:pt>
                <c:pt idx="8">
                  <c:v>116.52136495999999</c:v>
                </c:pt>
                <c:pt idx="9">
                  <c:v>118.06624075999999</c:v>
                </c:pt>
                <c:pt idx="10">
                  <c:v>119.29194419999999</c:v>
                </c:pt>
                <c:pt idx="11">
                  <c:v>120.11077936</c:v>
                </c:pt>
                <c:pt idx="12">
                  <c:v>120.80724812</c:v>
                </c:pt>
                <c:pt idx="13">
                  <c:v>121.11418384</c:v>
                </c:pt>
                <c:pt idx="14">
                  <c:v>120.99589631999999</c:v>
                </c:pt>
                <c:pt idx="15">
                  <c:v>121.20493891999999</c:v>
                </c:pt>
                <c:pt idx="16">
                  <c:v>121.94219647999998</c:v>
                </c:pt>
                <c:pt idx="17">
                  <c:v>122.29909847999998</c:v>
                </c:pt>
                <c:pt idx="18">
                  <c:v>122.54587072</c:v>
                </c:pt>
                <c:pt idx="19">
                  <c:v>123.33309455999998</c:v>
                </c:pt>
                <c:pt idx="20">
                  <c:v>124.56593603999998</c:v>
                </c:pt>
                <c:pt idx="21">
                  <c:v>125.2675034</c:v>
                </c:pt>
                <c:pt idx="22">
                  <c:v>126.23725712</c:v>
                </c:pt>
                <c:pt idx="23">
                  <c:v>127.25493767999997</c:v>
                </c:pt>
                <c:pt idx="24">
                  <c:v>127.60470163999999</c:v>
                </c:pt>
                <c:pt idx="25">
                  <c:v>128.51327215999999</c:v>
                </c:pt>
                <c:pt idx="26">
                  <c:v>129.15773519999996</c:v>
                </c:pt>
                <c:pt idx="27">
                  <c:v>129.32292984</c:v>
                </c:pt>
                <c:pt idx="28">
                  <c:v>129.1883268</c:v>
                </c:pt>
                <c:pt idx="29">
                  <c:v>129.04760543999998</c:v>
                </c:pt>
                <c:pt idx="30">
                  <c:v>128.93135735999999</c:v>
                </c:pt>
                <c:pt idx="31">
                  <c:v>128.72843308</c:v>
                </c:pt>
                <c:pt idx="32">
                  <c:v>128.64889491999998</c:v>
                </c:pt>
                <c:pt idx="33">
                  <c:v>128.32870283999998</c:v>
                </c:pt>
                <c:pt idx="34">
                  <c:v>127.37424491999998</c:v>
                </c:pt>
                <c:pt idx="35">
                  <c:v>126.37084043999999</c:v>
                </c:pt>
                <c:pt idx="36">
                  <c:v>126.12814707999998</c:v>
                </c:pt>
                <c:pt idx="37">
                  <c:v>125.82223107999998</c:v>
                </c:pt>
                <c:pt idx="38">
                  <c:v>124.93507467999999</c:v>
                </c:pt>
                <c:pt idx="39">
                  <c:v>124.23962564</c:v>
                </c:pt>
                <c:pt idx="40">
                  <c:v>124.10910147999999</c:v>
                </c:pt>
                <c:pt idx="41">
                  <c:v>123.51154555999999</c:v>
                </c:pt>
                <c:pt idx="42">
                  <c:v>123.51256527999998</c:v>
                </c:pt>
                <c:pt idx="43">
                  <c:v>123.23418171999998</c:v>
                </c:pt>
                <c:pt idx="44">
                  <c:v>122.97415312</c:v>
                </c:pt>
                <c:pt idx="45">
                  <c:v>123.2229648</c:v>
                </c:pt>
                <c:pt idx="46">
                  <c:v>124.03160275999998</c:v>
                </c:pt>
                <c:pt idx="47">
                  <c:v>124.59040931999998</c:v>
                </c:pt>
                <c:pt idx="48">
                  <c:v>125.35723876</c:v>
                </c:pt>
                <c:pt idx="49">
                  <c:v>125.90992699999998</c:v>
                </c:pt>
                <c:pt idx="50">
                  <c:v>125.86200015999999</c:v>
                </c:pt>
                <c:pt idx="51">
                  <c:v>126.65432259999999</c:v>
                </c:pt>
                <c:pt idx="52">
                  <c:v>126.51258151999998</c:v>
                </c:pt>
                <c:pt idx="53">
                  <c:v>126.41162924</c:v>
                </c:pt>
                <c:pt idx="54">
                  <c:v>126.25663179999998</c:v>
                </c:pt>
                <c:pt idx="55">
                  <c:v>126.20768523999999</c:v>
                </c:pt>
                <c:pt idx="56">
                  <c:v>125.94459747999998</c:v>
                </c:pt>
                <c:pt idx="57">
                  <c:v>125.09109183999999</c:v>
                </c:pt>
                <c:pt idx="58">
                  <c:v>124.56593603999998</c:v>
                </c:pt>
                <c:pt idx="59">
                  <c:v>123.57374847999999</c:v>
                </c:pt>
                <c:pt idx="60">
                  <c:v>122.37047887999999</c:v>
                </c:pt>
                <c:pt idx="61">
                  <c:v>121.07543447999998</c:v>
                </c:pt>
                <c:pt idx="62">
                  <c:v>119.75795623999997</c:v>
                </c:pt>
                <c:pt idx="63">
                  <c:v>118.79737999999999</c:v>
                </c:pt>
                <c:pt idx="64">
                  <c:v>118.21715931999998</c:v>
                </c:pt>
                <c:pt idx="65">
                  <c:v>117.30247047999998</c:v>
                </c:pt>
                <c:pt idx="66">
                  <c:v>116.64679052</c:v>
                </c:pt>
                <c:pt idx="67">
                  <c:v>116.26439551999998</c:v>
                </c:pt>
                <c:pt idx="68">
                  <c:v>116.11653611999999</c:v>
                </c:pt>
                <c:pt idx="69">
                  <c:v>116.23278419999998</c:v>
                </c:pt>
                <c:pt idx="70">
                  <c:v>115.54039431999999</c:v>
                </c:pt>
                <c:pt idx="71">
                  <c:v>115.30381927999998</c:v>
                </c:pt>
                <c:pt idx="72">
                  <c:v>114.40748539999997</c:v>
                </c:pt>
                <c:pt idx="73">
                  <c:v>113.25112292</c:v>
                </c:pt>
                <c:pt idx="74">
                  <c:v>112.14166755999999</c:v>
                </c:pt>
                <c:pt idx="75">
                  <c:v>110.79665687999999</c:v>
                </c:pt>
                <c:pt idx="76">
                  <c:v>109.18753871999998</c:v>
                </c:pt>
                <c:pt idx="77">
                  <c:v>107.31533279999998</c:v>
                </c:pt>
                <c:pt idx="78">
                  <c:v>105.67562303999999</c:v>
                </c:pt>
                <c:pt idx="79">
                  <c:v>104.35304619999998</c:v>
                </c:pt>
                <c:pt idx="80">
                  <c:v>103.09981031999999</c:v>
                </c:pt>
                <c:pt idx="81">
                  <c:v>101.27338982799999</c:v>
                </c:pt>
                <c:pt idx="82">
                  <c:v>99.505807179999991</c:v>
                </c:pt>
                <c:pt idx="83">
                  <c:v>97.738734391999984</c:v>
                </c:pt>
                <c:pt idx="84">
                  <c:v>96.672821075999977</c:v>
                </c:pt>
                <c:pt idx="85">
                  <c:v>94.933484671999977</c:v>
                </c:pt>
                <c:pt idx="86">
                  <c:v>93.598671191999998</c:v>
                </c:pt>
                <c:pt idx="87">
                  <c:v>92.380309735999987</c:v>
                </c:pt>
                <c:pt idx="88">
                  <c:v>91.405049527999978</c:v>
                </c:pt>
                <c:pt idx="89">
                  <c:v>90.679212832000005</c:v>
                </c:pt>
                <c:pt idx="90">
                  <c:v>90.395526727999993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12-4C64-A156-40C052C765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463408"/>
        <c:axId val="70452848"/>
      </c:lineChart>
      <c:lineChart>
        <c:grouping val="standard"/>
        <c:varyColors val="0"/>
        <c:ser>
          <c:idx val="1"/>
          <c:order val="1"/>
          <c:tx>
            <c:v>Torque</c:v>
          </c:tx>
          <c:spPr>
            <a:ln w="25400" cap="rnd">
              <a:solidFill>
                <a:srgbClr val="EB6C15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BsC'!$F$6:$F$96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635-406A-987A-4DDB15E77B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3945551"/>
        <c:axId val="1643944591"/>
      </c:lineChart>
      <c:catAx>
        <c:axId val="704634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452848"/>
        <c:crosses val="autoZero"/>
        <c:auto val="1"/>
        <c:lblAlgn val="ctr"/>
        <c:lblOffset val="100"/>
        <c:noMultiLvlLbl val="1"/>
      </c:catAx>
      <c:valAx>
        <c:axId val="70452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BMEP</a:t>
                </a:r>
                <a:r>
                  <a:rPr lang="en-GB" baseline="0"/>
                  <a:t> (kPa)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8.8140947785857755E-3"/>
              <c:y val="0.467450923329995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463408"/>
        <c:crosses val="autoZero"/>
        <c:crossBetween val="between"/>
      </c:valAx>
      <c:valAx>
        <c:axId val="1643944591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(N/m)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3945551"/>
        <c:crosses val="max"/>
        <c:crossBetween val="between"/>
      </c:valAx>
      <c:catAx>
        <c:axId val="164394555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64394459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Overall</a:t>
            </a:r>
            <a:r>
              <a:rPr lang="en-GB" baseline="0"/>
              <a:t> Thermal Efficiency and Lambda Flow Vs.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Overall Thermal Efficiency Vs.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BsC'!$Q$6:$Q$96</c:f>
              <c:numCache>
                <c:formatCode>General</c:formatCode>
                <c:ptCount val="91"/>
                <c:pt idx="0">
                  <c:v>22.063471422895162</c:v>
                </c:pt>
                <c:pt idx="1">
                  <c:v>22.632625561262039</c:v>
                </c:pt>
                <c:pt idx="2">
                  <c:v>23.503627679419736</c:v>
                </c:pt>
                <c:pt idx="3">
                  <c:v>25.000500600681569</c:v>
                </c:pt>
                <c:pt idx="4">
                  <c:v>25.918874858398596</c:v>
                </c:pt>
                <c:pt idx="5">
                  <c:v>25.85138145386756</c:v>
                </c:pt>
                <c:pt idx="6">
                  <c:v>27.362753567652732</c:v>
                </c:pt>
                <c:pt idx="7">
                  <c:v>28.795714958291903</c:v>
                </c:pt>
                <c:pt idx="8">
                  <c:v>29.096664189270665</c:v>
                </c:pt>
                <c:pt idx="9">
                  <c:v>30.102766200250297</c:v>
                </c:pt>
                <c:pt idx="10">
                  <c:v>30.062127610446147</c:v>
                </c:pt>
                <c:pt idx="11">
                  <c:v>29.750471222213154</c:v>
                </c:pt>
                <c:pt idx="12">
                  <c:v>30.018600788695942</c:v>
                </c:pt>
                <c:pt idx="13">
                  <c:v>30.13963058890311</c:v>
                </c:pt>
                <c:pt idx="14">
                  <c:v>30.619531942535811</c:v>
                </c:pt>
                <c:pt idx="15">
                  <c:v>30.655361918713037</c:v>
                </c:pt>
                <c:pt idx="16">
                  <c:v>29.909037330828848</c:v>
                </c:pt>
                <c:pt idx="17">
                  <c:v>29.519917976755757</c:v>
                </c:pt>
                <c:pt idx="18">
                  <c:v>29.52536940434652</c:v>
                </c:pt>
                <c:pt idx="19">
                  <c:v>29.712767413558883</c:v>
                </c:pt>
                <c:pt idx="20">
                  <c:v>29.553481707156603</c:v>
                </c:pt>
                <c:pt idx="21">
                  <c:v>29.914905057167481</c:v>
                </c:pt>
                <c:pt idx="22">
                  <c:v>30.162218102152277</c:v>
                </c:pt>
                <c:pt idx="23">
                  <c:v>30.329937120101246</c:v>
                </c:pt>
                <c:pt idx="24">
                  <c:v>30.363476504259069</c:v>
                </c:pt>
                <c:pt idx="25">
                  <c:v>30.531875823260151</c:v>
                </c:pt>
                <c:pt idx="26">
                  <c:v>30.52292260729919</c:v>
                </c:pt>
                <c:pt idx="27">
                  <c:v>30.205270423726571</c:v>
                </c:pt>
                <c:pt idx="28">
                  <c:v>30.043928921141028</c:v>
                </c:pt>
                <c:pt idx="29">
                  <c:v>30.252619692663551</c:v>
                </c:pt>
                <c:pt idx="30">
                  <c:v>30.078886482839419</c:v>
                </c:pt>
                <c:pt idx="31">
                  <c:v>30.067007109704225</c:v>
                </c:pt>
                <c:pt idx="32">
                  <c:v>29.644011247096525</c:v>
                </c:pt>
                <c:pt idx="33">
                  <c:v>29.541209125100732</c:v>
                </c:pt>
                <c:pt idx="34">
                  <c:v>29.327353557654749</c:v>
                </c:pt>
                <c:pt idx="35">
                  <c:v>29.012208892190607</c:v>
                </c:pt>
                <c:pt idx="36">
                  <c:v>29.212787493891124</c:v>
                </c:pt>
                <c:pt idx="37">
                  <c:v>29.168223273994393</c:v>
                </c:pt>
                <c:pt idx="38">
                  <c:v>28.717833731060473</c:v>
                </c:pt>
                <c:pt idx="39">
                  <c:v>28.348801651475181</c:v>
                </c:pt>
                <c:pt idx="40">
                  <c:v>27.865567228369265</c:v>
                </c:pt>
                <c:pt idx="41">
                  <c:v>27.228947524413272</c:v>
                </c:pt>
                <c:pt idx="42">
                  <c:v>27.148524310296512</c:v>
                </c:pt>
                <c:pt idx="43">
                  <c:v>26.759842132730121</c:v>
                </c:pt>
                <c:pt idx="44">
                  <c:v>26.890756712992314</c:v>
                </c:pt>
                <c:pt idx="45">
                  <c:v>26.740459482295325</c:v>
                </c:pt>
                <c:pt idx="46">
                  <c:v>27.033098548295008</c:v>
                </c:pt>
                <c:pt idx="47">
                  <c:v>27.204408868182778</c:v>
                </c:pt>
                <c:pt idx="48">
                  <c:v>27.104257952028139</c:v>
                </c:pt>
                <c:pt idx="49">
                  <c:v>27.407608410123952</c:v>
                </c:pt>
                <c:pt idx="50">
                  <c:v>27.116468280224787</c:v>
                </c:pt>
                <c:pt idx="51">
                  <c:v>27.282327081018337</c:v>
                </c:pt>
                <c:pt idx="52">
                  <c:v>26.595427080341743</c:v>
                </c:pt>
                <c:pt idx="53">
                  <c:v>26.681756542604884</c:v>
                </c:pt>
                <c:pt idx="54">
                  <c:v>26.309247721964823</c:v>
                </c:pt>
                <c:pt idx="55">
                  <c:v>26.589086669285848</c:v>
                </c:pt>
                <c:pt idx="56">
                  <c:v>26.468105931604828</c:v>
                </c:pt>
                <c:pt idx="57">
                  <c:v>26.20167545948598</c:v>
                </c:pt>
                <c:pt idx="58">
                  <c:v>26.224564245198788</c:v>
                </c:pt>
                <c:pt idx="59">
                  <c:v>25.701780570896478</c:v>
                </c:pt>
                <c:pt idx="60">
                  <c:v>25.619705851659809</c:v>
                </c:pt>
                <c:pt idx="61">
                  <c:v>25.437471798875507</c:v>
                </c:pt>
                <c:pt idx="62">
                  <c:v>25.308220634284062</c:v>
                </c:pt>
                <c:pt idx="63">
                  <c:v>25.05585988948889</c:v>
                </c:pt>
                <c:pt idx="64">
                  <c:v>25.075587407119375</c:v>
                </c:pt>
                <c:pt idx="65">
                  <c:v>24.987133228921472</c:v>
                </c:pt>
                <c:pt idx="66">
                  <c:v>24.719681320859099</c:v>
                </c:pt>
                <c:pt idx="67">
                  <c:v>24.61159099923632</c:v>
                </c:pt>
                <c:pt idx="68">
                  <c:v>24.609531235854504</c:v>
                </c:pt>
                <c:pt idx="69">
                  <c:v>24.857826576859303</c:v>
                </c:pt>
                <c:pt idx="70">
                  <c:v>24.625827800147466</c:v>
                </c:pt>
                <c:pt idx="71">
                  <c:v>24.640806923007368</c:v>
                </c:pt>
                <c:pt idx="72">
                  <c:v>24.539936706988989</c:v>
                </c:pt>
                <c:pt idx="73">
                  <c:v>24.467847595976117</c:v>
                </c:pt>
                <c:pt idx="74">
                  <c:v>24.477214066801952</c:v>
                </c:pt>
                <c:pt idx="75">
                  <c:v>24.128674965001775</c:v>
                </c:pt>
                <c:pt idx="76">
                  <c:v>24.050758552830708</c:v>
                </c:pt>
                <c:pt idx="77">
                  <c:v>23.8002673167728</c:v>
                </c:pt>
                <c:pt idx="78">
                  <c:v>23.533717390901327</c:v>
                </c:pt>
                <c:pt idx="79">
                  <c:v>23.422710039928141</c:v>
                </c:pt>
                <c:pt idx="80">
                  <c:v>23.357386368319684</c:v>
                </c:pt>
                <c:pt idx="81">
                  <c:v>23.092253416210625</c:v>
                </c:pt>
                <c:pt idx="82">
                  <c:v>22.924281572804709</c:v>
                </c:pt>
                <c:pt idx="83">
                  <c:v>22.652056327913179</c:v>
                </c:pt>
                <c:pt idx="84">
                  <c:v>22.429390992978085</c:v>
                </c:pt>
                <c:pt idx="85">
                  <c:v>22.405434388990347</c:v>
                </c:pt>
                <c:pt idx="86">
                  <c:v>22.226988040875838</c:v>
                </c:pt>
                <c:pt idx="87">
                  <c:v>22.251729576509469</c:v>
                </c:pt>
                <c:pt idx="88">
                  <c:v>21.697846108953083</c:v>
                </c:pt>
                <c:pt idx="89">
                  <c:v>21.408904730263327</c:v>
                </c:pt>
                <c:pt idx="90">
                  <c:v>21.228985046188992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E5-4B44-AD36-9381D0C42E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5209999"/>
        <c:axId val="1935218159"/>
      </c:lineChart>
      <c:lineChart>
        <c:grouping val="standard"/>
        <c:varyColors val="0"/>
        <c:ser>
          <c:idx val="1"/>
          <c:order val="1"/>
          <c:tx>
            <c:v>Lambda Vs. Engine Speed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BsC'!$E$6:$E$96</c:f>
              <c:numCache>
                <c:formatCode>General</c:formatCode>
                <c:ptCount val="91"/>
                <c:pt idx="0">
                  <c:v>1.2658</c:v>
                </c:pt>
                <c:pt idx="1">
                  <c:v>1.26783</c:v>
                </c:pt>
                <c:pt idx="2">
                  <c:v>1.2734399999999999</c:v>
                </c:pt>
                <c:pt idx="3">
                  <c:v>1.2847599999999999</c:v>
                </c:pt>
                <c:pt idx="4">
                  <c:v>1.2918099999999999</c:v>
                </c:pt>
                <c:pt idx="5">
                  <c:v>1.2972900000000001</c:v>
                </c:pt>
                <c:pt idx="6">
                  <c:v>1.29895</c:v>
                </c:pt>
                <c:pt idx="7">
                  <c:v>1.2946899999999999</c:v>
                </c:pt>
                <c:pt idx="8">
                  <c:v>1.2855000000000001</c:v>
                </c:pt>
                <c:pt idx="9">
                  <c:v>1.2781800000000001</c:v>
                </c:pt>
                <c:pt idx="10">
                  <c:v>1.2795000000000001</c:v>
                </c:pt>
                <c:pt idx="11">
                  <c:v>1.27766</c:v>
                </c:pt>
                <c:pt idx="12">
                  <c:v>1.2823500000000001</c:v>
                </c:pt>
                <c:pt idx="13">
                  <c:v>1.2902800000000001</c:v>
                </c:pt>
                <c:pt idx="14">
                  <c:v>1.29942</c:v>
                </c:pt>
                <c:pt idx="15">
                  <c:v>1.31053</c:v>
                </c:pt>
                <c:pt idx="16">
                  <c:v>1.3149</c:v>
                </c:pt>
                <c:pt idx="17">
                  <c:v>1.3184899999999999</c:v>
                </c:pt>
                <c:pt idx="18">
                  <c:v>1.3189200000000001</c:v>
                </c:pt>
                <c:pt idx="19">
                  <c:v>1.31484</c:v>
                </c:pt>
                <c:pt idx="20">
                  <c:v>1.31653</c:v>
                </c:pt>
                <c:pt idx="21">
                  <c:v>1.32098</c:v>
                </c:pt>
                <c:pt idx="22">
                  <c:v>1.32287</c:v>
                </c:pt>
                <c:pt idx="23">
                  <c:v>1.3216399999999999</c:v>
                </c:pt>
                <c:pt idx="24">
                  <c:v>1.3165199999999999</c:v>
                </c:pt>
                <c:pt idx="25">
                  <c:v>1.3046500000000001</c:v>
                </c:pt>
                <c:pt idx="26">
                  <c:v>1.2964599999999999</c:v>
                </c:pt>
                <c:pt idx="27">
                  <c:v>1.2822899999999999</c:v>
                </c:pt>
                <c:pt idx="28">
                  <c:v>1.2730399999999999</c:v>
                </c:pt>
                <c:pt idx="29">
                  <c:v>1.2698400000000001</c:v>
                </c:pt>
                <c:pt idx="30">
                  <c:v>1.2744599999999999</c:v>
                </c:pt>
                <c:pt idx="31">
                  <c:v>1.2787599999999999</c:v>
                </c:pt>
                <c:pt idx="32">
                  <c:v>1.27634</c:v>
                </c:pt>
                <c:pt idx="33">
                  <c:v>1.28027</c:v>
                </c:pt>
                <c:pt idx="34">
                  <c:v>1.2837099999999999</c:v>
                </c:pt>
                <c:pt idx="35">
                  <c:v>1.2811999999999999</c:v>
                </c:pt>
                <c:pt idx="36">
                  <c:v>1.2744800000000001</c:v>
                </c:pt>
                <c:pt idx="37">
                  <c:v>1.2603599999999999</c:v>
                </c:pt>
                <c:pt idx="38">
                  <c:v>1.2531000000000001</c:v>
                </c:pt>
                <c:pt idx="39">
                  <c:v>1.23943</c:v>
                </c:pt>
                <c:pt idx="40">
                  <c:v>1.2273499999999999</c:v>
                </c:pt>
                <c:pt idx="41">
                  <c:v>1.2193000000000001</c:v>
                </c:pt>
                <c:pt idx="42">
                  <c:v>1.20692</c:v>
                </c:pt>
                <c:pt idx="43">
                  <c:v>1.1927399999999999</c:v>
                </c:pt>
                <c:pt idx="44">
                  <c:v>1.1848099999999999</c:v>
                </c:pt>
                <c:pt idx="45">
                  <c:v>1.17378</c:v>
                </c:pt>
                <c:pt idx="46">
                  <c:v>1.1611800000000001</c:v>
                </c:pt>
                <c:pt idx="47">
                  <c:v>1.1510400000000001</c:v>
                </c:pt>
                <c:pt idx="48">
                  <c:v>1.14117</c:v>
                </c:pt>
                <c:pt idx="49">
                  <c:v>1.12669</c:v>
                </c:pt>
                <c:pt idx="50">
                  <c:v>1.11975</c:v>
                </c:pt>
                <c:pt idx="51">
                  <c:v>1.10622</c:v>
                </c:pt>
                <c:pt idx="52">
                  <c:v>1.09697</c:v>
                </c:pt>
                <c:pt idx="53">
                  <c:v>1.0940099999999999</c:v>
                </c:pt>
                <c:pt idx="54">
                  <c:v>1.09659</c:v>
                </c:pt>
                <c:pt idx="55">
                  <c:v>1.0980799999999999</c:v>
                </c:pt>
                <c:pt idx="56">
                  <c:v>1.09907</c:v>
                </c:pt>
                <c:pt idx="57">
                  <c:v>1.1053299999999999</c:v>
                </c:pt>
                <c:pt idx="58">
                  <c:v>1.11704</c:v>
                </c:pt>
                <c:pt idx="59">
                  <c:v>1.12259</c:v>
                </c:pt>
                <c:pt idx="60">
                  <c:v>1.1246100000000001</c:v>
                </c:pt>
                <c:pt idx="61">
                  <c:v>1.1222000000000001</c:v>
                </c:pt>
                <c:pt idx="62">
                  <c:v>1.1239399999999999</c:v>
                </c:pt>
                <c:pt idx="63">
                  <c:v>1.12233</c:v>
                </c:pt>
                <c:pt idx="64">
                  <c:v>1.1217900000000001</c:v>
                </c:pt>
                <c:pt idx="65">
                  <c:v>1.12456</c:v>
                </c:pt>
                <c:pt idx="66">
                  <c:v>1.1227799999999999</c:v>
                </c:pt>
                <c:pt idx="67">
                  <c:v>1.1194299999999999</c:v>
                </c:pt>
                <c:pt idx="68">
                  <c:v>1.1198600000000001</c:v>
                </c:pt>
                <c:pt idx="69">
                  <c:v>1.11873</c:v>
                </c:pt>
                <c:pt idx="70">
                  <c:v>1.1156299999999999</c:v>
                </c:pt>
                <c:pt idx="71">
                  <c:v>1.1095299999999999</c:v>
                </c:pt>
                <c:pt idx="72">
                  <c:v>1.1056900000000001</c:v>
                </c:pt>
                <c:pt idx="73">
                  <c:v>1.09782</c:v>
                </c:pt>
                <c:pt idx="74">
                  <c:v>1.09558</c:v>
                </c:pt>
                <c:pt idx="75">
                  <c:v>1.0882700000000001</c:v>
                </c:pt>
                <c:pt idx="76">
                  <c:v>1.08396</c:v>
                </c:pt>
                <c:pt idx="77">
                  <c:v>1.0822099999999999</c:v>
                </c:pt>
                <c:pt idx="78">
                  <c:v>1.0846</c:v>
                </c:pt>
                <c:pt idx="79">
                  <c:v>1.08823</c:v>
                </c:pt>
                <c:pt idx="80">
                  <c:v>1.08687</c:v>
                </c:pt>
                <c:pt idx="81">
                  <c:v>1.0891</c:v>
                </c:pt>
                <c:pt idx="82">
                  <c:v>1.09185</c:v>
                </c:pt>
                <c:pt idx="83">
                  <c:v>1.0940700000000001</c:v>
                </c:pt>
                <c:pt idx="84">
                  <c:v>1.0934600000000001</c:v>
                </c:pt>
                <c:pt idx="85">
                  <c:v>1.0880399999999999</c:v>
                </c:pt>
                <c:pt idx="86">
                  <c:v>1.0833900000000001</c:v>
                </c:pt>
                <c:pt idx="87">
                  <c:v>1.0800700000000001</c:v>
                </c:pt>
                <c:pt idx="88">
                  <c:v>1.0789500000000001</c:v>
                </c:pt>
                <c:pt idx="89">
                  <c:v>1.0792299999999999</c:v>
                </c:pt>
                <c:pt idx="90">
                  <c:v>1.0836600000000001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E5-4B44-AD36-9381D0C42E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13600463"/>
        <c:axId val="1813596143"/>
      </c:lineChart>
      <c:catAx>
        <c:axId val="19352099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5218159"/>
        <c:crosses val="autoZero"/>
        <c:auto val="1"/>
        <c:lblAlgn val="ctr"/>
        <c:lblOffset val="100"/>
        <c:noMultiLvlLbl val="0"/>
      </c:catAx>
      <c:valAx>
        <c:axId val="1935218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Overal Themal Efficiency 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5209999"/>
        <c:crosses val="autoZero"/>
        <c:crossBetween val="between"/>
      </c:valAx>
      <c:valAx>
        <c:axId val="1813596143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3600463"/>
        <c:crosses val="max"/>
        <c:crossBetween val="between"/>
      </c:valAx>
      <c:catAx>
        <c:axId val="181360046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813596143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Air intake ratio Vs. Engine speed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6640594046258758E-2"/>
          <c:y val="3.5051130048807694E-2"/>
          <c:w val="0.8691898998961225"/>
          <c:h val="0.90241754973447896"/>
        </c:manualLayout>
      </c:layout>
      <c:scatterChart>
        <c:scatterStyle val="smoothMarker"/>
        <c:varyColors val="0"/>
        <c:ser>
          <c:idx val="0"/>
          <c:order val="0"/>
          <c:tx>
            <c:v>Air Ratio: 1</c:v>
          </c:tx>
          <c:spPr>
            <a:ln w="38100" cap="rnd">
              <a:solidFill>
                <a:srgbClr val="41DF4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BsC'!$S$6:$S$96</c:f>
              <c:numCache>
                <c:formatCode>General</c:formatCode>
                <c:ptCount val="91"/>
                <c:pt idx="0">
                  <c:v>18.60726</c:v>
                </c:pt>
                <c:pt idx="1">
                  <c:v>18.637100999999998</c:v>
                </c:pt>
                <c:pt idx="2">
                  <c:v>18.719567999999999</c:v>
                </c:pt>
                <c:pt idx="3">
                  <c:v>18.885971999999999</c:v>
                </c:pt>
                <c:pt idx="4">
                  <c:v>18.989606999999996</c:v>
                </c:pt>
                <c:pt idx="5">
                  <c:v>19.070163000000001</c:v>
                </c:pt>
                <c:pt idx="6">
                  <c:v>19.094564999999999</c:v>
                </c:pt>
                <c:pt idx="7">
                  <c:v>19.031942999999998</c:v>
                </c:pt>
                <c:pt idx="8">
                  <c:v>18.896850000000001</c:v>
                </c:pt>
                <c:pt idx="9">
                  <c:v>18.789246000000002</c:v>
                </c:pt>
                <c:pt idx="10">
                  <c:v>18.80865</c:v>
                </c:pt>
                <c:pt idx="11">
                  <c:v>18.781601999999999</c:v>
                </c:pt>
                <c:pt idx="12">
                  <c:v>18.850545</c:v>
                </c:pt>
                <c:pt idx="13">
                  <c:v>18.967116000000001</c:v>
                </c:pt>
                <c:pt idx="14">
                  <c:v>19.101474</c:v>
                </c:pt>
                <c:pt idx="15">
                  <c:v>19.264790999999999</c:v>
                </c:pt>
                <c:pt idx="16">
                  <c:v>19.329029999999999</c:v>
                </c:pt>
                <c:pt idx="17">
                  <c:v>19.381802999999998</c:v>
                </c:pt>
                <c:pt idx="18">
                  <c:v>19.388124000000001</c:v>
                </c:pt>
                <c:pt idx="19">
                  <c:v>19.328147999999999</c:v>
                </c:pt>
                <c:pt idx="20">
                  <c:v>19.352990999999999</c:v>
                </c:pt>
                <c:pt idx="21">
                  <c:v>19.418406000000001</c:v>
                </c:pt>
                <c:pt idx="22">
                  <c:v>19.446189</c:v>
                </c:pt>
                <c:pt idx="23">
                  <c:v>19.428107999999998</c:v>
                </c:pt>
                <c:pt idx="24">
                  <c:v>19.352843999999997</c:v>
                </c:pt>
                <c:pt idx="25">
                  <c:v>19.178355</c:v>
                </c:pt>
                <c:pt idx="26">
                  <c:v>19.057962</c:v>
                </c:pt>
                <c:pt idx="27">
                  <c:v>18.849663</c:v>
                </c:pt>
                <c:pt idx="28">
                  <c:v>18.713687999999998</c:v>
                </c:pt>
                <c:pt idx="29">
                  <c:v>18.666647999999999</c:v>
                </c:pt>
                <c:pt idx="30">
                  <c:v>18.734561999999997</c:v>
                </c:pt>
                <c:pt idx="31">
                  <c:v>18.797771999999998</c:v>
                </c:pt>
                <c:pt idx="32">
                  <c:v>18.762197999999998</c:v>
                </c:pt>
                <c:pt idx="33">
                  <c:v>18.819969</c:v>
                </c:pt>
                <c:pt idx="34">
                  <c:v>18.870536999999999</c:v>
                </c:pt>
                <c:pt idx="35">
                  <c:v>18.833639999999999</c:v>
                </c:pt>
                <c:pt idx="36">
                  <c:v>18.734856000000001</c:v>
                </c:pt>
                <c:pt idx="37">
                  <c:v>18.527291999999999</c:v>
                </c:pt>
                <c:pt idx="38">
                  <c:v>18.420570000000001</c:v>
                </c:pt>
                <c:pt idx="39">
                  <c:v>18.219621</c:v>
                </c:pt>
                <c:pt idx="40">
                  <c:v>18.042044999999998</c:v>
                </c:pt>
                <c:pt idx="41">
                  <c:v>17.92371</c:v>
                </c:pt>
                <c:pt idx="42">
                  <c:v>17.741723999999998</c:v>
                </c:pt>
                <c:pt idx="43">
                  <c:v>17.533277999999999</c:v>
                </c:pt>
                <c:pt idx="44">
                  <c:v>17.416706999999999</c:v>
                </c:pt>
                <c:pt idx="45">
                  <c:v>17.254566000000001</c:v>
                </c:pt>
                <c:pt idx="46">
                  <c:v>17.069345999999999</c:v>
                </c:pt>
                <c:pt idx="47">
                  <c:v>16.920287999999999</c:v>
                </c:pt>
                <c:pt idx="48">
                  <c:v>16.775199000000001</c:v>
                </c:pt>
                <c:pt idx="49">
                  <c:v>16.562342999999998</c:v>
                </c:pt>
                <c:pt idx="50">
                  <c:v>16.460325000000001</c:v>
                </c:pt>
                <c:pt idx="51">
                  <c:v>16.261433999999998</c:v>
                </c:pt>
                <c:pt idx="52">
                  <c:v>16.125458999999999</c:v>
                </c:pt>
                <c:pt idx="53">
                  <c:v>16.081947</c:v>
                </c:pt>
                <c:pt idx="54">
                  <c:v>16.119872999999998</c:v>
                </c:pt>
                <c:pt idx="55">
                  <c:v>16.141776</c:v>
                </c:pt>
                <c:pt idx="56">
                  <c:v>16.156328999999999</c:v>
                </c:pt>
                <c:pt idx="57">
                  <c:v>16.248351</c:v>
                </c:pt>
                <c:pt idx="58">
                  <c:v>16.420487999999999</c:v>
                </c:pt>
                <c:pt idx="59">
                  <c:v>16.502072999999999</c:v>
                </c:pt>
                <c:pt idx="60">
                  <c:v>16.531767000000002</c:v>
                </c:pt>
                <c:pt idx="61">
                  <c:v>16.49634</c:v>
                </c:pt>
                <c:pt idx="62">
                  <c:v>16.521917999999999</c:v>
                </c:pt>
                <c:pt idx="63">
                  <c:v>16.498251</c:v>
                </c:pt>
                <c:pt idx="64">
                  <c:v>16.490313</c:v>
                </c:pt>
                <c:pt idx="65">
                  <c:v>16.531032</c:v>
                </c:pt>
                <c:pt idx="66">
                  <c:v>16.504865999999996</c:v>
                </c:pt>
                <c:pt idx="67">
                  <c:v>16.455620999999997</c:v>
                </c:pt>
                <c:pt idx="68">
                  <c:v>16.461942000000001</c:v>
                </c:pt>
                <c:pt idx="69">
                  <c:v>16.445330999999999</c:v>
                </c:pt>
                <c:pt idx="70">
                  <c:v>16.399760999999998</c:v>
                </c:pt>
                <c:pt idx="71">
                  <c:v>16.310090999999996</c:v>
                </c:pt>
                <c:pt idx="72">
                  <c:v>16.253643</c:v>
                </c:pt>
                <c:pt idx="73">
                  <c:v>16.137954000000001</c:v>
                </c:pt>
                <c:pt idx="74">
                  <c:v>16.105025999999999</c:v>
                </c:pt>
                <c:pt idx="75">
                  <c:v>15.997569</c:v>
                </c:pt>
                <c:pt idx="76">
                  <c:v>15.934212</c:v>
                </c:pt>
                <c:pt idx="77">
                  <c:v>15.908486999999997</c:v>
                </c:pt>
                <c:pt idx="78">
                  <c:v>15.943619999999999</c:v>
                </c:pt>
                <c:pt idx="79">
                  <c:v>15.996981</c:v>
                </c:pt>
                <c:pt idx="80">
                  <c:v>15.976989</c:v>
                </c:pt>
                <c:pt idx="81">
                  <c:v>16.00977</c:v>
                </c:pt>
                <c:pt idx="82">
                  <c:v>16.050194999999999</c:v>
                </c:pt>
                <c:pt idx="83">
                  <c:v>16.082829</c:v>
                </c:pt>
                <c:pt idx="84">
                  <c:v>16.073862000000002</c:v>
                </c:pt>
                <c:pt idx="85">
                  <c:v>15.994187999999998</c:v>
                </c:pt>
                <c:pt idx="86">
                  <c:v>15.925833000000001</c:v>
                </c:pt>
                <c:pt idx="87">
                  <c:v>15.877029</c:v>
                </c:pt>
                <c:pt idx="88">
                  <c:v>15.860565000000001</c:v>
                </c:pt>
                <c:pt idx="89">
                  <c:v>15.864680999999997</c:v>
                </c:pt>
                <c:pt idx="90">
                  <c:v>15.929802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238-A84E-8D2B-434C94DB30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0268031"/>
        <c:axId val="510269743"/>
      </c:scatterChart>
      <c:valAx>
        <c:axId val="51026803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0269743"/>
        <c:crosses val="autoZero"/>
        <c:crossBetween val="midCat"/>
      </c:valAx>
      <c:valAx>
        <c:axId val="5102697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Air</a:t>
                </a:r>
                <a:r>
                  <a:rPr lang="en-GB" baseline="0"/>
                  <a:t> intake ratio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026803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Air and Fuel mass intake</a:t>
            </a:r>
            <a:r>
              <a:rPr lang="en-GB" baseline="0"/>
              <a:t> Vs.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Air Mass intake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BsC'!$T$6:$T$96</c:f>
              <c:numCache>
                <c:formatCode>General</c:formatCode>
                <c:ptCount val="91"/>
                <c:pt idx="0">
                  <c:v>1.63743888E-2</c:v>
                </c:pt>
                <c:pt idx="1">
                  <c:v>1.6866576405E-2</c:v>
                </c:pt>
                <c:pt idx="2">
                  <c:v>1.7245402019999998E-2</c:v>
                </c:pt>
                <c:pt idx="3">
                  <c:v>1.718623452E-2</c:v>
                </c:pt>
                <c:pt idx="4">
                  <c:v>1.7660334509999997E-2</c:v>
                </c:pt>
                <c:pt idx="5">
                  <c:v>1.8819867110625003E-2</c:v>
                </c:pt>
                <c:pt idx="6">
                  <c:v>1.8855882937500002E-2</c:v>
                </c:pt>
                <c:pt idx="7">
                  <c:v>1.8936783284999998E-2</c:v>
                </c:pt>
                <c:pt idx="8">
                  <c:v>1.9723587187500006E-2</c:v>
                </c:pt>
                <c:pt idx="9">
                  <c:v>1.9893114202500003E-2</c:v>
                </c:pt>
                <c:pt idx="10">
                  <c:v>2.0842335281250002E-2</c:v>
                </c:pt>
                <c:pt idx="11">
                  <c:v>2.188056633E-2</c:v>
                </c:pt>
                <c:pt idx="12">
                  <c:v>2.2597090818749999E-2</c:v>
                </c:pt>
                <c:pt idx="13">
                  <c:v>2.3412533812500001E-2</c:v>
                </c:pt>
                <c:pt idx="14">
                  <c:v>2.3888780921249998E-2</c:v>
                </c:pt>
                <c:pt idx="15">
                  <c:v>2.4815458906875004E-2</c:v>
                </c:pt>
                <c:pt idx="16">
                  <c:v>2.6408287237499998E-2</c:v>
                </c:pt>
                <c:pt idx="17">
                  <c:v>2.7655410155624997E-2</c:v>
                </c:pt>
                <c:pt idx="18">
                  <c:v>2.8464189547500001E-2</c:v>
                </c:pt>
                <c:pt idx="19">
                  <c:v>2.9125103017500001E-2</c:v>
                </c:pt>
                <c:pt idx="20">
                  <c:v>3.0372100250624996E-2</c:v>
                </c:pt>
                <c:pt idx="21">
                  <c:v>3.1033040088749995E-2</c:v>
                </c:pt>
                <c:pt idx="22">
                  <c:v>3.1818826751250001E-2</c:v>
                </c:pt>
                <c:pt idx="23">
                  <c:v>3.26270788725E-2</c:v>
                </c:pt>
                <c:pt idx="24">
                  <c:v>3.3311082734999997E-2</c:v>
                </c:pt>
                <c:pt idx="25">
                  <c:v>3.3813837159375006E-2</c:v>
                </c:pt>
                <c:pt idx="26">
                  <c:v>3.4530644898749997E-2</c:v>
                </c:pt>
                <c:pt idx="27">
                  <c:v>3.5307775006875E-2</c:v>
                </c:pt>
                <c:pt idx="28">
                  <c:v>3.5953673069999997E-2</c:v>
                </c:pt>
                <c:pt idx="29">
                  <c:v>3.6318297015000001E-2</c:v>
                </c:pt>
                <c:pt idx="30">
                  <c:v>3.7375451189999992E-2</c:v>
                </c:pt>
                <c:pt idx="31">
                  <c:v>3.8206471589999999E-2</c:v>
                </c:pt>
                <c:pt idx="32">
                  <c:v>3.9412342173749997E-2</c:v>
                </c:pt>
                <c:pt idx="33">
                  <c:v>4.0333546063125003E-2</c:v>
                </c:pt>
                <c:pt idx="34">
                  <c:v>4.1196741088125002E-2</c:v>
                </c:pt>
                <c:pt idx="35">
                  <c:v>4.1999017200000002E-2</c:v>
                </c:pt>
                <c:pt idx="36">
                  <c:v>4.2165135285000002E-2</c:v>
                </c:pt>
                <c:pt idx="37">
                  <c:v>4.2404339565000004E-2</c:v>
                </c:pt>
                <c:pt idx="38">
                  <c:v>4.3265313787500009E-2</c:v>
                </c:pt>
                <c:pt idx="39">
                  <c:v>4.3852350294374995E-2</c:v>
                </c:pt>
                <c:pt idx="40">
                  <c:v>4.48795869375E-2</c:v>
                </c:pt>
                <c:pt idx="41">
                  <c:v>4.6164755568749993E-2</c:v>
                </c:pt>
                <c:pt idx="42">
                  <c:v>4.6583114077499994E-2</c:v>
                </c:pt>
                <c:pt idx="43">
                  <c:v>4.7350808898749999E-2</c:v>
                </c:pt>
                <c:pt idx="44">
                  <c:v>4.7449641133124998E-2</c:v>
                </c:pt>
                <c:pt idx="45">
                  <c:v>4.8107886828749995E-2</c:v>
                </c:pt>
                <c:pt idx="46">
                  <c:v>4.8114219037500003E-2</c:v>
                </c:pt>
                <c:pt idx="47">
                  <c:v>4.8328572599999994E-2</c:v>
                </c:pt>
                <c:pt idx="48">
                  <c:v>4.9109395072499999E-2</c:v>
                </c:pt>
                <c:pt idx="49">
                  <c:v>4.8869263314374987E-2</c:v>
                </c:pt>
                <c:pt idx="50">
                  <c:v>4.9782195421875008E-2</c:v>
                </c:pt>
                <c:pt idx="51">
                  <c:v>4.9892112191249997E-2</c:v>
                </c:pt>
                <c:pt idx="52">
                  <c:v>5.1409978974374999E-2</c:v>
                </c:pt>
                <c:pt idx="53">
                  <c:v>5.1773818123124996E-2</c:v>
                </c:pt>
                <c:pt idx="54">
                  <c:v>5.3286255185624992E-2</c:v>
                </c:pt>
                <c:pt idx="55">
                  <c:v>5.3489810219999996E-2</c:v>
                </c:pt>
                <c:pt idx="56">
                  <c:v>5.4386242496249994E-2</c:v>
                </c:pt>
                <c:pt idx="57">
                  <c:v>5.5599826078124998E-2</c:v>
                </c:pt>
                <c:pt idx="58">
                  <c:v>5.6630157989999992E-2</c:v>
                </c:pt>
                <c:pt idx="59">
                  <c:v>5.834514185062499E-2</c:v>
                </c:pt>
                <c:pt idx="60">
                  <c:v>5.8801428748125016E-2</c:v>
                </c:pt>
                <c:pt idx="61">
                  <c:v>5.9201240175000003E-2</c:v>
                </c:pt>
                <c:pt idx="62">
                  <c:v>5.9675102576249993E-2</c:v>
                </c:pt>
                <c:pt idx="63">
                  <c:v>6.0435155694374992E-2</c:v>
                </c:pt>
                <c:pt idx="64">
                  <c:v>6.0787416296250001E-2</c:v>
                </c:pt>
                <c:pt idx="65">
                  <c:v>6.1402451985000002E-2</c:v>
                </c:pt>
                <c:pt idx="66">
                  <c:v>6.2347131314999985E-2</c:v>
                </c:pt>
                <c:pt idx="67">
                  <c:v>6.2953035088124984E-2</c:v>
                </c:pt>
                <c:pt idx="68">
                  <c:v>6.3625405829999995E-2</c:v>
                </c:pt>
                <c:pt idx="69">
                  <c:v>6.3705100961249997E-2</c:v>
                </c:pt>
                <c:pt idx="70">
                  <c:v>6.4461310580625E-2</c:v>
                </c:pt>
                <c:pt idx="71">
                  <c:v>6.4649123201249978E-2</c:v>
                </c:pt>
                <c:pt idx="72">
                  <c:v>6.4892669677500001E-2</c:v>
                </c:pt>
                <c:pt idx="73">
                  <c:v>6.4662764433750006E-2</c:v>
                </c:pt>
                <c:pt idx="74">
                  <c:v>6.4561022977499979E-2</c:v>
                </c:pt>
                <c:pt idx="75">
                  <c:v>6.4960128620625002E-2</c:v>
                </c:pt>
                <c:pt idx="76">
                  <c:v>6.4643106307500003E-2</c:v>
                </c:pt>
                <c:pt idx="77">
                  <c:v>6.4767427698749991E-2</c:v>
                </c:pt>
                <c:pt idx="78">
                  <c:v>6.5309053424999999E-2</c:v>
                </c:pt>
                <c:pt idx="79">
                  <c:v>6.5677605118124996E-2</c:v>
                </c:pt>
                <c:pt idx="80">
                  <c:v>6.5645453553750011E-2</c:v>
                </c:pt>
                <c:pt idx="81">
                  <c:v>6.6010282931249997E-2</c:v>
                </c:pt>
                <c:pt idx="82">
                  <c:v>6.6146866143749997E-2</c:v>
                </c:pt>
                <c:pt idx="83">
                  <c:v>6.6532653219375001E-2</c:v>
                </c:pt>
                <c:pt idx="84">
                  <c:v>6.7068189195000003E-2</c:v>
                </c:pt>
                <c:pt idx="85">
                  <c:v>6.6235931054999989E-2</c:v>
                </c:pt>
                <c:pt idx="86">
                  <c:v>6.6171836115000007E-2</c:v>
                </c:pt>
                <c:pt idx="87">
                  <c:v>6.5651514915E-2</c:v>
                </c:pt>
                <c:pt idx="88">
                  <c:v>6.7169492775000006E-2</c:v>
                </c:pt>
                <c:pt idx="89">
                  <c:v>6.8178466597499987E-2</c:v>
                </c:pt>
                <c:pt idx="90">
                  <c:v>6.9453936719999998E-2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193-4738-94F1-6190CBD2B1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5514271"/>
        <c:axId val="1725519551"/>
      </c:lineChart>
      <c:lineChart>
        <c:grouping val="standard"/>
        <c:varyColors val="0"/>
        <c:ser>
          <c:idx val="1"/>
          <c:order val="1"/>
          <c:tx>
            <c:v>Fuel Mass intake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BsC'!$D$6:$D$96</c:f>
              <c:numCache>
                <c:formatCode>General</c:formatCode>
                <c:ptCount val="91"/>
                <c:pt idx="0">
                  <c:v>8.8000000000000003E-4</c:v>
                </c:pt>
                <c:pt idx="1">
                  <c:v>9.050000000000001E-4</c:v>
                </c:pt>
                <c:pt idx="2">
                  <c:v>9.2124999999999998E-4</c:v>
                </c:pt>
                <c:pt idx="3">
                  <c:v>9.1E-4</c:v>
                </c:pt>
                <c:pt idx="4">
                  <c:v>9.2999999999999995E-4</c:v>
                </c:pt>
                <c:pt idx="5">
                  <c:v>9.8687500000000012E-4</c:v>
                </c:pt>
                <c:pt idx="6">
                  <c:v>9.875000000000001E-4</c:v>
                </c:pt>
                <c:pt idx="7">
                  <c:v>9.9500000000000001E-4</c:v>
                </c:pt>
                <c:pt idx="8">
                  <c:v>1.0437500000000002E-3</c:v>
                </c:pt>
                <c:pt idx="9">
                  <c:v>1.05875E-3</c:v>
                </c:pt>
                <c:pt idx="10">
                  <c:v>1.1081250000000002E-3</c:v>
                </c:pt>
                <c:pt idx="11">
                  <c:v>1.165E-3</c:v>
                </c:pt>
                <c:pt idx="12">
                  <c:v>1.1987499999999999E-3</c:v>
                </c:pt>
                <c:pt idx="13">
                  <c:v>1.234375E-3</c:v>
                </c:pt>
                <c:pt idx="14">
                  <c:v>1.250625E-3</c:v>
                </c:pt>
                <c:pt idx="15">
                  <c:v>1.2881250000000002E-3</c:v>
                </c:pt>
                <c:pt idx="16">
                  <c:v>1.3662499999999998E-3</c:v>
                </c:pt>
                <c:pt idx="17">
                  <c:v>1.426875E-3</c:v>
                </c:pt>
                <c:pt idx="18">
                  <c:v>1.468125E-3</c:v>
                </c:pt>
                <c:pt idx="19">
                  <c:v>1.5068750000000002E-3</c:v>
                </c:pt>
                <c:pt idx="20">
                  <c:v>1.5693749999999998E-3</c:v>
                </c:pt>
                <c:pt idx="21">
                  <c:v>1.5981249999999997E-3</c:v>
                </c:pt>
                <c:pt idx="22">
                  <c:v>1.6362499999999999E-3</c:v>
                </c:pt>
                <c:pt idx="23">
                  <c:v>1.6793750000000001E-3</c:v>
                </c:pt>
                <c:pt idx="24">
                  <c:v>1.7212499999999999E-3</c:v>
                </c:pt>
                <c:pt idx="25">
                  <c:v>1.7631250000000002E-3</c:v>
                </c:pt>
                <c:pt idx="26">
                  <c:v>1.8118749999999999E-3</c:v>
                </c:pt>
                <c:pt idx="27">
                  <c:v>1.873125E-3</c:v>
                </c:pt>
                <c:pt idx="28">
                  <c:v>1.92125E-3</c:v>
                </c:pt>
                <c:pt idx="29">
                  <c:v>1.9456250000000001E-3</c:v>
                </c:pt>
                <c:pt idx="30">
                  <c:v>1.9949999999999998E-3</c:v>
                </c:pt>
                <c:pt idx="31">
                  <c:v>2.0325E-3</c:v>
                </c:pt>
                <c:pt idx="32">
                  <c:v>2.1006250000000001E-3</c:v>
                </c:pt>
                <c:pt idx="33">
                  <c:v>2.1431250000000001E-3</c:v>
                </c:pt>
                <c:pt idx="34">
                  <c:v>2.1831250000000002E-3</c:v>
                </c:pt>
                <c:pt idx="35">
                  <c:v>2.2300000000000002E-3</c:v>
                </c:pt>
                <c:pt idx="36">
                  <c:v>2.250625E-3</c:v>
                </c:pt>
                <c:pt idx="37">
                  <c:v>2.2887500000000004E-3</c:v>
                </c:pt>
                <c:pt idx="38">
                  <c:v>2.3487500000000001E-3</c:v>
                </c:pt>
                <c:pt idx="39">
                  <c:v>2.4068749999999997E-3</c:v>
                </c:pt>
                <c:pt idx="40">
                  <c:v>2.4875000000000001E-3</c:v>
                </c:pt>
                <c:pt idx="41">
                  <c:v>2.5756249999999998E-3</c:v>
                </c:pt>
                <c:pt idx="42">
                  <c:v>2.6256249999999999E-3</c:v>
                </c:pt>
                <c:pt idx="43">
                  <c:v>2.7006249999999999E-3</c:v>
                </c:pt>
                <c:pt idx="44">
                  <c:v>2.7243750000000002E-3</c:v>
                </c:pt>
                <c:pt idx="45">
                  <c:v>2.7881249999999998E-3</c:v>
                </c:pt>
                <c:pt idx="46">
                  <c:v>2.8187500000000001E-3</c:v>
                </c:pt>
                <c:pt idx="47">
                  <c:v>2.8562499999999998E-3</c:v>
                </c:pt>
                <c:pt idx="48">
                  <c:v>2.9275E-3</c:v>
                </c:pt>
                <c:pt idx="49">
                  <c:v>2.9506249999999997E-3</c:v>
                </c:pt>
                <c:pt idx="50">
                  <c:v>3.0243750000000002E-3</c:v>
                </c:pt>
                <c:pt idx="51">
                  <c:v>3.0681250000000001E-3</c:v>
                </c:pt>
                <c:pt idx="52">
                  <c:v>3.188125E-3</c:v>
                </c:pt>
                <c:pt idx="53">
                  <c:v>3.219375E-3</c:v>
                </c:pt>
                <c:pt idx="54">
                  <c:v>3.305625E-3</c:v>
                </c:pt>
                <c:pt idx="55">
                  <c:v>3.3137499999999999E-3</c:v>
                </c:pt>
                <c:pt idx="56">
                  <c:v>3.3662499999999999E-3</c:v>
                </c:pt>
                <c:pt idx="57">
                  <c:v>3.421875E-3</c:v>
                </c:pt>
                <c:pt idx="58">
                  <c:v>3.4487499999999996E-3</c:v>
                </c:pt>
                <c:pt idx="59">
                  <c:v>3.5356249999999997E-3</c:v>
                </c:pt>
                <c:pt idx="60">
                  <c:v>3.5568750000000006E-3</c:v>
                </c:pt>
                <c:pt idx="61">
                  <c:v>3.5887500000000004E-3</c:v>
                </c:pt>
                <c:pt idx="62">
                  <c:v>3.6118749999999996E-3</c:v>
                </c:pt>
                <c:pt idx="63">
                  <c:v>3.6631249999999997E-3</c:v>
                </c:pt>
                <c:pt idx="64">
                  <c:v>3.6862499999999999E-3</c:v>
                </c:pt>
                <c:pt idx="65">
                  <c:v>3.7143750000000002E-3</c:v>
                </c:pt>
                <c:pt idx="66">
                  <c:v>3.7775E-3</c:v>
                </c:pt>
                <c:pt idx="67">
                  <c:v>3.825625E-3</c:v>
                </c:pt>
                <c:pt idx="68">
                  <c:v>3.8649999999999995E-3</c:v>
                </c:pt>
                <c:pt idx="69">
                  <c:v>3.87375E-3</c:v>
                </c:pt>
                <c:pt idx="70">
                  <c:v>3.9306250000000001E-3</c:v>
                </c:pt>
                <c:pt idx="71">
                  <c:v>3.9637499999999994E-3</c:v>
                </c:pt>
                <c:pt idx="72">
                  <c:v>3.9925000000000004E-3</c:v>
                </c:pt>
                <c:pt idx="73">
                  <c:v>4.006875E-3</c:v>
                </c:pt>
                <c:pt idx="74">
                  <c:v>4.0087499999999993E-3</c:v>
                </c:pt>
                <c:pt idx="75">
                  <c:v>4.060625E-3</c:v>
                </c:pt>
                <c:pt idx="76">
                  <c:v>4.0568749999999997E-3</c:v>
                </c:pt>
                <c:pt idx="77">
                  <c:v>4.0712500000000002E-3</c:v>
                </c:pt>
                <c:pt idx="78">
                  <c:v>4.0962500000000001E-3</c:v>
                </c:pt>
                <c:pt idx="79">
                  <c:v>4.1056249999999999E-3</c:v>
                </c:pt>
                <c:pt idx="80">
                  <c:v>4.1087500000000004E-3</c:v>
                </c:pt>
                <c:pt idx="81">
                  <c:v>4.1231250000000001E-3</c:v>
                </c:pt>
                <c:pt idx="82">
                  <c:v>4.1212499999999999E-3</c:v>
                </c:pt>
                <c:pt idx="83">
                  <c:v>4.1368749999999999E-3</c:v>
                </c:pt>
                <c:pt idx="84">
                  <c:v>4.1725E-3</c:v>
                </c:pt>
                <c:pt idx="85">
                  <c:v>4.14125E-3</c:v>
                </c:pt>
                <c:pt idx="86">
                  <c:v>4.1549999999999998E-3</c:v>
                </c:pt>
                <c:pt idx="87">
                  <c:v>4.1349999999999998E-3</c:v>
                </c:pt>
                <c:pt idx="88">
                  <c:v>4.235E-3</c:v>
                </c:pt>
                <c:pt idx="89">
                  <c:v>4.2975000000000001E-3</c:v>
                </c:pt>
                <c:pt idx="90">
                  <c:v>4.3600000000000002E-3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193-4738-94F1-6190CBD2B1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6822160"/>
        <c:axId val="1206817840"/>
      </c:lineChart>
      <c:catAx>
        <c:axId val="17255142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5519551"/>
        <c:crosses val="autoZero"/>
        <c:auto val="1"/>
        <c:lblAlgn val="ctr"/>
        <c:lblOffset val="100"/>
        <c:noMultiLvlLbl val="0"/>
      </c:catAx>
      <c:valAx>
        <c:axId val="17255195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Mass</a:t>
                </a:r>
                <a:r>
                  <a:rPr lang="en-GB" baseline="0"/>
                  <a:t> (Kg/ second</a:t>
                </a:r>
                <a:r>
                  <a:rPr lang="en-GB"/>
                  <a:t>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5514271"/>
        <c:crosses val="autoZero"/>
        <c:crossBetween val="between"/>
      </c:valAx>
      <c:valAx>
        <c:axId val="120681784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6822160"/>
        <c:crosses val="max"/>
        <c:crossBetween val="between"/>
      </c:valAx>
      <c:catAx>
        <c:axId val="12068221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0681784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/>
              <a:t>Dyno Graph Results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Torque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Pt>
            <c:idx val="45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2-C9B2-4E87-92A4-6C82B67CD927}"/>
              </c:ext>
            </c:extLst>
          </c:dPt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BsC'!$F$6:$F$96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9B2-4E87-92A4-6C82B67CD927}"/>
            </c:ext>
          </c:extLst>
        </c:ser>
        <c:ser>
          <c:idx val="1"/>
          <c:order val="1"/>
          <c:tx>
            <c:v>Power</c:v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BsC'!$K$6:$K$96</c:f>
              <c:numCache>
                <c:formatCode>General</c:formatCode>
                <c:ptCount val="91"/>
                <c:pt idx="0">
                  <c:v>11.45753654674651</c:v>
                </c:pt>
                <c:pt idx="1">
                  <c:v>12.086992487581114</c:v>
                </c:pt>
                <c:pt idx="2">
                  <c:v>12.777536618872244</c:v>
                </c:pt>
                <c:pt idx="3">
                  <c:v>13.425325738449212</c:v>
                </c:pt>
                <c:pt idx="4">
                  <c:v>14.22439579034323</c:v>
                </c:pt>
                <c:pt idx="5">
                  <c:v>15.054995772924924</c:v>
                </c:pt>
                <c:pt idx="6">
                  <c:v>15.945261206152397</c:v>
                </c:pt>
                <c:pt idx="7">
                  <c:v>16.907744688119642</c:v>
                </c:pt>
                <c:pt idx="8">
                  <c:v>17.921502816651987</c:v>
                </c:pt>
                <c:pt idx="9">
                  <c:v>18.807651266568847</c:v>
                </c:pt>
                <c:pt idx="10">
                  <c:v>19.658175207838774</c:v>
                </c:pt>
                <c:pt idx="11">
                  <c:v>20.452881817557326</c:v>
                </c:pt>
                <c:pt idx="12">
                  <c:v>21.235075038546753</c:v>
                </c:pt>
                <c:pt idx="13">
                  <c:v>21.954309222241907</c:v>
                </c:pt>
                <c:pt idx="14">
                  <c:v>22.597499643454231</c:v>
                </c:pt>
                <c:pt idx="15">
                  <c:v>23.302321584893324</c:v>
                </c:pt>
                <c:pt idx="16">
                  <c:v>24.11389382284079</c:v>
                </c:pt>
                <c:pt idx="17">
                  <c:v>24.856261531805103</c:v>
                </c:pt>
                <c:pt idx="18">
                  <c:v>25.579562286770333</c:v>
                </c:pt>
                <c:pt idx="19">
                  <c:v>26.421353742351492</c:v>
                </c:pt>
                <c:pt idx="20">
                  <c:v>27.369705048954547</c:v>
                </c:pt>
                <c:pt idx="21">
                  <c:v>28.211950212900543</c:v>
                </c:pt>
                <c:pt idx="22">
                  <c:v>29.123775195464823</c:v>
                </c:pt>
                <c:pt idx="23">
                  <c:v>30.057574226365869</c:v>
                </c:pt>
                <c:pt idx="24">
                  <c:v>30.841122971112</c:v>
                </c:pt>
                <c:pt idx="25">
                  <c:v>31.76664322468913</c:v>
                </c:pt>
                <c:pt idx="26">
                  <c:v>32.635410723296012</c:v>
                </c:pt>
                <c:pt idx="27">
                  <c:v>33.387524760097698</c:v>
                </c:pt>
                <c:pt idx="28">
                  <c:v>34.06240755079498</c:v>
                </c:pt>
                <c:pt idx="29">
                  <c:v>34.734164794978902</c:v>
                </c:pt>
                <c:pt idx="30">
                  <c:v>35.411097675324733</c:v>
                </c:pt>
                <c:pt idx="31">
                  <c:v>36.062471651117761</c:v>
                </c:pt>
                <c:pt idx="32">
                  <c:v>36.746859912125394</c:v>
                </c:pt>
                <c:pt idx="33">
                  <c:v>37.360312830758062</c:v>
                </c:pt>
                <c:pt idx="34">
                  <c:v>37.78211037394049</c:v>
                </c:pt>
                <c:pt idx="35">
                  <c:v>38.17863468079981</c:v>
                </c:pt>
                <c:pt idx="36">
                  <c:v>38.798137044297043</c:v>
                </c:pt>
                <c:pt idx="37">
                  <c:v>39.395178043065648</c:v>
                </c:pt>
                <c:pt idx="38">
                  <c:v>39.803678010221681</c:v>
                </c:pt>
                <c:pt idx="39">
                  <c:v>40.264561688834668</c:v>
                </c:pt>
                <c:pt idx="40">
                  <c:v>40.903993612357979</c:v>
                </c:pt>
                <c:pt idx="41">
                  <c:v>41.385501416888886</c:v>
                </c:pt>
                <c:pt idx="42">
                  <c:v>42.064299542734638</c:v>
                </c:pt>
                <c:pt idx="43">
                  <c:v>42.646418577503944</c:v>
                </c:pt>
                <c:pt idx="44">
                  <c:v>43.231932023002827</c:v>
                </c:pt>
                <c:pt idx="45">
                  <c:v>43.996268178966091</c:v>
                </c:pt>
                <c:pt idx="46">
                  <c:v>44.966296663000541</c:v>
                </c:pt>
                <c:pt idx="47">
                  <c:v>45.853262908241675</c:v>
                </c:pt>
                <c:pt idx="48">
                  <c:v>46.824069978235556</c:v>
                </c:pt>
                <c:pt idx="49">
                  <c:v>47.72213807507076</c:v>
                </c:pt>
                <c:pt idx="50">
                  <c:v>48.395334863078936</c:v>
                </c:pt>
                <c:pt idx="51">
                  <c:v>49.395705794179499</c:v>
                </c:pt>
                <c:pt idx="52">
                  <c:v>50.035361771216316</c:v>
                </c:pt>
                <c:pt idx="53">
                  <c:v>50.689816482819992</c:v>
                </c:pt>
                <c:pt idx="54">
                  <c:v>51.321193682532886</c:v>
                </c:pt>
                <c:pt idx="55">
                  <c:v>51.994558510676178</c:v>
                </c:pt>
                <c:pt idx="56">
                  <c:v>52.577988258499488</c:v>
                </c:pt>
                <c:pt idx="57">
                  <c:v>52.908803271186287</c:v>
                </c:pt>
                <c:pt idx="58">
                  <c:v>53.370924845461367</c:v>
                </c:pt>
                <c:pt idx="59">
                  <c:v>53.624609436124857</c:v>
                </c:pt>
                <c:pt idx="60">
                  <c:v>53.774635668766301</c:v>
                </c:pt>
                <c:pt idx="61">
                  <c:v>53.870608991275184</c:v>
                </c:pt>
                <c:pt idx="62">
                  <c:v>53.942250102217685</c:v>
                </c:pt>
                <c:pt idx="63">
                  <c:v>54.162136220369284</c:v>
                </c:pt>
                <c:pt idx="64">
                  <c:v>54.546970535161591</c:v>
                </c:pt>
                <c:pt idx="65">
                  <c:v>54.769265228583336</c:v>
                </c:pt>
                <c:pt idx="66">
                  <c:v>55.103866745648347</c:v>
                </c:pt>
                <c:pt idx="67">
                  <c:v>55.561865735274985</c:v>
                </c:pt>
                <c:pt idx="68">
                  <c:v>56.129034799355814</c:v>
                </c:pt>
                <c:pt idx="69">
                  <c:v>56.823695913957557</c:v>
                </c:pt>
                <c:pt idx="70">
                  <c:v>57.119866652118993</c:v>
                </c:pt>
                <c:pt idx="71">
                  <c:v>57.636276392715793</c:v>
                </c:pt>
                <c:pt idx="72">
                  <c:v>57.816673079112519</c:v>
                </c:pt>
                <c:pt idx="73">
                  <c:v>57.854386886772872</c:v>
                </c:pt>
                <c:pt idx="74">
                  <c:v>57.903617045027261</c:v>
                </c:pt>
                <c:pt idx="75">
                  <c:v>57.817737333301658</c:v>
                </c:pt>
                <c:pt idx="76">
                  <c:v>57.577809628367234</c:v>
                </c:pt>
                <c:pt idx="77">
                  <c:v>57.180025020494476</c:v>
                </c:pt>
                <c:pt idx="78">
                  <c:v>56.886828592724797</c:v>
                </c:pt>
                <c:pt idx="79">
                  <c:v>56.748077853150377</c:v>
                </c:pt>
                <c:pt idx="80">
                  <c:v>56.632886340520777</c:v>
                </c:pt>
                <c:pt idx="81">
                  <c:v>56.185927027638208</c:v>
                </c:pt>
                <c:pt idx="82">
                  <c:v>55.751868716063136</c:v>
                </c:pt>
                <c:pt idx="83">
                  <c:v>55.298680155371407</c:v>
                </c:pt>
                <c:pt idx="84">
                  <c:v>55.226632387301891</c:v>
                </c:pt>
                <c:pt idx="85">
                  <c:v>54.754466494016484</c:v>
                </c:pt>
                <c:pt idx="86">
                  <c:v>54.498729573169321</c:v>
                </c:pt>
                <c:pt idx="87">
                  <c:v>54.296773337435781</c:v>
                </c:pt>
                <c:pt idx="88">
                  <c:v>54.225650910377041</c:v>
                </c:pt>
                <c:pt idx="89">
                  <c:v>54.29315375292515</c:v>
                </c:pt>
                <c:pt idx="90">
                  <c:v>54.619843940428368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9B2-4E87-92A4-6C82B67CD9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9093119"/>
        <c:axId val="239105119"/>
      </c:scatterChart>
      <c:valAx>
        <c:axId val="2390931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9105119"/>
        <c:crosses val="autoZero"/>
        <c:crossBetween val="midCat"/>
      </c:valAx>
      <c:valAx>
        <c:axId val="2391051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(N/m)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9093119"/>
        <c:crosses val="autoZero"/>
        <c:crossBetween val="midCat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Volumetric Efficiency Vs.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Volumetric Efficiency</c:v>
          </c:tx>
          <c:spPr>
            <a:ln w="317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BsC'!$V$6:$V$96</c:f>
              <c:numCache>
                <c:formatCode>General</c:formatCode>
                <c:ptCount val="91"/>
                <c:pt idx="0">
                  <c:v>103.21658880772399</c:v>
                </c:pt>
                <c:pt idx="1">
                  <c:v>101.25629741216264</c:v>
                </c:pt>
                <c:pt idx="2">
                  <c:v>98.824594635597379</c:v>
                </c:pt>
                <c:pt idx="3">
                  <c:v>94.203556078297936</c:v>
                </c:pt>
                <c:pt idx="4">
                  <c:v>92.768830824264995</c:v>
                </c:pt>
                <c:pt idx="5">
                  <c:v>94.905404223619726</c:v>
                </c:pt>
                <c:pt idx="6">
                  <c:v>91.429832636727483</c:v>
                </c:pt>
                <c:pt idx="7">
                  <c:v>88.421289537721165</c:v>
                </c:pt>
                <c:pt idx="8">
                  <c:v>88.805992499766347</c:v>
                </c:pt>
                <c:pt idx="9">
                  <c:v>86.480696242033133</c:v>
                </c:pt>
                <c:pt idx="10">
                  <c:v>87.586974056196013</c:v>
                </c:pt>
                <c:pt idx="11">
                  <c:v>88.983864763077563</c:v>
                </c:pt>
                <c:pt idx="12">
                  <c:v>89.026018763892495</c:v>
                </c:pt>
                <c:pt idx="13">
                  <c:v>89.443518944130716</c:v>
                </c:pt>
                <c:pt idx="14">
                  <c:v>88.578734236712506</c:v>
                </c:pt>
                <c:pt idx="15">
                  <c:v>89.385827704155332</c:v>
                </c:pt>
                <c:pt idx="16">
                  <c:v>92.480918361881166</c:v>
                </c:pt>
                <c:pt idx="17">
                  <c:v>94.230778525867365</c:v>
                </c:pt>
                <c:pt idx="18">
                  <c:v>94.434269598972193</c:v>
                </c:pt>
                <c:pt idx="19">
                  <c:v>94.149336248496795</c:v>
                </c:pt>
                <c:pt idx="20">
                  <c:v>95.725850322905814</c:v>
                </c:pt>
                <c:pt idx="21">
                  <c:v>95.423395270644903</c:v>
                </c:pt>
                <c:pt idx="22">
                  <c:v>95.510093674835701</c:v>
                </c:pt>
                <c:pt idx="23">
                  <c:v>95.658625586841026</c:v>
                </c:pt>
                <c:pt idx="24">
                  <c:v>95.444404379249775</c:v>
                </c:pt>
                <c:pt idx="25">
                  <c:v>94.731920649440539</c:v>
                </c:pt>
                <c:pt idx="26">
                  <c:v>94.637063731258436</c:v>
                </c:pt>
                <c:pt idx="27">
                  <c:v>94.708049391996212</c:v>
                </c:pt>
                <c:pt idx="28">
                  <c:v>94.431399718197142</c:v>
                </c:pt>
                <c:pt idx="29">
                  <c:v>93.44235933374307</c:v>
                </c:pt>
                <c:pt idx="30">
                  <c:v>94.239036927751158</c:v>
                </c:pt>
                <c:pt idx="31">
                  <c:v>94.445475032805533</c:v>
                </c:pt>
                <c:pt idx="32">
                  <c:v>95.552774184892186</c:v>
                </c:pt>
                <c:pt idx="33">
                  <c:v>95.941153579089089</c:v>
                </c:pt>
                <c:pt idx="34">
                  <c:v>96.179718512410375</c:v>
                </c:pt>
                <c:pt idx="35">
                  <c:v>96.269970281237491</c:v>
                </c:pt>
                <c:pt idx="36">
                  <c:v>94.924839286954438</c:v>
                </c:pt>
                <c:pt idx="37">
                  <c:v>93.788555568864041</c:v>
                </c:pt>
                <c:pt idx="38">
                  <c:v>94.042954295281262</c:v>
                </c:pt>
                <c:pt idx="39">
                  <c:v>93.703381229784355</c:v>
                </c:pt>
                <c:pt idx="40">
                  <c:v>94.30006675604767</c:v>
                </c:pt>
                <c:pt idx="41">
                  <c:v>95.410265607798564</c:v>
                </c:pt>
                <c:pt idx="42">
                  <c:v>94.722080333724023</c:v>
                </c:pt>
                <c:pt idx="43">
                  <c:v>94.754807247802148</c:v>
                </c:pt>
                <c:pt idx="44">
                  <c:v>93.468948630158749</c:v>
                </c:pt>
                <c:pt idx="45">
                  <c:v>93.307665429162043</c:v>
                </c:pt>
                <c:pt idx="46">
                  <c:v>91.906008474508553</c:v>
                </c:pt>
                <c:pt idx="47">
                  <c:v>90.937616083967086</c:v>
                </c:pt>
                <c:pt idx="48">
                  <c:v>91.047928920959691</c:v>
                </c:pt>
                <c:pt idx="49">
                  <c:v>89.289645962169189</c:v>
                </c:pt>
                <c:pt idx="50">
                  <c:v>89.658280336728083</c:v>
                </c:pt>
                <c:pt idx="51">
                  <c:v>88.590660776522284</c:v>
                </c:pt>
                <c:pt idx="52">
                  <c:v>90.0179937032011</c:v>
                </c:pt>
                <c:pt idx="53">
                  <c:v>89.413219556770471</c:v>
                </c:pt>
                <c:pt idx="54">
                  <c:v>90.781609866093177</c:v>
                </c:pt>
                <c:pt idx="55">
                  <c:v>89.913352928828004</c:v>
                </c:pt>
                <c:pt idx="56">
                  <c:v>90.217307571594588</c:v>
                </c:pt>
                <c:pt idx="57">
                  <c:v>91.03263363612821</c:v>
                </c:pt>
                <c:pt idx="58">
                  <c:v>91.530865714061619</c:v>
                </c:pt>
                <c:pt idx="59">
                  <c:v>93.10907415944321</c:v>
                </c:pt>
                <c:pt idx="60">
                  <c:v>92.664266229007268</c:v>
                </c:pt>
                <c:pt idx="61">
                  <c:v>92.142541136720951</c:v>
                </c:pt>
                <c:pt idx="62">
                  <c:v>91.747390598288519</c:v>
                </c:pt>
                <c:pt idx="63">
                  <c:v>91.79646397104041</c:v>
                </c:pt>
                <c:pt idx="64">
                  <c:v>91.232336598928669</c:v>
                </c:pt>
                <c:pt idx="65">
                  <c:v>91.071227013073013</c:v>
                </c:pt>
                <c:pt idx="66">
                  <c:v>91.397101686324049</c:v>
                </c:pt>
                <c:pt idx="67">
                  <c:v>91.224568956394734</c:v>
                </c:pt>
                <c:pt idx="68">
                  <c:v>91.151179490959834</c:v>
                </c:pt>
                <c:pt idx="69">
                  <c:v>90.239899119431911</c:v>
                </c:pt>
                <c:pt idx="70">
                  <c:v>90.29652165917598</c:v>
                </c:pt>
                <c:pt idx="71">
                  <c:v>89.564446491219485</c:v>
                </c:pt>
                <c:pt idx="72">
                  <c:v>88.924660022543947</c:v>
                </c:pt>
                <c:pt idx="73">
                  <c:v>87.656821412500605</c:v>
                </c:pt>
                <c:pt idx="74">
                  <c:v>86.587848593692001</c:v>
                </c:pt>
                <c:pt idx="75">
                  <c:v>86.206034977486993</c:v>
                </c:pt>
                <c:pt idx="76">
                  <c:v>84.891729961283815</c:v>
                </c:pt>
                <c:pt idx="77">
                  <c:v>84.178137830844818</c:v>
                </c:pt>
                <c:pt idx="78">
                  <c:v>84.015944296135288</c:v>
                </c:pt>
                <c:pt idx="79">
                  <c:v>83.636627637625679</c:v>
                </c:pt>
                <c:pt idx="80">
                  <c:v>82.759727637027396</c:v>
                </c:pt>
                <c:pt idx="81">
                  <c:v>82.395713699166222</c:v>
                </c:pt>
                <c:pt idx="82">
                  <c:v>81.756727785784392</c:v>
                </c:pt>
                <c:pt idx="83">
                  <c:v>81.435171914243583</c:v>
                </c:pt>
                <c:pt idx="84">
                  <c:v>81.301328260158328</c:v>
                </c:pt>
                <c:pt idx="85">
                  <c:v>79.527759199411506</c:v>
                </c:pt>
                <c:pt idx="86">
                  <c:v>78.701266203862829</c:v>
                </c:pt>
                <c:pt idx="87">
                  <c:v>77.352681534321079</c:v>
                </c:pt>
                <c:pt idx="88">
                  <c:v>78.408421844599289</c:v>
                </c:pt>
                <c:pt idx="89">
                  <c:v>78.856070313716756</c:v>
                </c:pt>
                <c:pt idx="90">
                  <c:v>79.601010567806213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E1A-4FBA-8ACB-04A187E311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1266623"/>
        <c:axId val="171274783"/>
      </c:scatterChart>
      <c:valAx>
        <c:axId val="1712666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274783"/>
        <c:crosses val="autoZero"/>
        <c:crossBetween val="midCat"/>
      </c:valAx>
      <c:valAx>
        <c:axId val="1712747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Volumetric Efficiency 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26662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135950</xdr:colOff>
      <xdr:row>2</xdr:row>
      <xdr:rowOff>7120</xdr:rowOff>
    </xdr:from>
    <xdr:to>
      <xdr:col>55</xdr:col>
      <xdr:colOff>244929</xdr:colOff>
      <xdr:row>32</xdr:row>
      <xdr:rowOff>54430</xdr:rowOff>
    </xdr:to>
    <xdr:graphicFrame macro="">
      <xdr:nvGraphicFramePr>
        <xdr:cNvPr id="6" name="Chart 2">
          <a:extLst>
            <a:ext uri="{FF2B5EF4-FFF2-40B4-BE49-F238E27FC236}">
              <a16:creationId xmlns:a16="http://schemas.microsoft.com/office/drawing/2014/main" id="{A20288BA-C848-CDFA-FC65-2C4CFCA666F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23</xdr:col>
      <xdr:colOff>298911</xdr:colOff>
      <xdr:row>32</xdr:row>
      <xdr:rowOff>86178</xdr:rowOff>
    </xdr:from>
    <xdr:to>
      <xdr:col>39</xdr:col>
      <xdr:colOff>163287</xdr:colOff>
      <xdr:row>66</xdr:row>
      <xdr:rowOff>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E15E23D0-DC81-4485-AD1D-D238359415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23</xdr:col>
      <xdr:colOff>299357</xdr:colOff>
      <xdr:row>102</xdr:row>
      <xdr:rowOff>46884</xdr:rowOff>
    </xdr:from>
    <xdr:to>
      <xdr:col>52</xdr:col>
      <xdr:colOff>65959</xdr:colOff>
      <xdr:row>154</xdr:row>
      <xdr:rowOff>30740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C0E2B279-FACE-0CE7-0E40-F685BEFBF5A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39</xdr:col>
      <xdr:colOff>163286</xdr:colOff>
      <xdr:row>65</xdr:row>
      <xdr:rowOff>182204</xdr:rowOff>
    </xdr:from>
    <xdr:to>
      <xdr:col>55</xdr:col>
      <xdr:colOff>217714</xdr:colOff>
      <xdr:row>102</xdr:row>
      <xdr:rowOff>54429</xdr:rowOff>
    </xdr:to>
    <xdr:graphicFrame macro="">
      <xdr:nvGraphicFramePr>
        <xdr:cNvPr id="5" name="Chart 1">
          <a:extLst>
            <a:ext uri="{FF2B5EF4-FFF2-40B4-BE49-F238E27FC236}">
              <a16:creationId xmlns:a16="http://schemas.microsoft.com/office/drawing/2014/main" id="{BC533EBE-95BC-0EA2-DBCE-12BC09938EA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39</xdr:col>
      <xdr:colOff>123436</xdr:colOff>
      <xdr:row>32</xdr:row>
      <xdr:rowOff>54429</xdr:rowOff>
    </xdr:from>
    <xdr:to>
      <xdr:col>55</xdr:col>
      <xdr:colOff>217714</xdr:colOff>
      <xdr:row>65</xdr:row>
      <xdr:rowOff>168236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1F67C46C-F62F-3221-0204-A1214CC9F7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310670</xdr:colOff>
      <xdr:row>66</xdr:row>
      <xdr:rowOff>1182</xdr:rowOff>
    </xdr:from>
    <xdr:to>
      <xdr:col>39</xdr:col>
      <xdr:colOff>163285</xdr:colOff>
      <xdr:row>102</xdr:row>
      <xdr:rowOff>54429</xdr:rowOff>
    </xdr:to>
    <xdr:graphicFrame macro="">
      <xdr:nvGraphicFramePr>
        <xdr:cNvPr id="9" name="Chart 1">
          <a:extLst>
            <a:ext uri="{FF2B5EF4-FFF2-40B4-BE49-F238E27FC236}">
              <a16:creationId xmlns:a16="http://schemas.microsoft.com/office/drawing/2014/main" id="{EA1FCED5-68D5-FF4A-F3A4-107BB9F6399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23</xdr:col>
      <xdr:colOff>298172</xdr:colOff>
      <xdr:row>2</xdr:row>
      <xdr:rowOff>11201</xdr:rowOff>
    </xdr:from>
    <xdr:to>
      <xdr:col>39</xdr:col>
      <xdr:colOff>140803</xdr:colOff>
      <xdr:row>32</xdr:row>
      <xdr:rowOff>41018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55FD1005-A433-CEE2-9406-B4A03DEF70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97"/>
  <sheetViews>
    <sheetView tabSelected="1" topLeftCell="R65" zoomScale="60" zoomScaleNormal="60" workbookViewId="0">
      <selection activeCell="W11" sqref="W11"/>
    </sheetView>
  </sheetViews>
  <sheetFormatPr defaultRowHeight="15" x14ac:dyDescent="0.25"/>
  <cols>
    <col min="1" max="1" width="9.140625" style="1"/>
    <col min="2" max="2" width="13.42578125" style="1" customWidth="1"/>
    <col min="3" max="3" width="14.5703125" customWidth="1"/>
    <col min="4" max="4" width="13.7109375" style="1" customWidth="1"/>
    <col min="7" max="8" width="9.140625" style="1"/>
    <col min="9" max="9" width="15.28515625" style="1" customWidth="1"/>
    <col min="13" max="13" width="12" bestFit="1" customWidth="1"/>
    <col min="17" max="17" width="33.42578125" customWidth="1"/>
    <col min="19" max="19" width="24.42578125" customWidth="1"/>
    <col min="20" max="20" width="11.5703125" customWidth="1"/>
    <col min="22" max="22" width="29.42578125" customWidth="1"/>
  </cols>
  <sheetData>
    <row r="1" spans="1:22" x14ac:dyDescent="0.25">
      <c r="A1"/>
      <c r="B1"/>
      <c r="G1" s="2" t="s">
        <v>0</v>
      </c>
      <c r="H1" s="2" t="s">
        <v>1</v>
      </c>
      <c r="I1" s="2" t="s">
        <v>2</v>
      </c>
    </row>
    <row r="2" spans="1:22" x14ac:dyDescent="0.25">
      <c r="C2" s="1"/>
      <c r="D2" s="1" t="s">
        <v>19</v>
      </c>
      <c r="E2">
        <v>0.81577599999999995</v>
      </c>
      <c r="G2" s="2" t="s">
        <v>3</v>
      </c>
      <c r="H2" s="2" t="s">
        <v>4</v>
      </c>
      <c r="I2" s="2" t="s">
        <v>5</v>
      </c>
    </row>
    <row r="3" spans="1:22" x14ac:dyDescent="0.25">
      <c r="C3" s="1"/>
      <c r="G3" s="3">
        <v>1018.9</v>
      </c>
      <c r="H3" s="3">
        <v>46</v>
      </c>
      <c r="I3" s="3">
        <v>27</v>
      </c>
    </row>
    <row r="4" spans="1:22" x14ac:dyDescent="0.25">
      <c r="A4" s="2" t="s">
        <v>6</v>
      </c>
      <c r="B4" s="2" t="s">
        <v>7</v>
      </c>
      <c r="C4" s="2" t="s">
        <v>8</v>
      </c>
      <c r="D4" s="2" t="s">
        <v>8</v>
      </c>
      <c r="E4" s="2" t="s">
        <v>9</v>
      </c>
      <c r="F4" s="2" t="s">
        <v>13</v>
      </c>
      <c r="H4" s="2" t="s">
        <v>15</v>
      </c>
      <c r="I4" s="2" t="s">
        <v>17</v>
      </c>
      <c r="K4" s="2" t="s">
        <v>23</v>
      </c>
      <c r="M4" s="2" t="s">
        <v>20</v>
      </c>
      <c r="O4" s="4" t="s">
        <v>22</v>
      </c>
      <c r="Q4" s="4" t="s">
        <v>25</v>
      </c>
      <c r="S4" s="4" t="s">
        <v>27</v>
      </c>
      <c r="T4" s="4" t="s">
        <v>31</v>
      </c>
    </row>
    <row r="5" spans="1:22" x14ac:dyDescent="0.25">
      <c r="A5" s="2" t="s">
        <v>10</v>
      </c>
      <c r="B5" s="2" t="s">
        <v>11</v>
      </c>
      <c r="C5" s="2" t="s">
        <v>12</v>
      </c>
      <c r="D5" s="2" t="s">
        <v>26</v>
      </c>
      <c r="E5" s="2" t="s">
        <v>9</v>
      </c>
      <c r="F5" s="2" t="s">
        <v>14</v>
      </c>
      <c r="H5" s="2" t="s">
        <v>16</v>
      </c>
      <c r="I5" s="2" t="s">
        <v>18</v>
      </c>
      <c r="K5" s="2" t="s">
        <v>18</v>
      </c>
      <c r="M5" s="2" t="s">
        <v>21</v>
      </c>
      <c r="O5" s="4" t="s">
        <v>24</v>
      </c>
      <c r="Q5" t="s">
        <v>4</v>
      </c>
      <c r="S5" s="4" t="s">
        <v>30</v>
      </c>
      <c r="T5" s="4" t="s">
        <v>28</v>
      </c>
      <c r="V5" s="4" t="s">
        <v>29</v>
      </c>
    </row>
    <row r="6" spans="1:22" x14ac:dyDescent="0.25">
      <c r="A6" s="1">
        <v>102.27500000000001</v>
      </c>
      <c r="B6" s="1">
        <v>1000</v>
      </c>
      <c r="C6" s="1">
        <v>7.0400000000000004E-2</v>
      </c>
      <c r="D6" s="1">
        <f>(C6*750)/(1000*60)</f>
        <v>8.8000000000000003E-4</v>
      </c>
      <c r="E6" s="1">
        <v>1.2658</v>
      </c>
      <c r="F6">
        <f>(A6*0.815776)</f>
        <v>83.433490399999997</v>
      </c>
      <c r="H6" s="1">
        <f>(F6*2*PI()*B6)/(60*1000)</f>
        <v>8.7371346834664845</v>
      </c>
      <c r="I6" s="1">
        <f>H6*1.34102209</f>
        <v>11.716690613833714</v>
      </c>
      <c r="K6">
        <f>I6/(1.225/1.197905)</f>
        <v>11.45753654674651</v>
      </c>
      <c r="M6">
        <f>(F6*2)/(0.0016*1000)</f>
        <v>104.29186299999999</v>
      </c>
      <c r="O6">
        <f>((C6*60)*0.75)/H6</f>
        <v>0.36259026726403704</v>
      </c>
      <c r="Q6">
        <f>(H6/(D6*45000))*100</f>
        <v>22.063471422895162</v>
      </c>
      <c r="S6">
        <f>E6*14.7</f>
        <v>18.60726</v>
      </c>
      <c r="T6">
        <f>S6*D6</f>
        <v>1.63743888E-2</v>
      </c>
      <c r="V6">
        <f>((2*T6)/(1.197291*0.00159*(B6/60)))*100</f>
        <v>103.21658880772399</v>
      </c>
    </row>
    <row r="7" spans="1:22" x14ac:dyDescent="0.25">
      <c r="A7" s="1">
        <v>102.756</v>
      </c>
      <c r="B7" s="1">
        <f t="shared" ref="B7:B38" si="0">B6+50</f>
        <v>1050</v>
      </c>
      <c r="C7" s="1">
        <v>7.2400000000000006E-2</v>
      </c>
      <c r="D7" s="1">
        <f t="shared" ref="D7:D70" si="1">(C7*750)/(1000*60)</f>
        <v>9.050000000000001E-4</v>
      </c>
      <c r="E7" s="1">
        <v>1.26783</v>
      </c>
      <c r="F7">
        <f t="shared" ref="F7:F70" si="2">(A7*0.815776)</f>
        <v>83.825878656</v>
      </c>
      <c r="H7" s="1">
        <f>(F7*2*PI()*B7)/(60*1000)</f>
        <v>9.2171367598239655</v>
      </c>
      <c r="I7" s="1">
        <f>H7*1.34102209</f>
        <v>12.360384001474962</v>
      </c>
      <c r="K7">
        <f>I7/(1.225/1.197905)</f>
        <v>12.086992487581114</v>
      </c>
      <c r="M7">
        <f t="shared" ref="M7:M70" si="3">(F7*2)/(0.0016*1000)</f>
        <v>104.78234832</v>
      </c>
      <c r="O7">
        <f t="shared" ref="O7:O70" si="4">((C7*60)*0.75)/H7</f>
        <v>0.35347202552110374</v>
      </c>
      <c r="Q7">
        <f>(H7/(D7*45000))*100</f>
        <v>22.632625561262039</v>
      </c>
      <c r="S7">
        <f>E7*14.7</f>
        <v>18.637100999999998</v>
      </c>
      <c r="T7">
        <f t="shared" ref="T7:T70" si="5">S7*D7</f>
        <v>1.6866576405E-2</v>
      </c>
      <c r="V7">
        <f t="shared" ref="V7:V70" si="6">((2*T7)/(1.197291*0.00159*(B7/60)))*100</f>
        <v>101.25629741216264</v>
      </c>
    </row>
    <row r="8" spans="1:22" x14ac:dyDescent="0.25">
      <c r="A8" s="1">
        <v>103.68899999999999</v>
      </c>
      <c r="B8" s="1">
        <f t="shared" si="0"/>
        <v>1100</v>
      </c>
      <c r="C8" s="1">
        <v>7.3700000000000002E-2</v>
      </c>
      <c r="D8" s="1">
        <f t="shared" si="1"/>
        <v>9.2124999999999998E-4</v>
      </c>
      <c r="E8" s="1">
        <v>1.2734399999999999</v>
      </c>
      <c r="F8">
        <f t="shared" si="2"/>
        <v>84.586997663999995</v>
      </c>
      <c r="H8" s="1">
        <f t="shared" ref="H8:H71" si="7">(F8*2*PI()*B8)/(60*1000)</f>
        <v>9.7437226498494436</v>
      </c>
      <c r="I8" s="1">
        <f t="shared" ref="I8:I70" si="8">H8*1.34102209</f>
        <v>13.06654731228144</v>
      </c>
      <c r="K8">
        <f>I8/(1.225/1.197905)</f>
        <v>12.777536618872244</v>
      </c>
      <c r="M8">
        <f t="shared" si="3"/>
        <v>105.73374707999999</v>
      </c>
      <c r="O8">
        <f t="shared" si="4"/>
        <v>0.34037298876228222</v>
      </c>
      <c r="Q8">
        <f t="shared" ref="Q7:Q70" si="9">H8/(D8*45000)*100</f>
        <v>23.503627679419736</v>
      </c>
      <c r="S8">
        <f>E8*14.7</f>
        <v>18.719567999999999</v>
      </c>
      <c r="T8">
        <f t="shared" si="5"/>
        <v>1.7245402019999998E-2</v>
      </c>
      <c r="V8">
        <f t="shared" si="6"/>
        <v>98.824594635597379</v>
      </c>
    </row>
    <row r="9" spans="1:22" x14ac:dyDescent="0.25">
      <c r="A9" s="1">
        <v>104.209</v>
      </c>
      <c r="B9" s="1">
        <f t="shared" si="0"/>
        <v>1150</v>
      </c>
      <c r="C9" s="1">
        <v>7.2800000000000004E-2</v>
      </c>
      <c r="D9" s="1">
        <f t="shared" si="1"/>
        <v>9.1E-4</v>
      </c>
      <c r="E9" s="1">
        <v>1.2847599999999999</v>
      </c>
      <c r="F9">
        <f t="shared" si="2"/>
        <v>85.011201184000001</v>
      </c>
      <c r="H9" s="1">
        <f>(F9*2*PI()*B9)/(60*1000)</f>
        <v>10.237704995979103</v>
      </c>
      <c r="I9" s="1">
        <f t="shared" si="8"/>
        <v>13.728988550511339</v>
      </c>
      <c r="K9">
        <f>I9/(1.225/1.197905)</f>
        <v>13.425325738449212</v>
      </c>
      <c r="M9">
        <f t="shared" si="3"/>
        <v>106.26400147999999</v>
      </c>
      <c r="O9">
        <f t="shared" si="4"/>
        <v>0.31999359243958109</v>
      </c>
      <c r="Q9">
        <f t="shared" si="9"/>
        <v>25.000500600681569</v>
      </c>
      <c r="S9">
        <f>E9*14.7</f>
        <v>18.885971999999999</v>
      </c>
      <c r="T9">
        <f t="shared" si="5"/>
        <v>1.718623452E-2</v>
      </c>
      <c r="V9">
        <f t="shared" si="6"/>
        <v>94.203556078297936</v>
      </c>
    </row>
    <row r="10" spans="1:22" x14ac:dyDescent="0.25">
      <c r="A10" s="1">
        <v>105.81100000000001</v>
      </c>
      <c r="B10" s="1">
        <f t="shared" si="0"/>
        <v>1200</v>
      </c>
      <c r="C10" s="1">
        <v>7.4399999999999994E-2</v>
      </c>
      <c r="D10" s="1">
        <f t="shared" si="1"/>
        <v>9.2999999999999995E-4</v>
      </c>
      <c r="E10" s="1">
        <v>1.2918099999999999</v>
      </c>
      <c r="F10">
        <f t="shared" si="2"/>
        <v>86.318074335999995</v>
      </c>
      <c r="H10" s="1">
        <f>(F10*2*PI()*B10)/(60*1000)</f>
        <v>10.84704912823981</v>
      </c>
      <c r="I10" s="1">
        <f t="shared" si="8"/>
        <v>14.546132492284828</v>
      </c>
      <c r="K10">
        <f>I10/(1.225/1.197905)</f>
        <v>14.22439579034323</v>
      </c>
      <c r="M10">
        <f t="shared" si="3"/>
        <v>107.89759291999999</v>
      </c>
      <c r="O10">
        <f t="shared" si="4"/>
        <v>0.30865537349541738</v>
      </c>
      <c r="Q10">
        <f t="shared" si="9"/>
        <v>25.918874858398596</v>
      </c>
      <c r="S10">
        <f>E10*14.7</f>
        <v>18.989606999999996</v>
      </c>
      <c r="T10">
        <f t="shared" si="5"/>
        <v>1.7660334509999997E-2</v>
      </c>
      <c r="V10">
        <f t="shared" si="6"/>
        <v>92.768830824264995</v>
      </c>
    </row>
    <row r="11" spans="1:22" x14ac:dyDescent="0.25">
      <c r="A11" s="1">
        <v>107.51</v>
      </c>
      <c r="B11" s="1">
        <f t="shared" si="0"/>
        <v>1250</v>
      </c>
      <c r="C11" s="1">
        <v>7.8950000000000006E-2</v>
      </c>
      <c r="D11" s="1">
        <f t="shared" si="1"/>
        <v>9.8687500000000012E-4</v>
      </c>
      <c r="E11" s="1">
        <v>1.2972900000000001</v>
      </c>
      <c r="F11">
        <f t="shared" si="2"/>
        <v>87.704077760000004</v>
      </c>
      <c r="H11" s="1">
        <f>(F11*2*PI()*B11)/(60*1000)</f>
        <v>11.480436932528498</v>
      </c>
      <c r="I11" s="1">
        <f t="shared" si="8"/>
        <v>15.395519529372557</v>
      </c>
      <c r="K11">
        <f>I11/(1.225/1.197905)</f>
        <v>15.054995772924924</v>
      </c>
      <c r="M11">
        <f t="shared" si="3"/>
        <v>109.63009719999999</v>
      </c>
      <c r="O11">
        <f t="shared" si="4"/>
        <v>0.30946121832120271</v>
      </c>
      <c r="Q11">
        <f t="shared" si="9"/>
        <v>25.85138145386756</v>
      </c>
      <c r="S11">
        <f>E11*14.7</f>
        <v>19.070163000000001</v>
      </c>
      <c r="T11">
        <f t="shared" si="5"/>
        <v>1.8819867110625003E-2</v>
      </c>
      <c r="V11">
        <f t="shared" si="6"/>
        <v>94.905404223619726</v>
      </c>
    </row>
    <row r="12" spans="1:22" x14ac:dyDescent="0.25">
      <c r="A12" s="1">
        <v>109.488</v>
      </c>
      <c r="B12" s="1">
        <f t="shared" si="0"/>
        <v>1300</v>
      </c>
      <c r="C12" s="1">
        <v>7.9000000000000001E-2</v>
      </c>
      <c r="D12" s="1">
        <f t="shared" si="1"/>
        <v>9.875000000000001E-4</v>
      </c>
      <c r="E12" s="1">
        <v>1.29895</v>
      </c>
      <c r="F12">
        <f t="shared" si="2"/>
        <v>89.317682687999991</v>
      </c>
      <c r="H12" s="1">
        <f>(F12*2*PI()*B12)/(60*1000)</f>
        <v>12.159323616625684</v>
      </c>
      <c r="I12" s="1">
        <f t="shared" si="8"/>
        <v>16.305921569353735</v>
      </c>
      <c r="K12">
        <f>I12/(1.225/1.197905)</f>
        <v>15.945261206152397</v>
      </c>
      <c r="M12">
        <f t="shared" si="3"/>
        <v>111.64710335999999</v>
      </c>
      <c r="O12">
        <f t="shared" si="4"/>
        <v>0.29236823626761427</v>
      </c>
      <c r="Q12">
        <f t="shared" si="9"/>
        <v>27.362753567652732</v>
      </c>
      <c r="S12">
        <f>E12*14.7</f>
        <v>19.094564999999999</v>
      </c>
      <c r="T12">
        <f t="shared" si="5"/>
        <v>1.8855882937500002E-2</v>
      </c>
      <c r="V12">
        <f t="shared" si="6"/>
        <v>91.429832636727483</v>
      </c>
    </row>
    <row r="13" spans="1:22" x14ac:dyDescent="0.25">
      <c r="A13" s="1">
        <v>111.797</v>
      </c>
      <c r="B13" s="1">
        <f t="shared" si="0"/>
        <v>1350</v>
      </c>
      <c r="C13" s="1">
        <v>7.9600000000000004E-2</v>
      </c>
      <c r="D13" s="1">
        <f t="shared" si="1"/>
        <v>9.9500000000000001E-4</v>
      </c>
      <c r="E13" s="1">
        <v>1.2946899999999999</v>
      </c>
      <c r="F13">
        <f t="shared" si="2"/>
        <v>91.201309471999991</v>
      </c>
      <c r="H13" s="1">
        <f>(F13*2*PI()*B13)/(60*1000)</f>
        <v>12.893281372575197</v>
      </c>
      <c r="I13" s="1">
        <f t="shared" si="8"/>
        <v>17.290175133208862</v>
      </c>
      <c r="K13">
        <f>I13/(1.225/1.197905)</f>
        <v>16.907744688119642</v>
      </c>
      <c r="M13">
        <f t="shared" si="3"/>
        <v>114.00163683999999</v>
      </c>
      <c r="O13">
        <f t="shared" si="4"/>
        <v>0.27781911341973303</v>
      </c>
      <c r="Q13">
        <f t="shared" si="9"/>
        <v>28.795714958291903</v>
      </c>
      <c r="S13">
        <f>E13*14.7</f>
        <v>19.031942999999998</v>
      </c>
      <c r="T13">
        <f t="shared" si="5"/>
        <v>1.8936783284999998E-2</v>
      </c>
      <c r="V13">
        <f t="shared" si="6"/>
        <v>88.421289537721165</v>
      </c>
    </row>
    <row r="14" spans="1:22" x14ac:dyDescent="0.25">
      <c r="A14" s="1">
        <v>114.268</v>
      </c>
      <c r="B14" s="1">
        <f t="shared" si="0"/>
        <v>1400</v>
      </c>
      <c r="C14" s="1">
        <v>8.3500000000000005E-2</v>
      </c>
      <c r="D14" s="1">
        <f t="shared" si="1"/>
        <v>1.0437500000000002E-3</v>
      </c>
      <c r="E14" s="1">
        <v>1.2855000000000001</v>
      </c>
      <c r="F14">
        <f t="shared" si="2"/>
        <v>93.217091967999991</v>
      </c>
      <c r="H14" s="1">
        <f t="shared" si="7"/>
        <v>13.666339461398067</v>
      </c>
      <c r="I14" s="1">
        <f t="shared" si="8"/>
        <v>18.326863107173512</v>
      </c>
      <c r="K14">
        <f>I14/(1.225/1.197905)</f>
        <v>17.921502816651987</v>
      </c>
      <c r="M14">
        <f t="shared" si="3"/>
        <v>116.52136495999999</v>
      </c>
      <c r="O14">
        <f t="shared" si="4"/>
        <v>0.27494560709643079</v>
      </c>
      <c r="Q14">
        <f t="shared" si="9"/>
        <v>29.096664189270665</v>
      </c>
      <c r="S14">
        <f>E14*14.7</f>
        <v>18.896850000000001</v>
      </c>
      <c r="T14">
        <f t="shared" si="5"/>
        <v>1.9723587187500006E-2</v>
      </c>
      <c r="V14">
        <f t="shared" si="6"/>
        <v>88.805992499766347</v>
      </c>
    </row>
    <row r="15" spans="1:22" x14ac:dyDescent="0.25">
      <c r="A15" s="1">
        <v>115.783</v>
      </c>
      <c r="B15" s="1">
        <f t="shared" si="0"/>
        <v>1450</v>
      </c>
      <c r="C15" s="1">
        <v>8.4699999999999998E-2</v>
      </c>
      <c r="D15" s="1">
        <f t="shared" si="1"/>
        <v>1.05875E-3</v>
      </c>
      <c r="E15" s="1">
        <v>1.2781800000000001</v>
      </c>
      <c r="F15">
        <f t="shared" si="2"/>
        <v>94.452992607999988</v>
      </c>
      <c r="H15" s="1">
        <f>(F15*2*PI()*B15)/(60*1000)</f>
        <v>14.342086671531749</v>
      </c>
      <c r="I15" s="1">
        <f t="shared" si="8"/>
        <v>19.233055043218652</v>
      </c>
      <c r="K15">
        <f>I15/(1.225/1.197905)</f>
        <v>18.807651266568847</v>
      </c>
      <c r="M15">
        <f t="shared" si="3"/>
        <v>118.06624075999999</v>
      </c>
      <c r="O15">
        <f t="shared" si="4"/>
        <v>0.26575630780182197</v>
      </c>
      <c r="Q15">
        <f t="shared" si="9"/>
        <v>30.102766200250297</v>
      </c>
      <c r="S15">
        <f>E15*14.7</f>
        <v>18.789246000000002</v>
      </c>
      <c r="T15">
        <f t="shared" si="5"/>
        <v>1.9893114202500003E-2</v>
      </c>
      <c r="V15">
        <f t="shared" si="6"/>
        <v>86.480696242033133</v>
      </c>
    </row>
    <row r="16" spans="1:22" x14ac:dyDescent="0.25">
      <c r="A16" s="1">
        <v>116.985</v>
      </c>
      <c r="B16" s="1">
        <f t="shared" si="0"/>
        <v>1500</v>
      </c>
      <c r="C16" s="1">
        <v>8.8650000000000007E-2</v>
      </c>
      <c r="D16" s="1">
        <f t="shared" si="1"/>
        <v>1.1081250000000002E-3</v>
      </c>
      <c r="E16" s="1">
        <v>1.2795000000000001</v>
      </c>
      <c r="F16">
        <f t="shared" si="2"/>
        <v>95.43355536</v>
      </c>
      <c r="H16" s="1">
        <f t="shared" si="7"/>
        <v>14.990667821246541</v>
      </c>
      <c r="I16" s="1">
        <f t="shared" si="8"/>
        <v>20.102816692143783</v>
      </c>
      <c r="K16">
        <f>I16/(1.225/1.197905)</f>
        <v>19.658175207838774</v>
      </c>
      <c r="M16">
        <f t="shared" si="3"/>
        <v>119.29194419999999</v>
      </c>
      <c r="O16">
        <f t="shared" si="4"/>
        <v>0.26611556253324253</v>
      </c>
      <c r="Q16">
        <f t="shared" si="9"/>
        <v>30.062127610446147</v>
      </c>
      <c r="S16">
        <f>E16*14.7</f>
        <v>18.80865</v>
      </c>
      <c r="T16">
        <f t="shared" si="5"/>
        <v>2.0842335281250002E-2</v>
      </c>
      <c r="V16">
        <f t="shared" si="6"/>
        <v>87.586974056196013</v>
      </c>
    </row>
    <row r="17" spans="1:22" x14ac:dyDescent="0.25">
      <c r="A17" s="1">
        <v>117.788</v>
      </c>
      <c r="B17" s="1">
        <f t="shared" si="0"/>
        <v>1550</v>
      </c>
      <c r="C17" s="1">
        <v>9.3200000000000005E-2</v>
      </c>
      <c r="D17" s="1">
        <f t="shared" si="1"/>
        <v>1.165E-3</v>
      </c>
      <c r="E17" s="1">
        <v>1.27766</v>
      </c>
      <c r="F17">
        <f t="shared" si="2"/>
        <v>96.088623487999996</v>
      </c>
      <c r="H17" s="1">
        <f>(F17*2*PI()*B17)/(60*1000)</f>
        <v>15.596684538245247</v>
      </c>
      <c r="I17" s="1">
        <f t="shared" si="8"/>
        <v>20.915498496548327</v>
      </c>
      <c r="K17">
        <f>I17/(1.225/1.197905)</f>
        <v>20.452881817557326</v>
      </c>
      <c r="M17">
        <f t="shared" si="3"/>
        <v>120.11077936</v>
      </c>
      <c r="O17">
        <f t="shared" si="4"/>
        <v>0.26890330375764976</v>
      </c>
      <c r="Q17">
        <f t="shared" si="9"/>
        <v>29.750471222213154</v>
      </c>
      <c r="S17">
        <f>E17*14.7</f>
        <v>18.781601999999999</v>
      </c>
      <c r="T17">
        <f t="shared" si="5"/>
        <v>2.188056633E-2</v>
      </c>
      <c r="V17">
        <f t="shared" si="6"/>
        <v>88.983864763077563</v>
      </c>
    </row>
    <row r="18" spans="1:22" x14ac:dyDescent="0.25">
      <c r="A18" s="1">
        <v>118.471</v>
      </c>
      <c r="B18" s="1">
        <f t="shared" si="0"/>
        <v>1600</v>
      </c>
      <c r="C18" s="1">
        <v>9.5899999999999999E-2</v>
      </c>
      <c r="D18" s="1">
        <f t="shared" si="1"/>
        <v>1.1987499999999999E-3</v>
      </c>
      <c r="E18" s="1">
        <v>1.2823500000000001</v>
      </c>
      <c r="F18">
        <f t="shared" si="2"/>
        <v>96.645798495999998</v>
      </c>
      <c r="H18" s="1">
        <f>(F18*2*PI()*B18)/(60*1000)</f>
        <v>16.193158962952165</v>
      </c>
      <c r="I18" s="1">
        <f t="shared" si="8"/>
        <v>21.715383876200345</v>
      </c>
      <c r="K18">
        <f>I18/(1.225/1.197905)</f>
        <v>21.235075038546753</v>
      </c>
      <c r="M18">
        <f t="shared" si="3"/>
        <v>120.80724812</v>
      </c>
      <c r="O18">
        <f t="shared" si="4"/>
        <v>0.26650142877453997</v>
      </c>
      <c r="Q18">
        <f t="shared" si="9"/>
        <v>30.018600788695942</v>
      </c>
      <c r="S18">
        <f>E18*14.7</f>
        <v>18.850545</v>
      </c>
      <c r="T18">
        <f t="shared" si="5"/>
        <v>2.2597090818749999E-2</v>
      </c>
      <c r="V18">
        <f t="shared" si="6"/>
        <v>89.026018763892495</v>
      </c>
    </row>
    <row r="19" spans="1:22" x14ac:dyDescent="0.25">
      <c r="A19" s="1">
        <v>118.77200000000001</v>
      </c>
      <c r="B19" s="1">
        <f t="shared" si="0"/>
        <v>1650</v>
      </c>
      <c r="C19" s="1">
        <v>9.8750000000000004E-2</v>
      </c>
      <c r="D19" s="1">
        <f t="shared" si="1"/>
        <v>1.234375E-3</v>
      </c>
      <c r="E19" s="1">
        <v>1.2902800000000001</v>
      </c>
      <c r="F19">
        <f t="shared" si="2"/>
        <v>96.891347072000002</v>
      </c>
      <c r="H19" s="1">
        <f>(F19*2*PI()*B19)/(60*1000)</f>
        <v>16.741622928679774</v>
      </c>
      <c r="I19" s="1">
        <f t="shared" si="8"/>
        <v>22.450886169810072</v>
      </c>
      <c r="K19">
        <f>I19/(1.225/1.197905)</f>
        <v>21.954309222241907</v>
      </c>
      <c r="M19">
        <f t="shared" si="3"/>
        <v>121.11418384</v>
      </c>
      <c r="O19">
        <f t="shared" si="4"/>
        <v>0.26543125591411404</v>
      </c>
      <c r="Q19">
        <f t="shared" si="9"/>
        <v>30.13963058890311</v>
      </c>
      <c r="S19">
        <f>E19*14.7</f>
        <v>18.967116000000001</v>
      </c>
      <c r="T19">
        <f t="shared" si="5"/>
        <v>2.3412533812500001E-2</v>
      </c>
      <c r="V19">
        <f t="shared" si="6"/>
        <v>89.443518944130716</v>
      </c>
    </row>
    <row r="20" spans="1:22" x14ac:dyDescent="0.25">
      <c r="A20" s="1">
        <v>118.65600000000001</v>
      </c>
      <c r="B20" s="1">
        <f t="shared" si="0"/>
        <v>1700</v>
      </c>
      <c r="C20" s="1">
        <v>0.10005</v>
      </c>
      <c r="D20" s="1">
        <f t="shared" si="1"/>
        <v>1.250625E-3</v>
      </c>
      <c r="E20" s="1">
        <v>1.29942</v>
      </c>
      <c r="F20">
        <f t="shared" si="2"/>
        <v>96.796717055999991</v>
      </c>
      <c r="H20" s="1">
        <f>(F20*2*PI()*B20)/(60*1000)</f>
        <v>17.232098461035232</v>
      </c>
      <c r="I20" s="1">
        <f t="shared" si="8"/>
        <v>23.108624693303252</v>
      </c>
      <c r="K20">
        <f>I20/(1.225/1.197905)</f>
        <v>22.597499643454231</v>
      </c>
      <c r="M20">
        <f t="shared" si="3"/>
        <v>120.99589631999999</v>
      </c>
      <c r="O20">
        <f t="shared" si="4"/>
        <v>0.26127113944830166</v>
      </c>
      <c r="Q20">
        <f t="shared" si="9"/>
        <v>30.619531942535811</v>
      </c>
      <c r="S20">
        <f>E20*14.7</f>
        <v>19.101474</v>
      </c>
      <c r="T20">
        <f t="shared" si="5"/>
        <v>2.3888780921249998E-2</v>
      </c>
      <c r="V20">
        <f t="shared" si="6"/>
        <v>88.578734236712506</v>
      </c>
    </row>
    <row r="21" spans="1:22" x14ac:dyDescent="0.25">
      <c r="A21" s="1">
        <v>118.861</v>
      </c>
      <c r="B21" s="1">
        <f t="shared" si="0"/>
        <v>1750</v>
      </c>
      <c r="C21" s="1">
        <v>0.10305</v>
      </c>
      <c r="D21" s="1">
        <f t="shared" si="1"/>
        <v>1.2881250000000002E-3</v>
      </c>
      <c r="E21" s="1">
        <v>1.31053</v>
      </c>
      <c r="F21">
        <f t="shared" si="2"/>
        <v>96.963951135999991</v>
      </c>
      <c r="H21" s="1">
        <f>(F21*2*PI()*B21)/(60*1000)</f>
        <v>17.769572132194007</v>
      </c>
      <c r="I21" s="1">
        <f t="shared" si="8"/>
        <v>23.829388759120565</v>
      </c>
      <c r="K21">
        <f>I21/(1.225/1.197905)</f>
        <v>23.302321584893324</v>
      </c>
      <c r="M21">
        <f t="shared" si="3"/>
        <v>121.20493891999999</v>
      </c>
      <c r="O21">
        <f t="shared" si="4"/>
        <v>0.26096576583284559</v>
      </c>
      <c r="Q21">
        <f t="shared" si="9"/>
        <v>30.655361918713037</v>
      </c>
      <c r="S21">
        <f>E21*14.7</f>
        <v>19.264790999999999</v>
      </c>
      <c r="T21">
        <f t="shared" si="5"/>
        <v>2.4815458906875004E-2</v>
      </c>
      <c r="V21">
        <f t="shared" si="6"/>
        <v>89.385827704155332</v>
      </c>
    </row>
    <row r="22" spans="1:22" x14ac:dyDescent="0.25">
      <c r="A22" s="1">
        <v>119.584</v>
      </c>
      <c r="B22" s="1">
        <f t="shared" si="0"/>
        <v>1800</v>
      </c>
      <c r="C22" s="1">
        <v>0.10929999999999999</v>
      </c>
      <c r="D22" s="1">
        <f t="shared" si="1"/>
        <v>1.3662499999999998E-3</v>
      </c>
      <c r="E22" s="1">
        <v>1.3149</v>
      </c>
      <c r="F22">
        <f t="shared" si="2"/>
        <v>97.553757183999991</v>
      </c>
      <c r="H22" s="1">
        <f>(F22*2*PI()*B22)/(60*1000)</f>
        <v>18.38845001396021</v>
      </c>
      <c r="I22" s="1">
        <f t="shared" si="8"/>
        <v>24.659317669581451</v>
      </c>
      <c r="K22">
        <f>I22/(1.225/1.197905)</f>
        <v>24.11389382284079</v>
      </c>
      <c r="M22">
        <f t="shared" si="3"/>
        <v>121.94219647999998</v>
      </c>
      <c r="O22">
        <f t="shared" si="4"/>
        <v>0.26747768279903716</v>
      </c>
      <c r="Q22">
        <f t="shared" si="9"/>
        <v>29.909037330828848</v>
      </c>
      <c r="S22">
        <f>E22*14.7</f>
        <v>19.329029999999999</v>
      </c>
      <c r="T22">
        <f t="shared" si="5"/>
        <v>2.6408287237499998E-2</v>
      </c>
      <c r="V22">
        <f t="shared" si="6"/>
        <v>92.480918361881166</v>
      </c>
    </row>
    <row r="23" spans="1:22" x14ac:dyDescent="0.25">
      <c r="A23" s="1">
        <v>119.934</v>
      </c>
      <c r="B23" s="1">
        <f t="shared" si="0"/>
        <v>1850</v>
      </c>
      <c r="C23" s="1">
        <v>0.11415</v>
      </c>
      <c r="D23" s="1">
        <f t="shared" si="1"/>
        <v>1.426875E-3</v>
      </c>
      <c r="E23" s="1">
        <v>1.3184899999999999</v>
      </c>
      <c r="F23">
        <f t="shared" si="2"/>
        <v>97.839278783999987</v>
      </c>
      <c r="H23" s="1">
        <f t="shared" si="7"/>
        <v>18.954554833387515</v>
      </c>
      <c r="I23" s="1">
        <f t="shared" si="8"/>
        <v>25.418476737688927</v>
      </c>
      <c r="K23">
        <f>I23/(1.225/1.197905)</f>
        <v>24.856261531805103</v>
      </c>
      <c r="M23">
        <f t="shared" si="3"/>
        <v>122.29909847999998</v>
      </c>
      <c r="O23">
        <f t="shared" si="4"/>
        <v>0.27100346302788753</v>
      </c>
      <c r="Q23">
        <f t="shared" si="9"/>
        <v>29.519917976755757</v>
      </c>
      <c r="S23">
        <f>E23*14.7</f>
        <v>19.381802999999998</v>
      </c>
      <c r="T23">
        <f t="shared" si="5"/>
        <v>2.7655410155624997E-2</v>
      </c>
      <c r="V23">
        <f t="shared" si="6"/>
        <v>94.230778525867365</v>
      </c>
    </row>
    <row r="24" spans="1:22" x14ac:dyDescent="0.25">
      <c r="A24" s="1">
        <v>120.176</v>
      </c>
      <c r="B24" s="1">
        <f t="shared" si="0"/>
        <v>1900</v>
      </c>
      <c r="C24" s="1">
        <v>0.11745</v>
      </c>
      <c r="D24" s="1">
        <f t="shared" si="1"/>
        <v>1.468125E-3</v>
      </c>
      <c r="E24" s="1">
        <v>1.3189200000000001</v>
      </c>
      <c r="F24">
        <f t="shared" si="2"/>
        <v>98.036696575999997</v>
      </c>
      <c r="H24" s="1">
        <f>(F24*2*PI()*B24)/(60*1000)</f>
        <v>19.506119830540303</v>
      </c>
      <c r="I24" s="1">
        <f t="shared" si="8"/>
        <v>26.158137582941603</v>
      </c>
      <c r="K24">
        <f>I24/(1.225/1.197905)</f>
        <v>25.579562286770333</v>
      </c>
      <c r="M24">
        <f t="shared" si="3"/>
        <v>122.54587072</v>
      </c>
      <c r="O24">
        <f t="shared" si="4"/>
        <v>0.27095342620242696</v>
      </c>
      <c r="Q24">
        <f t="shared" si="9"/>
        <v>29.52536940434652</v>
      </c>
      <c r="S24">
        <f>E24*14.7</f>
        <v>19.388124000000001</v>
      </c>
      <c r="T24">
        <f t="shared" si="5"/>
        <v>2.8464189547500001E-2</v>
      </c>
      <c r="V24">
        <f t="shared" si="6"/>
        <v>94.434269598972193</v>
      </c>
    </row>
    <row r="25" spans="1:22" x14ac:dyDescent="0.25">
      <c r="A25" s="1">
        <v>120.94799999999999</v>
      </c>
      <c r="B25" s="1">
        <f t="shared" si="0"/>
        <v>1950</v>
      </c>
      <c r="C25" s="1">
        <v>0.12055</v>
      </c>
      <c r="D25" s="1">
        <f t="shared" si="1"/>
        <v>1.5068750000000002E-3</v>
      </c>
      <c r="E25" s="1">
        <v>1.31484</v>
      </c>
      <c r="F25">
        <f t="shared" si="2"/>
        <v>98.666475647999988</v>
      </c>
      <c r="H25" s="1">
        <f>(F25*2*PI()*B25)/(60*1000)</f>
        <v>20.148041878337946</v>
      </c>
      <c r="I25" s="1">
        <f t="shared" si="8"/>
        <v>27.018969229096278</v>
      </c>
      <c r="K25">
        <f>I25/(1.225/1.197905)</f>
        <v>26.421353742351492</v>
      </c>
      <c r="M25">
        <f t="shared" si="3"/>
        <v>123.33309455999998</v>
      </c>
      <c r="O25">
        <f t="shared" si="4"/>
        <v>0.26924452672655946</v>
      </c>
      <c r="Q25">
        <f t="shared" si="9"/>
        <v>29.712767413558883</v>
      </c>
      <c r="S25">
        <f>E25*14.7</f>
        <v>19.328147999999999</v>
      </c>
      <c r="T25">
        <f t="shared" si="5"/>
        <v>2.9125103017500001E-2</v>
      </c>
      <c r="V25">
        <f t="shared" si="6"/>
        <v>94.149336248496795</v>
      </c>
    </row>
    <row r="26" spans="1:22" x14ac:dyDescent="0.25">
      <c r="A26" s="1">
        <v>122.157</v>
      </c>
      <c r="B26" s="1">
        <f t="shared" si="0"/>
        <v>2000</v>
      </c>
      <c r="C26" s="1">
        <v>0.12554999999999999</v>
      </c>
      <c r="D26" s="1">
        <f t="shared" si="1"/>
        <v>1.5693749999999998E-3</v>
      </c>
      <c r="E26" s="1">
        <v>1.31653</v>
      </c>
      <c r="F26">
        <f t="shared" si="2"/>
        <v>99.652748831999986</v>
      </c>
      <c r="H26" s="1">
        <f>(F26*2*PI()*B26)/(60*1000)</f>
        <v>20.871222909375998</v>
      </c>
      <c r="I26" s="1">
        <f t="shared" si="8"/>
        <v>27.988770966787282</v>
      </c>
      <c r="K26">
        <f>I26/(1.225/1.197905)</f>
        <v>27.369705048954547</v>
      </c>
      <c r="M26">
        <f t="shared" si="3"/>
        <v>124.56593603999998</v>
      </c>
      <c r="O26">
        <f t="shared" si="4"/>
        <v>0.2706956858508735</v>
      </c>
      <c r="Q26">
        <f t="shared" si="9"/>
        <v>29.553481707156603</v>
      </c>
      <c r="S26">
        <f>E26*14.7</f>
        <v>19.352990999999999</v>
      </c>
      <c r="T26">
        <f t="shared" si="5"/>
        <v>3.0372100250624996E-2</v>
      </c>
      <c r="V26">
        <f t="shared" si="6"/>
        <v>95.725850322905814</v>
      </c>
    </row>
    <row r="27" spans="1:22" x14ac:dyDescent="0.25">
      <c r="A27" s="1">
        <v>122.845</v>
      </c>
      <c r="B27" s="1">
        <f t="shared" si="0"/>
        <v>2050</v>
      </c>
      <c r="C27" s="1">
        <v>0.12784999999999999</v>
      </c>
      <c r="D27" s="1">
        <f t="shared" si="1"/>
        <v>1.5981249999999997E-3</v>
      </c>
      <c r="E27" s="1">
        <v>1.32098</v>
      </c>
      <c r="F27">
        <f t="shared" si="2"/>
        <v>100.21400272</v>
      </c>
      <c r="H27" s="1">
        <f>(F27*2*PI()*B27)/(60*1000)</f>
        <v>21.513490940018599</v>
      </c>
      <c r="I27" s="1">
        <f t="shared" si="8"/>
        <v>28.850066583579807</v>
      </c>
      <c r="K27">
        <f>I27/(1.225/1.197905)</f>
        <v>28.211950212900543</v>
      </c>
      <c r="M27">
        <f t="shared" si="3"/>
        <v>125.2675034</v>
      </c>
      <c r="O27">
        <f t="shared" si="4"/>
        <v>0.26742521778731954</v>
      </c>
      <c r="Q27">
        <f t="shared" si="9"/>
        <v>29.914905057167481</v>
      </c>
      <c r="S27">
        <f>E27*14.7</f>
        <v>19.418406000000001</v>
      </c>
      <c r="T27">
        <f t="shared" si="5"/>
        <v>3.1033040088749995E-2</v>
      </c>
      <c r="V27">
        <f t="shared" si="6"/>
        <v>95.423395270644903</v>
      </c>
    </row>
    <row r="28" spans="1:22" x14ac:dyDescent="0.25">
      <c r="A28" s="1">
        <v>123.79600000000001</v>
      </c>
      <c r="B28" s="1">
        <f t="shared" si="0"/>
        <v>2100</v>
      </c>
      <c r="C28" s="1">
        <v>0.13089999999999999</v>
      </c>
      <c r="D28" s="1">
        <f t="shared" si="1"/>
        <v>1.6362499999999999E-3</v>
      </c>
      <c r="E28" s="1">
        <v>1.32287</v>
      </c>
      <c r="F28">
        <f t="shared" si="2"/>
        <v>100.989805696</v>
      </c>
      <c r="H28" s="1">
        <f>(F28*2*PI()*B28)/(60*1000)</f>
        <v>22.208818216340998</v>
      </c>
      <c r="I28" s="1">
        <f t="shared" si="8"/>
        <v>29.782515820907676</v>
      </c>
      <c r="K28">
        <f>I28/(1.225/1.197905)</f>
        <v>29.123775195464823</v>
      </c>
      <c r="M28">
        <f t="shared" si="3"/>
        <v>126.23725712</v>
      </c>
      <c r="O28">
        <f t="shared" si="4"/>
        <v>0.26523248299929064</v>
      </c>
      <c r="Q28">
        <f t="shared" si="9"/>
        <v>30.162218102152277</v>
      </c>
      <c r="S28">
        <f>E28*14.7</f>
        <v>19.446189</v>
      </c>
      <c r="T28">
        <f t="shared" si="5"/>
        <v>3.1818826751250001E-2</v>
      </c>
      <c r="V28">
        <f t="shared" si="6"/>
        <v>95.510093674835701</v>
      </c>
    </row>
    <row r="29" spans="1:22" x14ac:dyDescent="0.25">
      <c r="A29" s="1">
        <v>124.794</v>
      </c>
      <c r="B29" s="1">
        <f t="shared" si="0"/>
        <v>2150</v>
      </c>
      <c r="C29" s="1">
        <v>0.13435</v>
      </c>
      <c r="D29" s="1">
        <f t="shared" si="1"/>
        <v>1.6793750000000001E-3</v>
      </c>
      <c r="E29" s="1">
        <v>1.3216399999999999</v>
      </c>
      <c r="F29">
        <f t="shared" si="2"/>
        <v>101.80395014399998</v>
      </c>
      <c r="H29" s="1">
        <f>(F29*2*PI()*B29)/(60*1000)</f>
        <v>22.920902167981517</v>
      </c>
      <c r="I29" s="1">
        <f t="shared" si="8"/>
        <v>30.737436129992105</v>
      </c>
      <c r="K29">
        <f>I29/(1.225/1.197905)</f>
        <v>30.057574226365869</v>
      </c>
      <c r="M29">
        <f t="shared" si="3"/>
        <v>127.25493767999997</v>
      </c>
      <c r="O29">
        <f t="shared" si="4"/>
        <v>0.26376579576546427</v>
      </c>
      <c r="Q29">
        <f t="shared" si="9"/>
        <v>30.329937120101246</v>
      </c>
      <c r="S29">
        <f>E29*14.7</f>
        <v>19.428107999999998</v>
      </c>
      <c r="T29">
        <f t="shared" si="5"/>
        <v>3.26270788725E-2</v>
      </c>
      <c r="V29">
        <f t="shared" si="6"/>
        <v>95.658625586841026</v>
      </c>
    </row>
    <row r="30" spans="1:22" x14ac:dyDescent="0.25">
      <c r="A30" s="1">
        <v>125.137</v>
      </c>
      <c r="B30" s="1">
        <f t="shared" si="0"/>
        <v>2200</v>
      </c>
      <c r="C30" s="1">
        <v>0.13769999999999999</v>
      </c>
      <c r="D30" s="1">
        <f t="shared" si="1"/>
        <v>1.7212499999999999E-3</v>
      </c>
      <c r="E30" s="1">
        <v>1.3165199999999999</v>
      </c>
      <c r="F30">
        <f t="shared" si="2"/>
        <v>102.08376131199999</v>
      </c>
      <c r="H30" s="1">
        <f>(F30*2*PI()*B30)/(60*1000)</f>
        <v>23.518410269830163</v>
      </c>
      <c r="I30" s="1">
        <f t="shared" si="8"/>
        <v>31.538707693525112</v>
      </c>
      <c r="K30">
        <f>I30/(1.225/1.197905)</f>
        <v>30.841122971112</v>
      </c>
      <c r="M30">
        <f t="shared" si="3"/>
        <v>127.60470163999999</v>
      </c>
      <c r="O30">
        <f t="shared" si="4"/>
        <v>0.26347444104030193</v>
      </c>
      <c r="Q30">
        <f t="shared" si="9"/>
        <v>30.363476504259069</v>
      </c>
      <c r="S30">
        <f>E30*14.7</f>
        <v>19.352843999999997</v>
      </c>
      <c r="T30">
        <f t="shared" si="5"/>
        <v>3.3311082734999997E-2</v>
      </c>
      <c r="V30">
        <f t="shared" si="6"/>
        <v>95.444404379249775</v>
      </c>
    </row>
    <row r="31" spans="1:22" x14ac:dyDescent="0.25">
      <c r="A31" s="1">
        <v>126.02800000000001</v>
      </c>
      <c r="B31" s="1">
        <f t="shared" si="0"/>
        <v>2250</v>
      </c>
      <c r="C31" s="1">
        <v>0.14105000000000001</v>
      </c>
      <c r="D31" s="1">
        <f t="shared" si="1"/>
        <v>1.7631250000000002E-3</v>
      </c>
      <c r="E31" s="1">
        <v>1.3046500000000001</v>
      </c>
      <c r="F31">
        <f t="shared" si="2"/>
        <v>102.810617728</v>
      </c>
      <c r="H31" s="1">
        <f t="shared" si="7"/>
        <v>24.2241811023985</v>
      </c>
      <c r="I31" s="1">
        <f t="shared" si="8"/>
        <v>32.485161970476945</v>
      </c>
      <c r="K31">
        <f>I31/(1.225/1.197905)</f>
        <v>31.76664322468913</v>
      </c>
      <c r="M31">
        <f t="shared" si="3"/>
        <v>128.51327215999999</v>
      </c>
      <c r="O31">
        <f t="shared" si="4"/>
        <v>0.26202124122047382</v>
      </c>
      <c r="Q31">
        <f t="shared" si="9"/>
        <v>30.531875823260151</v>
      </c>
      <c r="S31">
        <f>E31*14.7</f>
        <v>19.178355</v>
      </c>
      <c r="T31">
        <f t="shared" si="5"/>
        <v>3.3813837159375006E-2</v>
      </c>
      <c r="V31">
        <f t="shared" si="6"/>
        <v>94.731920649440539</v>
      </c>
    </row>
    <row r="32" spans="1:22" x14ac:dyDescent="0.25">
      <c r="A32" s="1">
        <v>126.66</v>
      </c>
      <c r="B32" s="1">
        <f t="shared" si="0"/>
        <v>2300</v>
      </c>
      <c r="C32" s="1">
        <v>0.14495</v>
      </c>
      <c r="D32" s="1">
        <f t="shared" si="1"/>
        <v>1.8118749999999999E-3</v>
      </c>
      <c r="E32" s="1">
        <v>1.2964599999999999</v>
      </c>
      <c r="F32">
        <f t="shared" si="2"/>
        <v>103.32618815999999</v>
      </c>
      <c r="H32" s="1">
        <f t="shared" si="7"/>
        <v>24.886674179595101</v>
      </c>
      <c r="I32" s="1">
        <f t="shared" si="8"/>
        <v>33.373579821469662</v>
      </c>
      <c r="K32">
        <f>I32/(1.225/1.197905)</f>
        <v>32.635410723296012</v>
      </c>
      <c r="M32">
        <f t="shared" si="3"/>
        <v>129.15773519999996</v>
      </c>
      <c r="O32">
        <f t="shared" si="4"/>
        <v>0.26209809928512201</v>
      </c>
      <c r="Q32">
        <f t="shared" si="9"/>
        <v>30.52292260729919</v>
      </c>
      <c r="S32">
        <f>E32*14.7</f>
        <v>19.057962</v>
      </c>
      <c r="T32">
        <f t="shared" si="5"/>
        <v>3.4530644898749997E-2</v>
      </c>
      <c r="V32">
        <f t="shared" si="6"/>
        <v>94.637063731258436</v>
      </c>
    </row>
    <row r="33" spans="1:22" x14ac:dyDescent="0.25">
      <c r="A33" s="1">
        <v>126.822</v>
      </c>
      <c r="B33" s="1">
        <f t="shared" si="0"/>
        <v>2350</v>
      </c>
      <c r="C33" s="1">
        <v>0.14985000000000001</v>
      </c>
      <c r="D33" s="1">
        <f t="shared" si="1"/>
        <v>1.873125E-3</v>
      </c>
      <c r="E33" s="1">
        <v>1.2822899999999999</v>
      </c>
      <c r="F33">
        <f t="shared" si="2"/>
        <v>103.458343872</v>
      </c>
      <c r="H33" s="1">
        <f t="shared" si="7"/>
        <v>25.460211223099275</v>
      </c>
      <c r="I33" s="1">
        <f t="shared" si="8"/>
        <v>34.142705666242051</v>
      </c>
      <c r="K33">
        <f>I33/(1.225/1.197905)</f>
        <v>33.387524760097698</v>
      </c>
      <c r="M33">
        <f t="shared" si="3"/>
        <v>129.32292984</v>
      </c>
      <c r="O33">
        <f t="shared" si="4"/>
        <v>0.26485444055868851</v>
      </c>
      <c r="Q33">
        <f t="shared" si="9"/>
        <v>30.205270423726571</v>
      </c>
      <c r="S33">
        <f>E33*14.7</f>
        <v>18.849663</v>
      </c>
      <c r="T33">
        <f t="shared" si="5"/>
        <v>3.5307775006875E-2</v>
      </c>
      <c r="V33">
        <f t="shared" si="6"/>
        <v>94.708049391996212</v>
      </c>
    </row>
    <row r="34" spans="1:22" x14ac:dyDescent="0.25">
      <c r="A34" s="1">
        <v>126.69</v>
      </c>
      <c r="B34" s="1">
        <f t="shared" si="0"/>
        <v>2400</v>
      </c>
      <c r="C34" s="1">
        <v>0.1537</v>
      </c>
      <c r="D34" s="1">
        <f t="shared" si="1"/>
        <v>1.92125E-3</v>
      </c>
      <c r="E34" s="1">
        <v>1.2730399999999999</v>
      </c>
      <c r="F34">
        <f t="shared" si="2"/>
        <v>103.35066144</v>
      </c>
      <c r="H34" s="1">
        <f t="shared" si="7"/>
        <v>25.97485429788399</v>
      </c>
      <c r="I34" s="1">
        <f t="shared" si="8"/>
        <v>34.832853397993873</v>
      </c>
      <c r="K34">
        <f>I34/(1.225/1.197905)</f>
        <v>34.06240755079498</v>
      </c>
      <c r="M34">
        <f t="shared" si="3"/>
        <v>129.1883268</v>
      </c>
      <c r="O34">
        <f t="shared" si="4"/>
        <v>0.26627675830941788</v>
      </c>
      <c r="Q34">
        <f t="shared" si="9"/>
        <v>30.043928921141028</v>
      </c>
      <c r="S34">
        <f>E34*14.7</f>
        <v>18.713687999999998</v>
      </c>
      <c r="T34">
        <f t="shared" si="5"/>
        <v>3.5953673069999997E-2</v>
      </c>
      <c r="V34">
        <f t="shared" si="6"/>
        <v>94.431399718197142</v>
      </c>
    </row>
    <row r="35" spans="1:22" x14ac:dyDescent="0.25">
      <c r="A35" s="1">
        <v>126.55200000000001</v>
      </c>
      <c r="B35" s="1">
        <f t="shared" si="0"/>
        <v>2450</v>
      </c>
      <c r="C35" s="1">
        <v>0.15565000000000001</v>
      </c>
      <c r="D35" s="1">
        <f t="shared" si="1"/>
        <v>1.9456250000000001E-3</v>
      </c>
      <c r="E35" s="1">
        <v>1.2698400000000001</v>
      </c>
      <c r="F35">
        <f t="shared" si="2"/>
        <v>103.238084352</v>
      </c>
      <c r="H35" s="1">
        <f t="shared" si="7"/>
        <v>26.487113935292339</v>
      </c>
      <c r="I35" s="1">
        <f t="shared" si="8"/>
        <v>35.519804887573855</v>
      </c>
      <c r="K35">
        <f>I35/(1.225/1.197905)</f>
        <v>34.734164794978902</v>
      </c>
      <c r="M35">
        <f t="shared" si="3"/>
        <v>129.04760543999998</v>
      </c>
      <c r="O35">
        <f t="shared" si="4"/>
        <v>0.26443990904827491</v>
      </c>
      <c r="Q35">
        <f t="shared" si="9"/>
        <v>30.252619692663551</v>
      </c>
      <c r="S35">
        <f>E35*14.7</f>
        <v>18.666647999999999</v>
      </c>
      <c r="T35">
        <f t="shared" si="5"/>
        <v>3.6318297015000001E-2</v>
      </c>
      <c r="V35">
        <f t="shared" si="6"/>
        <v>93.44235933374307</v>
      </c>
    </row>
    <row r="36" spans="1:22" x14ac:dyDescent="0.25">
      <c r="A36" s="1">
        <v>126.438</v>
      </c>
      <c r="B36" s="1">
        <f t="shared" si="0"/>
        <v>2500</v>
      </c>
      <c r="C36" s="1">
        <v>0.15959999999999999</v>
      </c>
      <c r="D36" s="1">
        <f t="shared" si="1"/>
        <v>1.9949999999999998E-3</v>
      </c>
      <c r="E36" s="1">
        <v>1.2744599999999999</v>
      </c>
      <c r="F36">
        <f t="shared" si="2"/>
        <v>103.145085888</v>
      </c>
      <c r="H36" s="1">
        <f t="shared" si="7"/>
        <v>27.003320339969083</v>
      </c>
      <c r="I36" s="1">
        <f t="shared" si="8"/>
        <v>36.212049079244849</v>
      </c>
      <c r="K36">
        <f>I36/(1.225/1.197905)</f>
        <v>35.411097675324733</v>
      </c>
      <c r="M36">
        <f t="shared" si="3"/>
        <v>128.93135735999999</v>
      </c>
      <c r="O36">
        <f t="shared" si="4"/>
        <v>0.26596729252474666</v>
      </c>
      <c r="Q36">
        <f t="shared" si="9"/>
        <v>30.078886482839419</v>
      </c>
      <c r="S36">
        <f>E36*14.7</f>
        <v>18.734561999999997</v>
      </c>
      <c r="T36">
        <f t="shared" si="5"/>
        <v>3.7375451189999992E-2</v>
      </c>
      <c r="V36">
        <f t="shared" si="6"/>
        <v>94.239036927751158</v>
      </c>
    </row>
    <row r="37" spans="1:22" x14ac:dyDescent="0.25">
      <c r="A37" s="1">
        <v>126.239</v>
      </c>
      <c r="B37" s="1">
        <f t="shared" si="0"/>
        <v>2550</v>
      </c>
      <c r="C37" s="1">
        <v>0.16259999999999999</v>
      </c>
      <c r="D37" s="1">
        <f t="shared" si="1"/>
        <v>2.0325E-3</v>
      </c>
      <c r="E37" s="1">
        <v>1.2787599999999999</v>
      </c>
      <c r="F37">
        <f t="shared" si="2"/>
        <v>102.982746464</v>
      </c>
      <c r="H37" s="1">
        <f t="shared" si="7"/>
        <v>27.500036377713229</v>
      </c>
      <c r="I37" s="1">
        <f t="shared" si="8"/>
        <v>36.878156258317027</v>
      </c>
      <c r="K37">
        <f>I37/(1.225/1.197905)</f>
        <v>36.062471651117761</v>
      </c>
      <c r="M37">
        <f t="shared" si="3"/>
        <v>128.72843308</v>
      </c>
      <c r="O37">
        <f t="shared" si="4"/>
        <v>0.26607237530528849</v>
      </c>
      <c r="Q37">
        <f t="shared" si="9"/>
        <v>30.067007109704225</v>
      </c>
      <c r="S37">
        <f>E37*14.7</f>
        <v>18.797771999999998</v>
      </c>
      <c r="T37">
        <f t="shared" si="5"/>
        <v>3.8206471589999999E-2</v>
      </c>
      <c r="V37">
        <f t="shared" si="6"/>
        <v>94.445475032805533</v>
      </c>
    </row>
    <row r="38" spans="1:22" x14ac:dyDescent="0.25">
      <c r="A38" s="1">
        <v>126.161</v>
      </c>
      <c r="B38" s="1">
        <f t="shared" si="0"/>
        <v>2600</v>
      </c>
      <c r="C38" s="1">
        <v>0.16805</v>
      </c>
      <c r="D38" s="1">
        <f t="shared" si="1"/>
        <v>2.1006250000000001E-3</v>
      </c>
      <c r="E38" s="1">
        <v>1.27634</v>
      </c>
      <c r="F38">
        <f t="shared" si="2"/>
        <v>102.919115936</v>
      </c>
      <c r="H38" s="1">
        <f t="shared" si="7"/>
        <v>28.021928006669462</v>
      </c>
      <c r="I38" s="1">
        <f t="shared" si="8"/>
        <v>37.57802446133342</v>
      </c>
      <c r="K38">
        <f>I38/(1.225/1.197905)</f>
        <v>36.746859912125394</v>
      </c>
      <c r="M38">
        <f t="shared" si="3"/>
        <v>128.64889491999998</v>
      </c>
      <c r="O38">
        <f t="shared" si="4"/>
        <v>0.26986901109017619</v>
      </c>
      <c r="Q38">
        <f t="shared" si="9"/>
        <v>29.644011247096525</v>
      </c>
      <c r="S38">
        <f>E38*14.7</f>
        <v>18.762197999999998</v>
      </c>
      <c r="T38">
        <f t="shared" si="5"/>
        <v>3.9412342173749997E-2</v>
      </c>
      <c r="V38">
        <f t="shared" si="6"/>
        <v>95.552774184892186</v>
      </c>
    </row>
    <row r="39" spans="1:22" x14ac:dyDescent="0.25">
      <c r="A39" s="1">
        <v>125.84699999999999</v>
      </c>
      <c r="B39" s="1">
        <f t="shared" ref="B39:B70" si="10">B38+50</f>
        <v>2650</v>
      </c>
      <c r="C39" s="1">
        <v>0.17144999999999999</v>
      </c>
      <c r="D39" s="1">
        <f t="shared" si="1"/>
        <v>2.1431250000000001E-3</v>
      </c>
      <c r="E39" s="1">
        <v>1.28027</v>
      </c>
      <c r="F39">
        <f t="shared" si="2"/>
        <v>102.66296227199999</v>
      </c>
      <c r="H39" s="1">
        <f t="shared" si="7"/>
        <v>28.489726712804178</v>
      </c>
      <c r="I39" s="1">
        <f t="shared" si="8"/>
        <v>38.205352859933491</v>
      </c>
      <c r="K39">
        <f>I39/(1.225/1.197905)</f>
        <v>37.360312830758062</v>
      </c>
      <c r="M39">
        <f t="shared" si="3"/>
        <v>128.32870283999998</v>
      </c>
      <c r="O39">
        <f t="shared" si="4"/>
        <v>0.27080814350291832</v>
      </c>
      <c r="Q39">
        <f t="shared" si="9"/>
        <v>29.541209125100732</v>
      </c>
      <c r="S39">
        <f>E39*14.7</f>
        <v>18.819969</v>
      </c>
      <c r="T39">
        <f t="shared" si="5"/>
        <v>4.0333546063125003E-2</v>
      </c>
      <c r="V39">
        <f t="shared" si="6"/>
        <v>95.941153579089089</v>
      </c>
    </row>
    <row r="40" spans="1:22" x14ac:dyDescent="0.25">
      <c r="A40" s="1">
        <v>124.911</v>
      </c>
      <c r="B40" s="1">
        <f t="shared" si="10"/>
        <v>2700</v>
      </c>
      <c r="C40" s="1">
        <v>0.17465</v>
      </c>
      <c r="D40" s="1">
        <f t="shared" si="1"/>
        <v>2.1831250000000002E-3</v>
      </c>
      <c r="E40" s="1">
        <v>1.2837099999999999</v>
      </c>
      <c r="F40">
        <f t="shared" si="2"/>
        <v>101.89939593599999</v>
      </c>
      <c r="H40" s="1">
        <f t="shared" si="7"/>
        <v>28.811375430999767</v>
      </c>
      <c r="I40" s="1">
        <f t="shared" si="8"/>
        <v>38.63669089625396</v>
      </c>
      <c r="K40">
        <f>I40/(1.225/1.197905)</f>
        <v>37.78211037394049</v>
      </c>
      <c r="M40">
        <f t="shared" si="3"/>
        <v>127.37424491999998</v>
      </c>
      <c r="O40">
        <f t="shared" si="4"/>
        <v>0.27278288115130367</v>
      </c>
      <c r="Q40">
        <f t="shared" si="9"/>
        <v>29.327353557654749</v>
      </c>
      <c r="S40">
        <f>E40*14.7</f>
        <v>18.870536999999999</v>
      </c>
      <c r="T40">
        <f t="shared" si="5"/>
        <v>4.1196741088125002E-2</v>
      </c>
      <c r="V40">
        <f t="shared" si="6"/>
        <v>96.179718512410375</v>
      </c>
    </row>
    <row r="41" spans="1:22" x14ac:dyDescent="0.25">
      <c r="A41" s="1">
        <v>123.92700000000001</v>
      </c>
      <c r="B41" s="1">
        <f t="shared" si="10"/>
        <v>2750</v>
      </c>
      <c r="C41" s="1">
        <v>0.1784</v>
      </c>
      <c r="D41" s="1">
        <f t="shared" si="1"/>
        <v>2.2300000000000002E-3</v>
      </c>
      <c r="E41" s="1">
        <v>1.2811999999999999</v>
      </c>
      <c r="F41">
        <f t="shared" si="2"/>
        <v>101.096672352</v>
      </c>
      <c r="H41" s="1">
        <f t="shared" si="7"/>
        <v>29.113751623313274</v>
      </c>
      <c r="I41" s="1">
        <f t="shared" si="8"/>
        <v>39.042184049636461</v>
      </c>
      <c r="K41">
        <f>I41/(1.225/1.197905)</f>
        <v>38.17863468079981</v>
      </c>
      <c r="M41">
        <f t="shared" si="3"/>
        <v>126.37084043999999</v>
      </c>
      <c r="O41">
        <f t="shared" si="4"/>
        <v>0.27574598093264829</v>
      </c>
      <c r="Q41">
        <f t="shared" si="9"/>
        <v>29.012208892190607</v>
      </c>
      <c r="S41">
        <f>E41*14.7</f>
        <v>18.833639999999999</v>
      </c>
      <c r="T41">
        <f t="shared" si="5"/>
        <v>4.1999017200000002E-2</v>
      </c>
      <c r="V41">
        <f t="shared" si="6"/>
        <v>96.269970281237491</v>
      </c>
    </row>
    <row r="42" spans="1:22" x14ac:dyDescent="0.25">
      <c r="A42" s="1">
        <v>123.68899999999999</v>
      </c>
      <c r="B42" s="1">
        <f t="shared" si="10"/>
        <v>2800</v>
      </c>
      <c r="C42" s="1">
        <v>0.18004999999999999</v>
      </c>
      <c r="D42" s="1">
        <f t="shared" si="1"/>
        <v>2.250625E-3</v>
      </c>
      <c r="E42" s="1">
        <v>1.2744800000000001</v>
      </c>
      <c r="F42">
        <f t="shared" si="2"/>
        <v>100.90251766399999</v>
      </c>
      <c r="H42" s="1">
        <f t="shared" si="7"/>
        <v>29.586163434047421</v>
      </c>
      <c r="I42" s="1">
        <f t="shared" si="8"/>
        <v>39.675698723407848</v>
      </c>
      <c r="K42">
        <f>I42/(1.225/1.197905)</f>
        <v>38.798137044297043</v>
      </c>
      <c r="M42">
        <f t="shared" si="3"/>
        <v>126.12814707999998</v>
      </c>
      <c r="O42">
        <f t="shared" si="4"/>
        <v>0.27385267502024352</v>
      </c>
      <c r="Q42">
        <f t="shared" si="9"/>
        <v>29.212787493891124</v>
      </c>
      <c r="S42">
        <f>E42*14.7</f>
        <v>18.734856000000001</v>
      </c>
      <c r="T42">
        <f t="shared" si="5"/>
        <v>4.2165135285000002E-2</v>
      </c>
      <c r="V42">
        <f t="shared" si="6"/>
        <v>94.924839286954438</v>
      </c>
    </row>
    <row r="43" spans="1:22" x14ac:dyDescent="0.25">
      <c r="A43" s="1">
        <v>123.389</v>
      </c>
      <c r="B43" s="1">
        <f t="shared" si="10"/>
        <v>2850</v>
      </c>
      <c r="C43" s="1">
        <v>0.18310000000000001</v>
      </c>
      <c r="D43" s="1">
        <f t="shared" si="1"/>
        <v>2.2887500000000004E-3</v>
      </c>
      <c r="E43" s="1">
        <v>1.2603599999999999</v>
      </c>
      <c r="F43">
        <f t="shared" si="2"/>
        <v>100.65778486399999</v>
      </c>
      <c r="H43" s="1">
        <f t="shared" si="7"/>
        <v>30.041446958259606</v>
      </c>
      <c r="I43" s="1">
        <f t="shared" si="8"/>
        <v>40.28624398658944</v>
      </c>
      <c r="K43">
        <f>I43/(1.225/1.197905)</f>
        <v>39.395178043065648</v>
      </c>
      <c r="M43">
        <f t="shared" si="3"/>
        <v>125.82223107999998</v>
      </c>
      <c r="O43">
        <f t="shared" si="4"/>
        <v>0.27427107660453848</v>
      </c>
      <c r="Q43">
        <f t="shared" si="9"/>
        <v>29.168223273994393</v>
      </c>
      <c r="S43">
        <f>E43*14.7</f>
        <v>18.527291999999999</v>
      </c>
      <c r="T43">
        <f t="shared" si="5"/>
        <v>4.2404339565000004E-2</v>
      </c>
      <c r="V43">
        <f t="shared" si="6"/>
        <v>93.788555568864041</v>
      </c>
    </row>
    <row r="44" spans="1:22" x14ac:dyDescent="0.25">
      <c r="A44" s="1">
        <v>122.51900000000001</v>
      </c>
      <c r="B44" s="1">
        <f t="shared" si="10"/>
        <v>2900</v>
      </c>
      <c r="C44" s="1">
        <v>0.18790000000000001</v>
      </c>
      <c r="D44" s="1">
        <f t="shared" si="1"/>
        <v>2.3487500000000001E-3</v>
      </c>
      <c r="E44" s="1">
        <v>1.2531000000000001</v>
      </c>
      <c r="F44">
        <f t="shared" si="2"/>
        <v>99.948059743999991</v>
      </c>
      <c r="H44" s="1">
        <f t="shared" si="7"/>
        <v>30.352955389122727</v>
      </c>
      <c r="I44" s="1">
        <f t="shared" si="8"/>
        <v>40.703983673598124</v>
      </c>
      <c r="K44">
        <f>I44/(1.225/1.197905)</f>
        <v>39.803678010221681</v>
      </c>
      <c r="M44">
        <f t="shared" si="3"/>
        <v>124.93507467999999</v>
      </c>
      <c r="O44">
        <f t="shared" si="4"/>
        <v>0.2785725439780441</v>
      </c>
      <c r="Q44">
        <f t="shared" si="9"/>
        <v>28.717833731060473</v>
      </c>
      <c r="S44">
        <f>E44*14.7</f>
        <v>18.420570000000001</v>
      </c>
      <c r="T44">
        <f t="shared" si="5"/>
        <v>4.3265313787500009E-2</v>
      </c>
      <c r="V44">
        <f t="shared" si="6"/>
        <v>94.042954295281262</v>
      </c>
    </row>
    <row r="45" spans="1:22" x14ac:dyDescent="0.25">
      <c r="A45" s="1">
        <v>121.837</v>
      </c>
      <c r="B45" s="1">
        <f t="shared" si="10"/>
        <v>2950</v>
      </c>
      <c r="C45" s="1">
        <v>0.19255</v>
      </c>
      <c r="D45" s="1">
        <f t="shared" si="1"/>
        <v>2.4068749999999997E-3</v>
      </c>
      <c r="E45" s="1">
        <v>1.23943</v>
      </c>
      <c r="F45">
        <f t="shared" si="2"/>
        <v>99.391700512</v>
      </c>
      <c r="H45" s="1">
        <f t="shared" si="7"/>
        <v>30.704409888702443</v>
      </c>
      <c r="I45" s="1">
        <f t="shared" si="8"/>
        <v>41.175291921164423</v>
      </c>
      <c r="K45">
        <f>I45/(1.225/1.197905)</f>
        <v>40.264561688834668</v>
      </c>
      <c r="M45">
        <f t="shared" si="3"/>
        <v>124.23962564</v>
      </c>
      <c r="O45">
        <f t="shared" si="4"/>
        <v>0.28219887734068322</v>
      </c>
      <c r="Q45">
        <f t="shared" si="9"/>
        <v>28.348801651475181</v>
      </c>
      <c r="S45">
        <f>E45*14.7</f>
        <v>18.219621</v>
      </c>
      <c r="T45">
        <f t="shared" si="5"/>
        <v>4.3852350294374995E-2</v>
      </c>
      <c r="V45">
        <f t="shared" si="6"/>
        <v>93.703381229784355</v>
      </c>
    </row>
    <row r="46" spans="1:22" x14ac:dyDescent="0.25">
      <c r="A46" s="1">
        <v>121.709</v>
      </c>
      <c r="B46" s="1">
        <f t="shared" si="10"/>
        <v>3000</v>
      </c>
      <c r="C46" s="1">
        <v>0.19900000000000001</v>
      </c>
      <c r="D46" s="1">
        <f t="shared" si="1"/>
        <v>2.4875000000000001E-3</v>
      </c>
      <c r="E46" s="1">
        <v>1.2273499999999999</v>
      </c>
      <c r="F46">
        <f t="shared" si="2"/>
        <v>99.287281183999994</v>
      </c>
      <c r="H46" s="1">
        <f t="shared" si="7"/>
        <v>31.192019316255845</v>
      </c>
      <c r="I46" s="1">
        <f t="shared" si="8"/>
        <v>41.829186934805783</v>
      </c>
      <c r="K46">
        <f>I46/(1.225/1.197905)</f>
        <v>40.903993612357979</v>
      </c>
      <c r="M46">
        <f t="shared" si="3"/>
        <v>124.10910147999999</v>
      </c>
      <c r="O46">
        <f t="shared" si="4"/>
        <v>0.28709266653130944</v>
      </c>
      <c r="Q46">
        <f t="shared" si="9"/>
        <v>27.865567228369265</v>
      </c>
      <c r="S46">
        <f>E46*14.7</f>
        <v>18.042044999999998</v>
      </c>
      <c r="T46">
        <f t="shared" si="5"/>
        <v>4.48795869375E-2</v>
      </c>
      <c r="V46">
        <f t="shared" si="6"/>
        <v>94.30006675604767</v>
      </c>
    </row>
    <row r="47" spans="1:22" x14ac:dyDescent="0.25">
      <c r="A47" s="1">
        <v>121.123</v>
      </c>
      <c r="B47" s="1">
        <f t="shared" si="10"/>
        <v>3050</v>
      </c>
      <c r="C47" s="1">
        <v>0.20605000000000001</v>
      </c>
      <c r="D47" s="1">
        <f t="shared" si="1"/>
        <v>2.5756249999999998E-3</v>
      </c>
      <c r="E47" s="1">
        <v>1.2193000000000001</v>
      </c>
      <c r="F47">
        <f t="shared" si="2"/>
        <v>98.809236447999993</v>
      </c>
      <c r="H47" s="1">
        <f t="shared" si="7"/>
        <v>31.559201085405117</v>
      </c>
      <c r="I47" s="1">
        <f t="shared" si="8"/>
        <v>42.321585798280239</v>
      </c>
      <c r="K47">
        <f>I47/(1.225/1.197905)</f>
        <v>41.385501416888886</v>
      </c>
      <c r="M47">
        <f t="shared" si="3"/>
        <v>123.51154555999999</v>
      </c>
      <c r="O47">
        <f t="shared" si="4"/>
        <v>0.29380496594028327</v>
      </c>
      <c r="Q47">
        <f t="shared" si="9"/>
        <v>27.228947524413272</v>
      </c>
      <c r="S47">
        <f>E47*14.7</f>
        <v>17.92371</v>
      </c>
      <c r="T47">
        <f t="shared" si="5"/>
        <v>4.6164755568749993E-2</v>
      </c>
      <c r="V47">
        <f t="shared" si="6"/>
        <v>95.410265607798564</v>
      </c>
    </row>
    <row r="48" spans="1:22" x14ac:dyDescent="0.25">
      <c r="A48" s="1">
        <v>121.124</v>
      </c>
      <c r="B48" s="1">
        <f t="shared" si="10"/>
        <v>3100</v>
      </c>
      <c r="C48" s="1">
        <v>0.21004999999999999</v>
      </c>
      <c r="D48" s="1">
        <f t="shared" si="1"/>
        <v>2.6256249999999999E-3</v>
      </c>
      <c r="E48" s="1">
        <v>1.20692</v>
      </c>
      <c r="F48">
        <f t="shared" si="2"/>
        <v>98.810052223999989</v>
      </c>
      <c r="H48" s="1">
        <f t="shared" si="7"/>
        <v>32.076829864000025</v>
      </c>
      <c r="I48" s="1">
        <f t="shared" si="8"/>
        <v>43.015737424795731</v>
      </c>
      <c r="K48">
        <f>I48/(1.225/1.197905)</f>
        <v>42.064299542734638</v>
      </c>
      <c r="M48">
        <f t="shared" si="3"/>
        <v>123.51256527999998</v>
      </c>
      <c r="O48">
        <f t="shared" si="4"/>
        <v>0.29467531673409858</v>
      </c>
      <c r="Q48">
        <f t="shared" si="9"/>
        <v>27.148524310296512</v>
      </c>
      <c r="S48">
        <f>E48*14.7</f>
        <v>17.741723999999998</v>
      </c>
      <c r="T48">
        <f t="shared" si="5"/>
        <v>4.6583114077499994E-2</v>
      </c>
      <c r="V48">
        <f t="shared" si="6"/>
        <v>94.722080333724023</v>
      </c>
    </row>
    <row r="49" spans="1:22" x14ac:dyDescent="0.25">
      <c r="A49" s="1">
        <v>120.851</v>
      </c>
      <c r="B49" s="1">
        <f t="shared" si="10"/>
        <v>3150</v>
      </c>
      <c r="C49" s="1">
        <v>0.21604999999999999</v>
      </c>
      <c r="D49" s="1">
        <f t="shared" si="1"/>
        <v>2.7006249999999999E-3</v>
      </c>
      <c r="E49" s="1">
        <v>1.1927399999999999</v>
      </c>
      <c r="F49">
        <f t="shared" si="2"/>
        <v>98.587345375999988</v>
      </c>
      <c r="H49" s="1">
        <f t="shared" si="7"/>
        <v>32.520734396866928</v>
      </c>
      <c r="I49" s="1">
        <f t="shared" si="8"/>
        <v>43.611023209221379</v>
      </c>
      <c r="K49">
        <f>I49/(1.225/1.197905)</f>
        <v>42.646418577503944</v>
      </c>
      <c r="M49">
        <f t="shared" si="3"/>
        <v>123.23418171999998</v>
      </c>
      <c r="O49">
        <f t="shared" si="4"/>
        <v>0.29895542583246976</v>
      </c>
      <c r="Q49">
        <f t="shared" si="9"/>
        <v>26.759842132730121</v>
      </c>
      <c r="S49">
        <f>E49*14.7</f>
        <v>17.533277999999999</v>
      </c>
      <c r="T49">
        <f t="shared" si="5"/>
        <v>4.7350808898749999E-2</v>
      </c>
      <c r="V49">
        <f t="shared" si="6"/>
        <v>94.754807247802148</v>
      </c>
    </row>
    <row r="50" spans="1:22" x14ac:dyDescent="0.25">
      <c r="A50" s="1">
        <v>120.596</v>
      </c>
      <c r="B50" s="1">
        <f t="shared" si="10"/>
        <v>3200</v>
      </c>
      <c r="C50" s="1">
        <v>0.21795</v>
      </c>
      <c r="D50" s="1">
        <f t="shared" si="1"/>
        <v>2.7243750000000002E-3</v>
      </c>
      <c r="E50" s="1">
        <v>1.1848099999999999</v>
      </c>
      <c r="F50">
        <f t="shared" si="2"/>
        <v>98.379322496</v>
      </c>
      <c r="H50" s="1">
        <f t="shared" si="7"/>
        <v>32.967227393981297</v>
      </c>
      <c r="I50" s="1">
        <f t="shared" si="8"/>
        <v>44.209780181382051</v>
      </c>
      <c r="K50">
        <f>I50/(1.225/1.197905)</f>
        <v>43.231932023002827</v>
      </c>
      <c r="M50">
        <f t="shared" si="3"/>
        <v>122.97415312</v>
      </c>
      <c r="O50">
        <f t="shared" si="4"/>
        <v>0.29749999545884059</v>
      </c>
      <c r="Q50">
        <f t="shared" si="9"/>
        <v>26.890756712992314</v>
      </c>
      <c r="S50">
        <f>E50*14.7</f>
        <v>17.416706999999999</v>
      </c>
      <c r="T50">
        <f t="shared" si="5"/>
        <v>4.7449641133124998E-2</v>
      </c>
      <c r="V50">
        <f t="shared" si="6"/>
        <v>93.468948630158749</v>
      </c>
    </row>
    <row r="51" spans="1:22" x14ac:dyDescent="0.25">
      <c r="A51" s="1">
        <v>120.84</v>
      </c>
      <c r="B51" s="1">
        <f t="shared" si="10"/>
        <v>3250</v>
      </c>
      <c r="C51" s="1">
        <v>0.22305</v>
      </c>
      <c r="D51" s="1">
        <f t="shared" si="1"/>
        <v>2.7881249999999998E-3</v>
      </c>
      <c r="E51" s="1">
        <v>1.17378</v>
      </c>
      <c r="F51">
        <f t="shared" si="2"/>
        <v>98.578371840000003</v>
      </c>
      <c r="H51" s="1">
        <f t="shared" si="7"/>
        <v>33.550084617333589</v>
      </c>
      <c r="I51" s="1">
        <f t="shared" si="8"/>
        <v>44.991404593213538</v>
      </c>
      <c r="K51">
        <f>I51/(1.225/1.197905)</f>
        <v>43.996268178966091</v>
      </c>
      <c r="M51">
        <f t="shared" si="3"/>
        <v>123.2229648</v>
      </c>
      <c r="O51">
        <f t="shared" si="4"/>
        <v>0.29917212175418101</v>
      </c>
      <c r="Q51">
        <f t="shared" si="9"/>
        <v>26.740459482295325</v>
      </c>
      <c r="S51">
        <f>E51*14.7</f>
        <v>17.254566000000001</v>
      </c>
      <c r="T51">
        <f t="shared" si="5"/>
        <v>4.8107886828749995E-2</v>
      </c>
      <c r="V51">
        <f t="shared" si="6"/>
        <v>93.307665429162043</v>
      </c>
    </row>
    <row r="52" spans="1:22" x14ac:dyDescent="0.25">
      <c r="A52" s="1">
        <v>121.633</v>
      </c>
      <c r="B52" s="1">
        <f t="shared" si="10"/>
        <v>3300</v>
      </c>
      <c r="C52" s="1">
        <v>0.22550000000000001</v>
      </c>
      <c r="D52" s="1">
        <f t="shared" si="1"/>
        <v>2.8187500000000001E-3</v>
      </c>
      <c r="E52" s="1">
        <v>1.1611800000000001</v>
      </c>
      <c r="F52">
        <f t="shared" si="2"/>
        <v>99.225282207999996</v>
      </c>
      <c r="H52" s="1">
        <f t="shared" si="7"/>
        <v>34.289795939852951</v>
      </c>
      <c r="I52" s="1">
        <f t="shared" si="8"/>
        <v>45.983373816935121</v>
      </c>
      <c r="K52">
        <f>I52/(1.225/1.197905)</f>
        <v>44.966296663000541</v>
      </c>
      <c r="M52">
        <f t="shared" si="3"/>
        <v>124.03160275999998</v>
      </c>
      <c r="O52">
        <f t="shared" si="4"/>
        <v>0.29593351963364056</v>
      </c>
      <c r="Q52">
        <f t="shared" si="9"/>
        <v>27.033098548295008</v>
      </c>
      <c r="S52">
        <f>E52*14.7</f>
        <v>17.069345999999999</v>
      </c>
      <c r="T52">
        <f t="shared" si="5"/>
        <v>4.8114219037500003E-2</v>
      </c>
      <c r="V52">
        <f t="shared" si="6"/>
        <v>91.906008474508553</v>
      </c>
    </row>
    <row r="53" spans="1:22" x14ac:dyDescent="0.25">
      <c r="A53" s="1">
        <v>122.181</v>
      </c>
      <c r="B53" s="1">
        <f t="shared" si="10"/>
        <v>3350</v>
      </c>
      <c r="C53" s="1">
        <v>0.22850000000000001</v>
      </c>
      <c r="D53" s="1">
        <f t="shared" si="1"/>
        <v>2.8562499999999998E-3</v>
      </c>
      <c r="E53" s="1">
        <v>1.1510400000000001</v>
      </c>
      <c r="F53">
        <f t="shared" si="2"/>
        <v>99.672327455999991</v>
      </c>
      <c r="H53" s="1">
        <f t="shared" si="7"/>
        <v>34.966166773386178</v>
      </c>
      <c r="I53" s="1">
        <f t="shared" si="8"/>
        <v>46.890402045734888</v>
      </c>
      <c r="K53">
        <f>I53/(1.225/1.197905)</f>
        <v>45.853262908241675</v>
      </c>
      <c r="M53">
        <f t="shared" si="3"/>
        <v>124.59040931999998</v>
      </c>
      <c r="O53">
        <f t="shared" si="4"/>
        <v>0.29406998103739318</v>
      </c>
      <c r="Q53">
        <f t="shared" si="9"/>
        <v>27.204408868182778</v>
      </c>
      <c r="S53">
        <f>E53*14.7</f>
        <v>16.920287999999999</v>
      </c>
      <c r="T53">
        <f t="shared" si="5"/>
        <v>4.8328572599999994E-2</v>
      </c>
      <c r="V53">
        <f t="shared" si="6"/>
        <v>90.937616083967086</v>
      </c>
    </row>
    <row r="54" spans="1:22" x14ac:dyDescent="0.25">
      <c r="A54" s="1">
        <v>122.93300000000001</v>
      </c>
      <c r="B54" s="1">
        <f t="shared" si="10"/>
        <v>3400</v>
      </c>
      <c r="C54" s="1">
        <v>0.23419999999999999</v>
      </c>
      <c r="D54" s="1">
        <f t="shared" si="1"/>
        <v>2.9275E-3</v>
      </c>
      <c r="E54" s="1">
        <v>1.14117</v>
      </c>
      <c r="F54">
        <f t="shared" si="2"/>
        <v>100.285791008</v>
      </c>
      <c r="H54" s="1">
        <f t="shared" si="7"/>
        <v>35.706471819553073</v>
      </c>
      <c r="I54" s="1">
        <f t="shared" si="8"/>
        <v>47.883167465983163</v>
      </c>
      <c r="K54">
        <f>I54/(1.225/1.197905)</f>
        <v>46.824069978235556</v>
      </c>
      <c r="M54">
        <f t="shared" si="3"/>
        <v>125.35723876</v>
      </c>
      <c r="O54">
        <f t="shared" si="4"/>
        <v>0.29515657702783116</v>
      </c>
      <c r="Q54">
        <f t="shared" si="9"/>
        <v>27.104257952028139</v>
      </c>
      <c r="S54">
        <f>E54*14.7</f>
        <v>16.775199000000001</v>
      </c>
      <c r="T54">
        <f t="shared" si="5"/>
        <v>4.9109395072499999E-2</v>
      </c>
      <c r="V54">
        <f t="shared" si="6"/>
        <v>91.047928920959691</v>
      </c>
    </row>
    <row r="55" spans="1:22" x14ac:dyDescent="0.25">
      <c r="A55" s="1">
        <v>123.47499999999999</v>
      </c>
      <c r="B55" s="1">
        <f t="shared" si="10"/>
        <v>3450</v>
      </c>
      <c r="C55" s="1">
        <v>0.23605000000000001</v>
      </c>
      <c r="D55" s="1">
        <f t="shared" si="1"/>
        <v>2.9506249999999997E-3</v>
      </c>
      <c r="E55" s="1">
        <v>1.12669</v>
      </c>
      <c r="F55">
        <f t="shared" si="2"/>
        <v>100.72794159999999</v>
      </c>
      <c r="H55" s="1">
        <f t="shared" si="7"/>
        <v>36.391308554304892</v>
      </c>
      <c r="I55" s="1">
        <f t="shared" si="8"/>
        <v>48.80154865532883</v>
      </c>
      <c r="K55">
        <f>I55/(1.225/1.197905)</f>
        <v>47.72213807507076</v>
      </c>
      <c r="M55">
        <f t="shared" si="3"/>
        <v>125.90992699999998</v>
      </c>
      <c r="O55">
        <f t="shared" si="4"/>
        <v>0.29188975120663657</v>
      </c>
      <c r="Q55">
        <f t="shared" si="9"/>
        <v>27.407608410123952</v>
      </c>
      <c r="S55">
        <f>E55*14.7</f>
        <v>16.562342999999998</v>
      </c>
      <c r="T55">
        <f t="shared" si="5"/>
        <v>4.8869263314374987E-2</v>
      </c>
      <c r="V55">
        <f t="shared" si="6"/>
        <v>89.289645962169189</v>
      </c>
    </row>
    <row r="56" spans="1:22" x14ac:dyDescent="0.25">
      <c r="A56" s="1">
        <v>123.428</v>
      </c>
      <c r="B56" s="1">
        <f t="shared" si="10"/>
        <v>3500</v>
      </c>
      <c r="C56" s="1">
        <v>0.24195</v>
      </c>
      <c r="D56" s="1">
        <f t="shared" si="1"/>
        <v>3.0243750000000002E-3</v>
      </c>
      <c r="E56" s="1">
        <v>1.11975</v>
      </c>
      <c r="F56">
        <f t="shared" si="2"/>
        <v>100.689600128</v>
      </c>
      <c r="H56" s="1">
        <f t="shared" si="7"/>
        <v>36.904665939752178</v>
      </c>
      <c r="I56" s="1">
        <f t="shared" si="8"/>
        <v>49.489972249278281</v>
      </c>
      <c r="K56">
        <f>I56/(1.225/1.197905)</f>
        <v>48.395334863078936</v>
      </c>
      <c r="M56">
        <f t="shared" si="3"/>
        <v>125.86200015999999</v>
      </c>
      <c r="O56">
        <f t="shared" si="4"/>
        <v>0.29502367038830629</v>
      </c>
      <c r="Q56">
        <f t="shared" si="9"/>
        <v>27.116468280224787</v>
      </c>
      <c r="S56">
        <f>E56*14.7</f>
        <v>16.460325000000001</v>
      </c>
      <c r="T56">
        <f t="shared" si="5"/>
        <v>4.9782195421875008E-2</v>
      </c>
      <c r="V56">
        <f t="shared" si="6"/>
        <v>89.658280336728083</v>
      </c>
    </row>
    <row r="57" spans="1:22" x14ac:dyDescent="0.25">
      <c r="A57" s="1">
        <v>124.205</v>
      </c>
      <c r="B57" s="1">
        <f t="shared" si="10"/>
        <v>3550</v>
      </c>
      <c r="C57" s="1">
        <v>0.24545</v>
      </c>
      <c r="D57" s="1">
        <f t="shared" si="1"/>
        <v>3.0681250000000001E-3</v>
      </c>
      <c r="E57" s="1">
        <v>1.10622</v>
      </c>
      <c r="F57">
        <f t="shared" si="2"/>
        <v>101.32345807999999</v>
      </c>
      <c r="H57" s="1">
        <f t="shared" si="7"/>
        <v>37.667515398952226</v>
      </c>
      <c r="I57" s="1">
        <f t="shared" si="8"/>
        <v>50.512970225410101</v>
      </c>
      <c r="K57">
        <f>I57/(1.225/1.197905)</f>
        <v>49.395705794179499</v>
      </c>
      <c r="M57">
        <f t="shared" si="3"/>
        <v>126.65432259999999</v>
      </c>
      <c r="O57">
        <f t="shared" si="4"/>
        <v>0.29323011839286961</v>
      </c>
      <c r="Q57">
        <f t="shared" si="9"/>
        <v>27.282327081018337</v>
      </c>
      <c r="S57">
        <f>E57*14.7</f>
        <v>16.261433999999998</v>
      </c>
      <c r="T57">
        <f t="shared" si="5"/>
        <v>4.9892112191249997E-2</v>
      </c>
      <c r="V57">
        <f t="shared" si="6"/>
        <v>88.590660776522284</v>
      </c>
    </row>
    <row r="58" spans="1:22" x14ac:dyDescent="0.25">
      <c r="A58" s="1">
        <v>124.066</v>
      </c>
      <c r="B58" s="1">
        <f t="shared" si="10"/>
        <v>3600</v>
      </c>
      <c r="C58" s="1">
        <v>0.25505</v>
      </c>
      <c r="D58" s="1">
        <f t="shared" si="1"/>
        <v>3.188125E-3</v>
      </c>
      <c r="E58" s="1">
        <v>1.09697</v>
      </c>
      <c r="F58">
        <f t="shared" si="2"/>
        <v>101.21006521599999</v>
      </c>
      <c r="H58" s="1">
        <f t="shared" si="7"/>
        <v>38.155295682231532</v>
      </c>
      <c r="I58" s="1">
        <f t="shared" si="8"/>
        <v>51.167094360354106</v>
      </c>
      <c r="K58">
        <f>I58/(1.225/1.197905)</f>
        <v>50.035361771216316</v>
      </c>
      <c r="M58">
        <f t="shared" si="3"/>
        <v>126.51258151999998</v>
      </c>
      <c r="O58">
        <f t="shared" si="4"/>
        <v>0.30080359213006491</v>
      </c>
      <c r="Q58">
        <f t="shared" si="9"/>
        <v>26.595427080341743</v>
      </c>
      <c r="S58">
        <f>E58*14.7</f>
        <v>16.125458999999999</v>
      </c>
      <c r="T58">
        <f t="shared" si="5"/>
        <v>5.1409978974374999E-2</v>
      </c>
      <c r="V58">
        <f t="shared" si="6"/>
        <v>90.0179937032011</v>
      </c>
    </row>
    <row r="59" spans="1:22" x14ac:dyDescent="0.25">
      <c r="A59" s="1">
        <v>123.967</v>
      </c>
      <c r="B59" s="1">
        <f t="shared" si="10"/>
        <v>3650</v>
      </c>
      <c r="C59" s="1">
        <v>0.25755</v>
      </c>
      <c r="D59" s="1">
        <f t="shared" si="1"/>
        <v>3.219375E-3</v>
      </c>
      <c r="E59" s="1">
        <v>1.0940099999999999</v>
      </c>
      <c r="F59">
        <f t="shared" si="2"/>
        <v>101.129303392</v>
      </c>
      <c r="H59" s="1">
        <f t="shared" si="7"/>
        <v>38.654360986206868</v>
      </c>
      <c r="I59" s="1">
        <f t="shared" si="8"/>
        <v>51.836351957337598</v>
      </c>
      <c r="K59">
        <f>I59/(1.225/1.197905)</f>
        <v>50.689816482819992</v>
      </c>
      <c r="M59">
        <f t="shared" si="3"/>
        <v>126.41162924</v>
      </c>
      <c r="O59">
        <f t="shared" si="4"/>
        <v>0.29983033490414179</v>
      </c>
      <c r="Q59">
        <f t="shared" si="9"/>
        <v>26.681756542604884</v>
      </c>
      <c r="S59">
        <f>E59*14.7</f>
        <v>16.081947</v>
      </c>
      <c r="T59">
        <f t="shared" si="5"/>
        <v>5.1773818123124996E-2</v>
      </c>
      <c r="V59">
        <f t="shared" si="6"/>
        <v>89.413219556770471</v>
      </c>
    </row>
    <row r="60" spans="1:22" x14ac:dyDescent="0.25">
      <c r="A60" s="1">
        <v>123.815</v>
      </c>
      <c r="B60" s="1">
        <f t="shared" si="10"/>
        <v>3700</v>
      </c>
      <c r="C60" s="1">
        <v>0.26445000000000002</v>
      </c>
      <c r="D60" s="1">
        <f t="shared" si="1"/>
        <v>3.305625E-3</v>
      </c>
      <c r="E60" s="1">
        <v>1.09659</v>
      </c>
      <c r="F60">
        <f t="shared" si="2"/>
        <v>101.00530543999999</v>
      </c>
      <c r="H60" s="1">
        <f t="shared" si="7"/>
        <v>39.135828150413985</v>
      </c>
      <c r="I60" s="1">
        <f t="shared" si="8"/>
        <v>52.482010060149001</v>
      </c>
      <c r="K60">
        <f>I60/(1.225/1.197905)</f>
        <v>51.321193682532886</v>
      </c>
      <c r="M60">
        <f t="shared" si="3"/>
        <v>126.25663179999998</v>
      </c>
      <c r="O60">
        <f t="shared" si="4"/>
        <v>0.30407558910629867</v>
      </c>
      <c r="Q60">
        <f t="shared" si="9"/>
        <v>26.309247721964823</v>
      </c>
      <c r="S60">
        <f>E60*14.7</f>
        <v>16.119872999999998</v>
      </c>
      <c r="T60">
        <f t="shared" si="5"/>
        <v>5.3286255185624992E-2</v>
      </c>
      <c r="V60">
        <f t="shared" si="6"/>
        <v>90.781609866093177</v>
      </c>
    </row>
    <row r="61" spans="1:22" x14ac:dyDescent="0.25">
      <c r="A61" s="1">
        <v>123.767</v>
      </c>
      <c r="B61" s="1">
        <f t="shared" si="10"/>
        <v>3750</v>
      </c>
      <c r="C61" s="1">
        <v>0.2651</v>
      </c>
      <c r="D61" s="1">
        <f t="shared" si="1"/>
        <v>3.3137499999999999E-3</v>
      </c>
      <c r="E61" s="1">
        <v>1.0980799999999999</v>
      </c>
      <c r="F61">
        <f t="shared" si="2"/>
        <v>100.96614819199999</v>
      </c>
      <c r="H61" s="1">
        <f t="shared" si="7"/>
        <v>39.649313677655691</v>
      </c>
      <c r="I61" s="1">
        <f t="shared" si="8"/>
        <v>53.170605495075421</v>
      </c>
      <c r="K61">
        <f>I61/(1.225/1.197905)</f>
        <v>51.994558510676178</v>
      </c>
      <c r="M61">
        <f t="shared" si="3"/>
        <v>126.20768523999999</v>
      </c>
      <c r="O61">
        <f t="shared" si="4"/>
        <v>0.30087532149952073</v>
      </c>
      <c r="Q61">
        <f t="shared" si="9"/>
        <v>26.589086669285848</v>
      </c>
      <c r="S61">
        <f>E61*14.7</f>
        <v>16.141776</v>
      </c>
      <c r="T61">
        <f t="shared" si="5"/>
        <v>5.3489810219999996E-2</v>
      </c>
      <c r="V61">
        <f t="shared" si="6"/>
        <v>89.913352928828004</v>
      </c>
    </row>
    <row r="62" spans="1:22" x14ac:dyDescent="0.25">
      <c r="A62" s="1">
        <v>123.509</v>
      </c>
      <c r="B62" s="1">
        <f t="shared" si="10"/>
        <v>3800</v>
      </c>
      <c r="C62" s="1">
        <v>0.26929999999999998</v>
      </c>
      <c r="D62" s="1">
        <f t="shared" si="1"/>
        <v>3.3662499999999999E-3</v>
      </c>
      <c r="E62" s="1">
        <v>1.09907</v>
      </c>
      <c r="F62">
        <f t="shared" si="2"/>
        <v>100.75567798399999</v>
      </c>
      <c r="H62" s="1">
        <f t="shared" si="7"/>
        <v>40.09421771651914</v>
      </c>
      <c r="I62" s="1">
        <f t="shared" si="8"/>
        <v>53.767231639121526</v>
      </c>
      <c r="K62">
        <f>I62/(1.225/1.197905)</f>
        <v>52.577988258499488</v>
      </c>
      <c r="M62">
        <f t="shared" si="3"/>
        <v>125.94459747999998</v>
      </c>
      <c r="O62">
        <f t="shared" si="4"/>
        <v>0.30225056604626255</v>
      </c>
      <c r="Q62">
        <f t="shared" si="9"/>
        <v>26.468105931604828</v>
      </c>
      <c r="S62">
        <f>E62*14.7</f>
        <v>16.156328999999999</v>
      </c>
      <c r="T62">
        <f t="shared" si="5"/>
        <v>5.4386242496249994E-2</v>
      </c>
      <c r="V62">
        <f t="shared" si="6"/>
        <v>90.217307571594588</v>
      </c>
    </row>
    <row r="63" spans="1:22" x14ac:dyDescent="0.25">
      <c r="A63" s="1">
        <v>122.672</v>
      </c>
      <c r="B63" s="1">
        <f t="shared" si="10"/>
        <v>3850</v>
      </c>
      <c r="C63" s="1">
        <v>0.27374999999999999</v>
      </c>
      <c r="D63" s="1">
        <f t="shared" si="1"/>
        <v>3.421875E-3</v>
      </c>
      <c r="E63" s="1">
        <v>1.1053299999999999</v>
      </c>
      <c r="F63">
        <f t="shared" si="2"/>
        <v>100.072873472</v>
      </c>
      <c r="H63" s="1">
        <f t="shared" si="7"/>
        <v>40.34648619581786</v>
      </c>
      <c r="I63" s="1">
        <f t="shared" si="8"/>
        <v>54.105529242471817</v>
      </c>
      <c r="K63">
        <f>I63/(1.225/1.197905)</f>
        <v>52.908803271186287</v>
      </c>
      <c r="M63">
        <f t="shared" si="3"/>
        <v>125.09109183999999</v>
      </c>
      <c r="O63">
        <f t="shared" si="4"/>
        <v>0.30532398633705327</v>
      </c>
      <c r="Q63">
        <f t="shared" si="9"/>
        <v>26.20167545948598</v>
      </c>
      <c r="S63">
        <f>E63*14.7</f>
        <v>16.248351</v>
      </c>
      <c r="T63">
        <f t="shared" si="5"/>
        <v>5.5599826078124998E-2</v>
      </c>
      <c r="V63">
        <f t="shared" si="6"/>
        <v>91.03263363612821</v>
      </c>
    </row>
    <row r="64" spans="1:22" x14ac:dyDescent="0.25">
      <c r="A64" s="1">
        <v>122.157</v>
      </c>
      <c r="B64" s="1">
        <f t="shared" si="10"/>
        <v>3900</v>
      </c>
      <c r="C64" s="1">
        <v>0.27589999999999998</v>
      </c>
      <c r="D64" s="1">
        <f t="shared" si="1"/>
        <v>3.4487499999999996E-3</v>
      </c>
      <c r="E64" s="1">
        <v>1.11704</v>
      </c>
      <c r="F64">
        <f t="shared" si="2"/>
        <v>99.652748831999986</v>
      </c>
      <c r="H64" s="1">
        <f t="shared" si="7"/>
        <v>40.698884673283196</v>
      </c>
      <c r="I64" s="1">
        <f t="shared" si="8"/>
        <v>54.578103385235202</v>
      </c>
      <c r="K64">
        <f>I64/(1.225/1.197905)</f>
        <v>53.370924845461367</v>
      </c>
      <c r="M64">
        <f t="shared" si="3"/>
        <v>124.56593603999998</v>
      </c>
      <c r="O64">
        <f t="shared" si="4"/>
        <v>0.30505749972431456</v>
      </c>
      <c r="Q64">
        <f t="shared" si="9"/>
        <v>26.224564245198788</v>
      </c>
      <c r="S64">
        <f>E64*14.7</f>
        <v>16.420487999999999</v>
      </c>
      <c r="T64">
        <f t="shared" si="5"/>
        <v>5.6630157989999992E-2</v>
      </c>
      <c r="V64">
        <f t="shared" si="6"/>
        <v>91.530865714061619</v>
      </c>
    </row>
    <row r="65" spans="1:22" x14ac:dyDescent="0.25">
      <c r="A65" s="1">
        <v>121.184</v>
      </c>
      <c r="B65" s="1">
        <f t="shared" si="10"/>
        <v>3950</v>
      </c>
      <c r="C65" s="1">
        <v>0.28284999999999999</v>
      </c>
      <c r="D65" s="1">
        <f t="shared" si="1"/>
        <v>3.5356249999999997E-3</v>
      </c>
      <c r="E65" s="1">
        <v>1.12259</v>
      </c>
      <c r="F65">
        <f t="shared" si="2"/>
        <v>98.858998783999994</v>
      </c>
      <c r="H65" s="1">
        <f t="shared" si="7"/>
        <v>40.89233606893913</v>
      </c>
      <c r="I65" s="1">
        <f t="shared" si="8"/>
        <v>54.837525980151142</v>
      </c>
      <c r="K65">
        <f>I65/(1.225/1.197905)</f>
        <v>53.624609436124857</v>
      </c>
      <c r="M65">
        <f t="shared" si="3"/>
        <v>123.57374847999999</v>
      </c>
      <c r="O65">
        <f t="shared" si="4"/>
        <v>0.3112624815207875</v>
      </c>
      <c r="Q65">
        <f t="shared" si="9"/>
        <v>25.701780570896478</v>
      </c>
      <c r="S65">
        <f>E65*14.7</f>
        <v>16.502072999999999</v>
      </c>
      <c r="T65">
        <f t="shared" si="5"/>
        <v>5.834514185062499E-2</v>
      </c>
      <c r="V65">
        <f t="shared" si="6"/>
        <v>93.10907415944321</v>
      </c>
    </row>
    <row r="66" spans="1:22" x14ac:dyDescent="0.25">
      <c r="A66" s="1">
        <v>120.004</v>
      </c>
      <c r="B66" s="1">
        <f t="shared" si="10"/>
        <v>4000</v>
      </c>
      <c r="C66" s="1">
        <v>0.28455000000000003</v>
      </c>
      <c r="D66" s="1">
        <f t="shared" si="1"/>
        <v>3.5568750000000006E-3</v>
      </c>
      <c r="E66" s="1">
        <v>1.1246100000000001</v>
      </c>
      <c r="F66">
        <f t="shared" si="2"/>
        <v>97.896383103999995</v>
      </c>
      <c r="H66" s="1">
        <f t="shared" si="7"/>
        <v>41.006741063005116</v>
      </c>
      <c r="I66" s="1">
        <f t="shared" si="8"/>
        <v>54.990945604399947</v>
      </c>
      <c r="K66">
        <f>I66/(1.225/1.197905)</f>
        <v>53.774635668766301</v>
      </c>
      <c r="M66">
        <f t="shared" si="3"/>
        <v>122.37047887999999</v>
      </c>
      <c r="O66">
        <f t="shared" si="4"/>
        <v>0.31225963507624382</v>
      </c>
      <c r="Q66">
        <f t="shared" si="9"/>
        <v>25.619705851659809</v>
      </c>
      <c r="S66">
        <f>E66*14.7</f>
        <v>16.531767000000002</v>
      </c>
      <c r="T66">
        <f t="shared" si="5"/>
        <v>5.8801428748125016E-2</v>
      </c>
      <c r="V66">
        <f t="shared" si="6"/>
        <v>92.664266229007268</v>
      </c>
    </row>
    <row r="67" spans="1:22" x14ac:dyDescent="0.25">
      <c r="A67" s="1">
        <v>118.73399999999999</v>
      </c>
      <c r="B67" s="1">
        <f t="shared" si="10"/>
        <v>4050</v>
      </c>
      <c r="C67" s="1">
        <v>0.28710000000000002</v>
      </c>
      <c r="D67" s="1">
        <f t="shared" si="1"/>
        <v>3.5887500000000004E-3</v>
      </c>
      <c r="E67" s="1">
        <v>1.1222000000000001</v>
      </c>
      <c r="F67">
        <f t="shared" si="2"/>
        <v>96.860347583999996</v>
      </c>
      <c r="H67" s="1">
        <f t="shared" si="7"/>
        <v>41.079927113196511</v>
      </c>
      <c r="I67" s="1">
        <f t="shared" si="8"/>
        <v>55.089089714386454</v>
      </c>
      <c r="K67">
        <f>I67/(1.225/1.197905)</f>
        <v>53.870608991275184</v>
      </c>
      <c r="M67">
        <f t="shared" si="3"/>
        <v>121.07543447999998</v>
      </c>
      <c r="O67">
        <f t="shared" si="4"/>
        <v>0.31449666316106351</v>
      </c>
      <c r="Q67">
        <f t="shared" si="9"/>
        <v>25.437471798875507</v>
      </c>
      <c r="S67">
        <f>E67*14.7</f>
        <v>16.49634</v>
      </c>
      <c r="T67">
        <f t="shared" si="5"/>
        <v>5.9201240175000003E-2</v>
      </c>
      <c r="V67">
        <f t="shared" si="6"/>
        <v>92.142541136720951</v>
      </c>
    </row>
    <row r="68" spans="1:22" x14ac:dyDescent="0.25">
      <c r="A68" s="1">
        <v>117.44199999999999</v>
      </c>
      <c r="B68" s="1">
        <f t="shared" si="10"/>
        <v>4100</v>
      </c>
      <c r="C68" s="1">
        <v>0.28894999999999998</v>
      </c>
      <c r="D68" s="1">
        <f t="shared" si="1"/>
        <v>3.6118749999999996E-3</v>
      </c>
      <c r="E68" s="1">
        <v>1.1239399999999999</v>
      </c>
      <c r="F68">
        <f t="shared" si="2"/>
        <v>95.806364991999985</v>
      </c>
      <c r="H68" s="1">
        <f t="shared" si="7"/>
        <v>41.134558231554628</v>
      </c>
      <c r="I68" s="1">
        <f t="shared" si="8"/>
        <v>55.162351250906092</v>
      </c>
      <c r="K68">
        <f>I68/(1.225/1.197905)</f>
        <v>53.942250102217685</v>
      </c>
      <c r="M68">
        <f t="shared" si="3"/>
        <v>119.75795623999997</v>
      </c>
      <c r="O68">
        <f t="shared" si="4"/>
        <v>0.31610282348979968</v>
      </c>
      <c r="Q68">
        <f t="shared" si="9"/>
        <v>25.308220634284062</v>
      </c>
      <c r="S68">
        <f>E68*14.7</f>
        <v>16.521917999999999</v>
      </c>
      <c r="T68">
        <f t="shared" si="5"/>
        <v>5.9675102576249993E-2</v>
      </c>
      <c r="V68">
        <f t="shared" si="6"/>
        <v>91.747390598288519</v>
      </c>
    </row>
    <row r="69" spans="1:22" x14ac:dyDescent="0.25">
      <c r="A69" s="1">
        <v>116.5</v>
      </c>
      <c r="B69" s="1">
        <f t="shared" si="10"/>
        <v>4150</v>
      </c>
      <c r="C69" s="1">
        <v>0.29304999999999998</v>
      </c>
      <c r="D69" s="1">
        <f t="shared" si="1"/>
        <v>3.6631249999999997E-3</v>
      </c>
      <c r="E69" s="1">
        <v>1.12233</v>
      </c>
      <c r="F69">
        <f t="shared" si="2"/>
        <v>95.037903999999997</v>
      </c>
      <c r="H69" s="1">
        <f t="shared" si="7"/>
        <v>41.302236040957794</v>
      </c>
      <c r="I69" s="1">
        <f t="shared" si="8"/>
        <v>55.387210897318546</v>
      </c>
      <c r="K69">
        <f>I69/(1.225/1.197905)</f>
        <v>54.162136220369284</v>
      </c>
      <c r="M69">
        <f t="shared" si="3"/>
        <v>118.79737999999999</v>
      </c>
      <c r="O69">
        <f t="shared" si="4"/>
        <v>0.31928658746036714</v>
      </c>
      <c r="Q69">
        <f t="shared" si="9"/>
        <v>25.05585988948889</v>
      </c>
      <c r="S69">
        <f>E69*14.7</f>
        <v>16.498251</v>
      </c>
      <c r="T69">
        <f t="shared" si="5"/>
        <v>6.0435155694374992E-2</v>
      </c>
      <c r="V69">
        <f t="shared" si="6"/>
        <v>91.79646397104041</v>
      </c>
    </row>
    <row r="70" spans="1:22" x14ac:dyDescent="0.25">
      <c r="A70" s="1">
        <v>115.931</v>
      </c>
      <c r="B70" s="1">
        <f t="shared" si="10"/>
        <v>4200</v>
      </c>
      <c r="C70" s="1">
        <v>0.2949</v>
      </c>
      <c r="D70" s="1">
        <f t="shared" si="1"/>
        <v>3.6862499999999999E-3</v>
      </c>
      <c r="E70" s="1">
        <v>1.1217900000000001</v>
      </c>
      <c r="F70">
        <f t="shared" si="2"/>
        <v>94.573727455999986</v>
      </c>
      <c r="H70" s="1">
        <f t="shared" si="7"/>
        <v>41.595697835772206</v>
      </c>
      <c r="I70" s="1">
        <f t="shared" si="8"/>
        <v>55.780749646735721</v>
      </c>
      <c r="K70">
        <f>I70/(1.225/1.197905)</f>
        <v>54.546970535161591</v>
      </c>
      <c r="M70">
        <f t="shared" si="3"/>
        <v>118.21715931999998</v>
      </c>
      <c r="O70">
        <f t="shared" si="4"/>
        <v>0.31903539766046185</v>
      </c>
      <c r="Q70">
        <f t="shared" si="9"/>
        <v>25.075587407119375</v>
      </c>
      <c r="S70">
        <f>E70*14.7</f>
        <v>16.490313</v>
      </c>
      <c r="T70">
        <f t="shared" si="5"/>
        <v>6.0787416296250001E-2</v>
      </c>
      <c r="V70">
        <f t="shared" si="6"/>
        <v>91.232336598928669</v>
      </c>
    </row>
    <row r="71" spans="1:22" x14ac:dyDescent="0.25">
      <c r="A71" s="1">
        <v>115.03400000000001</v>
      </c>
      <c r="B71" s="1">
        <f t="shared" ref="B71:B96" si="11">B70+50</f>
        <v>4250</v>
      </c>
      <c r="C71" s="1">
        <v>0.29715000000000003</v>
      </c>
      <c r="D71" s="1">
        <f t="shared" ref="D71:D96" si="12">(C71*750)/(1000*60)</f>
        <v>3.7143750000000002E-3</v>
      </c>
      <c r="E71" s="1">
        <v>1.12456</v>
      </c>
      <c r="F71">
        <f t="shared" ref="F71:F96" si="13">(A71*0.815776)</f>
        <v>93.841976383999992</v>
      </c>
      <c r="H71" s="1">
        <f t="shared" si="7"/>
        <v>41.765212344228843</v>
      </c>
      <c r="I71" s="1">
        <f t="shared" ref="I71:I96" si="14">H71*1.34102209</f>
        <v>56.008072347151561</v>
      </c>
      <c r="K71">
        <f>I71/(1.225/1.197905)</f>
        <v>54.769265228583336</v>
      </c>
      <c r="M71">
        <f t="shared" ref="M71:M96" si="15">(F71*2)/(0.0016*1000)</f>
        <v>117.30247047999998</v>
      </c>
      <c r="O71">
        <f t="shared" ref="O71:O96" si="16">((C71*60)*0.75)/H71</f>
        <v>0.32016477947699751</v>
      </c>
      <c r="Q71">
        <f t="shared" ref="Q71:Q96" si="17">H71/(D71*45000)*100</f>
        <v>24.987133228921472</v>
      </c>
      <c r="S71">
        <f>E71*14.7</f>
        <v>16.531032</v>
      </c>
      <c r="T71">
        <f t="shared" ref="T71:T96" si="18">S71*D71</f>
        <v>6.1402451985000002E-2</v>
      </c>
      <c r="V71">
        <f t="shared" ref="V71:V96" si="19">((2*T71)/(1.197291*0.00159*(B71/60)))*100</f>
        <v>91.071227013073013</v>
      </c>
    </row>
    <row r="72" spans="1:22" x14ac:dyDescent="0.25">
      <c r="A72" s="1">
        <v>114.39100000000001</v>
      </c>
      <c r="B72" s="1">
        <f t="shared" si="11"/>
        <v>4300</v>
      </c>
      <c r="C72" s="1">
        <v>0.30220000000000002</v>
      </c>
      <c r="D72" s="1">
        <f t="shared" si="12"/>
        <v>3.7775E-3</v>
      </c>
      <c r="E72" s="1">
        <v>1.1227799999999999</v>
      </c>
      <c r="F72">
        <f t="shared" si="13"/>
        <v>93.317432416000003</v>
      </c>
      <c r="H72" s="1">
        <f t="shared" ref="H72:H96" si="20">(F72*2*PI()*B72)/(60*1000)</f>
        <v>42.020368285295362</v>
      </c>
      <c r="I72" s="1">
        <f t="shared" si="14"/>
        <v>56.350242100516503</v>
      </c>
      <c r="K72">
        <f>I72/(1.225/1.197905)</f>
        <v>55.103866745648347</v>
      </c>
      <c r="M72">
        <f t="shared" si="15"/>
        <v>116.64679052</v>
      </c>
      <c r="O72">
        <f t="shared" si="16"/>
        <v>0.32362876754601994</v>
      </c>
      <c r="Q72">
        <f t="shared" si="17"/>
        <v>24.719681320859099</v>
      </c>
      <c r="S72">
        <f>E72*14.7</f>
        <v>16.504865999999996</v>
      </c>
      <c r="T72">
        <f t="shared" si="18"/>
        <v>6.2347131314999985E-2</v>
      </c>
      <c r="V72">
        <f t="shared" si="19"/>
        <v>91.397101686324049</v>
      </c>
    </row>
    <row r="73" spans="1:22" x14ac:dyDescent="0.25">
      <c r="A73" s="1">
        <v>114.01600000000001</v>
      </c>
      <c r="B73" s="1">
        <f t="shared" si="11"/>
        <v>4350</v>
      </c>
      <c r="C73" s="1">
        <v>0.30604999999999999</v>
      </c>
      <c r="D73" s="1">
        <f t="shared" si="12"/>
        <v>3.825625E-3</v>
      </c>
      <c r="E73" s="1">
        <v>1.1194299999999999</v>
      </c>
      <c r="F73">
        <f t="shared" si="13"/>
        <v>93.011516415999992</v>
      </c>
      <c r="H73" s="1">
        <f t="shared" si="20"/>
        <v>42.369623017404052</v>
      </c>
      <c r="I73" s="1">
        <f t="shared" si="14"/>
        <v>56.818600411311294</v>
      </c>
      <c r="K73">
        <f>I73/(1.225/1.197905)</f>
        <v>55.561865735274985</v>
      </c>
      <c r="M73">
        <f t="shared" si="15"/>
        <v>116.26439551999998</v>
      </c>
      <c r="O73">
        <f t="shared" si="16"/>
        <v>0.32505009530867929</v>
      </c>
      <c r="Q73">
        <f t="shared" si="17"/>
        <v>24.61159099923632</v>
      </c>
      <c r="S73">
        <f>E73*14.7</f>
        <v>16.455620999999997</v>
      </c>
      <c r="T73">
        <f t="shared" si="18"/>
        <v>6.2953035088124984E-2</v>
      </c>
      <c r="V73">
        <f t="shared" si="19"/>
        <v>91.224568956394734</v>
      </c>
    </row>
    <row r="74" spans="1:22" x14ac:dyDescent="0.25">
      <c r="A74" s="1">
        <v>113.871</v>
      </c>
      <c r="B74" s="1">
        <f t="shared" si="11"/>
        <v>4400</v>
      </c>
      <c r="C74" s="1">
        <v>0.30919999999999997</v>
      </c>
      <c r="D74" s="1">
        <f t="shared" si="12"/>
        <v>3.8649999999999995E-3</v>
      </c>
      <c r="E74" s="1">
        <v>1.1198600000000001</v>
      </c>
      <c r="F74">
        <f t="shared" si="13"/>
        <v>92.893228895999997</v>
      </c>
      <c r="H74" s="1">
        <f t="shared" si="20"/>
        <v>42.802127201959941</v>
      </c>
      <c r="I74" s="1">
        <f t="shared" si="14"/>
        <v>57.398598076818175</v>
      </c>
      <c r="K74">
        <f>I74/(1.225/1.197905)</f>
        <v>56.129034799355814</v>
      </c>
      <c r="M74">
        <f t="shared" si="15"/>
        <v>116.11653611999999</v>
      </c>
      <c r="O74">
        <f t="shared" si="16"/>
        <v>0.3250773012833546</v>
      </c>
      <c r="Q74">
        <f t="shared" si="17"/>
        <v>24.609531235854504</v>
      </c>
      <c r="S74">
        <f>E74*14.7</f>
        <v>16.461942000000001</v>
      </c>
      <c r="T74">
        <f t="shared" si="18"/>
        <v>6.3625405829999995E-2</v>
      </c>
      <c r="V74">
        <f t="shared" si="19"/>
        <v>91.151179490959834</v>
      </c>
    </row>
    <row r="75" spans="1:22" x14ac:dyDescent="0.25">
      <c r="A75" s="1">
        <v>113.985</v>
      </c>
      <c r="B75" s="1">
        <f t="shared" si="11"/>
        <v>4450</v>
      </c>
      <c r="C75" s="1">
        <v>0.30990000000000001</v>
      </c>
      <c r="D75" s="1">
        <f t="shared" si="12"/>
        <v>3.87375E-3</v>
      </c>
      <c r="E75" s="1">
        <v>1.11873</v>
      </c>
      <c r="F75">
        <f t="shared" si="13"/>
        <v>92.986227359999987</v>
      </c>
      <c r="H75" s="1">
        <f t="shared" si="20"/>
        <v>43.331852565948921</v>
      </c>
      <c r="I75" s="1">
        <f t="shared" si="14"/>
        <v>58.108971491560688</v>
      </c>
      <c r="K75">
        <f>I75/(1.225/1.197905)</f>
        <v>56.823695913957557</v>
      </c>
      <c r="M75">
        <f t="shared" si="15"/>
        <v>116.23278419999998</v>
      </c>
      <c r="O75">
        <f t="shared" si="16"/>
        <v>0.3218302282085827</v>
      </c>
      <c r="Q75">
        <f t="shared" si="17"/>
        <v>24.857826576859303</v>
      </c>
      <c r="S75">
        <f>E75*14.7</f>
        <v>16.445330999999999</v>
      </c>
      <c r="T75">
        <f t="shared" si="18"/>
        <v>6.3705100961249997E-2</v>
      </c>
      <c r="V75">
        <f t="shared" si="19"/>
        <v>90.239899119431911</v>
      </c>
    </row>
    <row r="76" spans="1:22" x14ac:dyDescent="0.25">
      <c r="A76" s="1">
        <v>113.306</v>
      </c>
      <c r="B76" s="1">
        <f t="shared" si="11"/>
        <v>4500</v>
      </c>
      <c r="C76" s="1">
        <v>0.31445000000000001</v>
      </c>
      <c r="D76" s="1">
        <f t="shared" si="12"/>
        <v>3.9306250000000001E-3</v>
      </c>
      <c r="E76" s="1">
        <v>1.1156299999999999</v>
      </c>
      <c r="F76">
        <f t="shared" si="13"/>
        <v>92.432315455999998</v>
      </c>
      <c r="H76" s="1">
        <f t="shared" si="20"/>
        <v>43.557702478629587</v>
      </c>
      <c r="I76" s="1">
        <f t="shared" si="14"/>
        <v>58.411841213490028</v>
      </c>
      <c r="K76">
        <f>I76/(1.225/1.197905)</f>
        <v>57.119866652118993</v>
      </c>
      <c r="M76">
        <f t="shared" si="15"/>
        <v>115.54039431999999</v>
      </c>
      <c r="O76">
        <f t="shared" si="16"/>
        <v>0.32486217579869919</v>
      </c>
      <c r="Q76">
        <f t="shared" si="17"/>
        <v>24.625827800147466</v>
      </c>
      <c r="S76">
        <f>E76*14.7</f>
        <v>16.399760999999998</v>
      </c>
      <c r="T76">
        <f t="shared" si="18"/>
        <v>6.4461310580625E-2</v>
      </c>
      <c r="V76">
        <f t="shared" si="19"/>
        <v>90.29652165917598</v>
      </c>
    </row>
    <row r="77" spans="1:22" x14ac:dyDescent="0.25">
      <c r="A77" s="1">
        <v>113.074</v>
      </c>
      <c r="B77" s="1">
        <f t="shared" si="11"/>
        <v>4550</v>
      </c>
      <c r="C77" s="1">
        <v>0.31709999999999999</v>
      </c>
      <c r="D77" s="1">
        <f t="shared" si="12"/>
        <v>3.9637499999999994E-3</v>
      </c>
      <c r="E77" s="1">
        <v>1.1095299999999999</v>
      </c>
      <c r="F77">
        <f t="shared" si="13"/>
        <v>92.243055423999991</v>
      </c>
      <c r="H77" s="1">
        <f t="shared" si="20"/>
        <v>43.9514992984817</v>
      </c>
      <c r="I77" s="1">
        <f t="shared" si="14"/>
        <v>58.939931447883467</v>
      </c>
      <c r="K77">
        <f>I77/(1.225/1.197905)</f>
        <v>57.636276392715793</v>
      </c>
      <c r="M77">
        <f t="shared" si="15"/>
        <v>115.30381927999998</v>
      </c>
      <c r="O77">
        <f t="shared" si="16"/>
        <v>0.3246646923940758</v>
      </c>
      <c r="Q77">
        <f t="shared" si="17"/>
        <v>24.640806923007368</v>
      </c>
      <c r="S77">
        <f>E77*14.7</f>
        <v>16.310090999999996</v>
      </c>
      <c r="T77">
        <f t="shared" si="18"/>
        <v>6.4649123201249978E-2</v>
      </c>
      <c r="V77">
        <f t="shared" si="19"/>
        <v>89.564446491219485</v>
      </c>
    </row>
    <row r="78" spans="1:22" x14ac:dyDescent="0.25">
      <c r="A78" s="1">
        <v>112.19499999999999</v>
      </c>
      <c r="B78" s="1">
        <f t="shared" si="11"/>
        <v>4600</v>
      </c>
      <c r="C78" s="1">
        <v>0.31940000000000002</v>
      </c>
      <c r="D78" s="1">
        <f t="shared" si="12"/>
        <v>3.9925000000000004E-3</v>
      </c>
      <c r="E78" s="1">
        <v>1.1056900000000001</v>
      </c>
      <c r="F78">
        <f t="shared" si="13"/>
        <v>91.525988319999982</v>
      </c>
      <c r="H78" s="1">
        <f t="shared" si="20"/>
        <v>44.089063786194096</v>
      </c>
      <c r="I78" s="1">
        <f t="shared" si="14"/>
        <v>59.124408464705326</v>
      </c>
      <c r="K78">
        <f>I78/(1.225/1.197905)</f>
        <v>57.816673079112519</v>
      </c>
      <c r="M78">
        <f t="shared" si="15"/>
        <v>114.40748539999997</v>
      </c>
      <c r="O78">
        <f t="shared" si="16"/>
        <v>0.32599921081791522</v>
      </c>
      <c r="Q78">
        <f t="shared" si="17"/>
        <v>24.539936706988989</v>
      </c>
      <c r="S78">
        <f>E78*14.7</f>
        <v>16.253643</v>
      </c>
      <c r="T78">
        <f t="shared" si="18"/>
        <v>6.4892669677500001E-2</v>
      </c>
      <c r="V78">
        <f t="shared" si="19"/>
        <v>88.924660022543947</v>
      </c>
    </row>
    <row r="79" spans="1:22" x14ac:dyDescent="0.25">
      <c r="A79" s="1">
        <v>111.06100000000001</v>
      </c>
      <c r="B79" s="1">
        <f t="shared" si="11"/>
        <v>4650</v>
      </c>
      <c r="C79" s="1">
        <v>0.32055</v>
      </c>
      <c r="D79" s="1">
        <f t="shared" si="12"/>
        <v>4.006875E-3</v>
      </c>
      <c r="E79" s="1">
        <v>1.09782</v>
      </c>
      <c r="F79">
        <f t="shared" si="13"/>
        <v>90.600898336</v>
      </c>
      <c r="H79" s="1">
        <f t="shared" si="20"/>
        <v>44.117823076257061</v>
      </c>
      <c r="I79" s="1">
        <f t="shared" si="14"/>
        <v>59.162975307972474</v>
      </c>
      <c r="K79">
        <f>I79/(1.225/1.197905)</f>
        <v>57.854386886772872</v>
      </c>
      <c r="M79">
        <f t="shared" si="15"/>
        <v>113.25112292</v>
      </c>
      <c r="O79">
        <f t="shared" si="16"/>
        <v>0.32695969551958659</v>
      </c>
      <c r="Q79">
        <f t="shared" si="17"/>
        <v>24.467847595976117</v>
      </c>
      <c r="S79">
        <f>E79*14.7</f>
        <v>16.137954000000001</v>
      </c>
      <c r="T79">
        <f t="shared" si="18"/>
        <v>6.4662764433750006E-2</v>
      </c>
      <c r="V79">
        <f t="shared" si="19"/>
        <v>87.656821412500605</v>
      </c>
    </row>
    <row r="80" spans="1:22" x14ac:dyDescent="0.25">
      <c r="A80" s="1">
        <v>109.973</v>
      </c>
      <c r="B80" s="1">
        <f t="shared" si="11"/>
        <v>4700</v>
      </c>
      <c r="C80" s="1">
        <v>0.32069999999999999</v>
      </c>
      <c r="D80" s="1">
        <f t="shared" si="12"/>
        <v>4.0087499999999993E-3</v>
      </c>
      <c r="E80" s="1">
        <v>1.09558</v>
      </c>
      <c r="F80">
        <f t="shared" si="13"/>
        <v>89.713334047999993</v>
      </c>
      <c r="H80" s="1">
        <f t="shared" si="20"/>
        <v>44.155364350631537</v>
      </c>
      <c r="I80" s="1">
        <f t="shared" si="14"/>
        <v>59.213318986195397</v>
      </c>
      <c r="K80">
        <f>I80/(1.225/1.197905)</f>
        <v>57.903617045027261</v>
      </c>
      <c r="M80">
        <f t="shared" si="15"/>
        <v>112.14166755999999</v>
      </c>
      <c r="O80">
        <f t="shared" si="16"/>
        <v>0.32683458085412875</v>
      </c>
      <c r="Q80">
        <f t="shared" si="17"/>
        <v>24.477214066801952</v>
      </c>
      <c r="S80">
        <f>E80*14.7</f>
        <v>16.105025999999999</v>
      </c>
      <c r="T80">
        <f t="shared" si="18"/>
        <v>6.4561022977499979E-2</v>
      </c>
      <c r="V80">
        <f t="shared" si="19"/>
        <v>86.587848593692001</v>
      </c>
    </row>
    <row r="81" spans="1:22" x14ac:dyDescent="0.25">
      <c r="A81" s="1">
        <v>108.654</v>
      </c>
      <c r="B81" s="1">
        <f t="shared" si="11"/>
        <v>4750</v>
      </c>
      <c r="C81" s="1">
        <v>0.32485000000000003</v>
      </c>
      <c r="D81" s="1">
        <f t="shared" si="12"/>
        <v>4.060625E-3</v>
      </c>
      <c r="E81" s="1">
        <v>1.0882700000000001</v>
      </c>
      <c r="F81">
        <f t="shared" si="13"/>
        <v>88.637325503999989</v>
      </c>
      <c r="H81" s="1">
        <f t="shared" si="20"/>
        <v>44.08987535089215</v>
      </c>
      <c r="I81" s="1">
        <f t="shared" si="14"/>
        <v>59.125496790892875</v>
      </c>
      <c r="K81">
        <f>I81/(1.225/1.197905)</f>
        <v>57.817737333301658</v>
      </c>
      <c r="M81">
        <f t="shared" si="15"/>
        <v>110.79665687999999</v>
      </c>
      <c r="O81">
        <f t="shared" si="16"/>
        <v>0.3315557116834581</v>
      </c>
      <c r="Q81">
        <f t="shared" si="17"/>
        <v>24.128674965001775</v>
      </c>
      <c r="S81">
        <f>E81*14.7</f>
        <v>15.997569</v>
      </c>
      <c r="T81">
        <f t="shared" si="18"/>
        <v>6.4960128620625002E-2</v>
      </c>
      <c r="V81">
        <f t="shared" si="19"/>
        <v>86.206034977486993</v>
      </c>
    </row>
    <row r="82" spans="1:22" x14ac:dyDescent="0.25">
      <c r="A82" s="1">
        <v>107.07599999999999</v>
      </c>
      <c r="B82" s="1">
        <f t="shared" si="11"/>
        <v>4800</v>
      </c>
      <c r="C82" s="1">
        <v>0.32455000000000001</v>
      </c>
      <c r="D82" s="1">
        <f t="shared" si="12"/>
        <v>4.0568749999999997E-3</v>
      </c>
      <c r="E82" s="1">
        <v>1.08396</v>
      </c>
      <c r="F82">
        <f t="shared" si="13"/>
        <v>87.350030975999985</v>
      </c>
      <c r="H82" s="1">
        <f t="shared" si="20"/>
        <v>43.906914496806785</v>
      </c>
      <c r="I82" s="1">
        <f t="shared" si="14"/>
        <v>58.880142243959135</v>
      </c>
      <c r="K82">
        <f>I82/(1.225/1.197905)</f>
        <v>57.577809628367234</v>
      </c>
      <c r="M82">
        <f t="shared" si="15"/>
        <v>109.18753871999998</v>
      </c>
      <c r="O82">
        <f t="shared" si="16"/>
        <v>0.332629841276188</v>
      </c>
      <c r="Q82">
        <f t="shared" si="17"/>
        <v>24.050758552830708</v>
      </c>
      <c r="S82">
        <f>E82*14.7</f>
        <v>15.934212</v>
      </c>
      <c r="T82">
        <f t="shared" si="18"/>
        <v>6.4643106307500003E-2</v>
      </c>
      <c r="V82">
        <f t="shared" si="19"/>
        <v>84.891729961283815</v>
      </c>
    </row>
    <row r="83" spans="1:22" x14ac:dyDescent="0.25">
      <c r="A83" s="1">
        <v>105.24</v>
      </c>
      <c r="B83" s="1">
        <f t="shared" si="11"/>
        <v>4850</v>
      </c>
      <c r="C83" s="1">
        <v>0.32569999999999999</v>
      </c>
      <c r="D83" s="1">
        <f t="shared" si="12"/>
        <v>4.0712500000000002E-3</v>
      </c>
      <c r="E83" s="1">
        <v>1.0822099999999999</v>
      </c>
      <c r="F83">
        <f t="shared" si="13"/>
        <v>85.852266239999992</v>
      </c>
      <c r="H83" s="1">
        <f t="shared" si="20"/>
        <v>43.603577241035069</v>
      </c>
      <c r="I83" s="1">
        <f t="shared" si="14"/>
        <v>58.473360283249285</v>
      </c>
      <c r="K83">
        <f>I83/(1.225/1.197905)</f>
        <v>57.180025020494476</v>
      </c>
      <c r="M83">
        <f t="shared" si="15"/>
        <v>107.31533279999998</v>
      </c>
      <c r="O83">
        <f t="shared" si="16"/>
        <v>0.33613067842990763</v>
      </c>
      <c r="Q83">
        <f t="shared" si="17"/>
        <v>23.8002673167728</v>
      </c>
      <c r="S83">
        <f>E83*14.7</f>
        <v>15.908486999999997</v>
      </c>
      <c r="T83">
        <f t="shared" si="18"/>
        <v>6.4767427698749991E-2</v>
      </c>
      <c r="V83">
        <f t="shared" si="19"/>
        <v>84.178137830844818</v>
      </c>
    </row>
    <row r="84" spans="1:22" x14ac:dyDescent="0.25">
      <c r="A84" s="1">
        <v>103.63200000000001</v>
      </c>
      <c r="B84" s="1">
        <f t="shared" si="11"/>
        <v>4900</v>
      </c>
      <c r="C84" s="1">
        <v>0.32769999999999999</v>
      </c>
      <c r="D84" s="1">
        <f t="shared" si="12"/>
        <v>4.0962500000000001E-3</v>
      </c>
      <c r="E84" s="1">
        <v>1.0846</v>
      </c>
      <c r="F84">
        <f t="shared" si="13"/>
        <v>84.540498431999993</v>
      </c>
      <c r="H84" s="1">
        <f t="shared" si="20"/>
        <v>43.379995438115806</v>
      </c>
      <c r="I84" s="1">
        <f t="shared" si="14"/>
        <v>58.173532146612523</v>
      </c>
      <c r="K84">
        <f>I84/(1.225/1.197905)</f>
        <v>56.886828592724797</v>
      </c>
      <c r="M84">
        <f t="shared" si="15"/>
        <v>105.67562303999999</v>
      </c>
      <c r="O84">
        <f t="shared" si="16"/>
        <v>0.33993779508429817</v>
      </c>
      <c r="Q84">
        <f t="shared" si="17"/>
        <v>23.533717390901327</v>
      </c>
      <c r="S84">
        <f>E84*14.7</f>
        <v>15.943619999999999</v>
      </c>
      <c r="T84">
        <f t="shared" si="18"/>
        <v>6.5309053424999999E-2</v>
      </c>
      <c r="V84">
        <f t="shared" si="19"/>
        <v>84.015944296135288</v>
      </c>
    </row>
    <row r="85" spans="1:22" x14ac:dyDescent="0.25">
      <c r="A85" s="1">
        <v>102.33499999999999</v>
      </c>
      <c r="B85" s="1">
        <f t="shared" si="11"/>
        <v>4950</v>
      </c>
      <c r="C85" s="1">
        <v>0.32845000000000002</v>
      </c>
      <c r="D85" s="1">
        <f t="shared" si="12"/>
        <v>4.1056249999999999E-3</v>
      </c>
      <c r="E85" s="1">
        <v>1.08823</v>
      </c>
      <c r="F85">
        <f t="shared" si="13"/>
        <v>83.482436959999987</v>
      </c>
      <c r="H85" s="1">
        <f t="shared" si="20"/>
        <v>43.274188758455985</v>
      </c>
      <c r="I85" s="1">
        <f t="shared" si="14"/>
        <v>58.031643051919154</v>
      </c>
      <c r="K85">
        <f>I85/(1.225/1.197905)</f>
        <v>56.748077853150377</v>
      </c>
      <c r="M85">
        <f t="shared" si="15"/>
        <v>104.35304619999998</v>
      </c>
      <c r="O85">
        <f t="shared" si="16"/>
        <v>0.34154886374644905</v>
      </c>
      <c r="Q85">
        <f t="shared" si="17"/>
        <v>23.422710039928141</v>
      </c>
      <c r="S85">
        <f>E85*14.7</f>
        <v>15.996981</v>
      </c>
      <c r="T85">
        <f t="shared" si="18"/>
        <v>6.5677605118124996E-2</v>
      </c>
      <c r="V85">
        <f t="shared" si="19"/>
        <v>83.636627637625679</v>
      </c>
    </row>
    <row r="86" spans="1:22" x14ac:dyDescent="0.25">
      <c r="A86" s="1">
        <v>101.10599999999999</v>
      </c>
      <c r="B86" s="1">
        <f t="shared" si="11"/>
        <v>5000</v>
      </c>
      <c r="C86" s="1">
        <v>0.32869999999999999</v>
      </c>
      <c r="D86" s="1">
        <f t="shared" si="12"/>
        <v>4.1087500000000004E-3</v>
      </c>
      <c r="E86" s="1">
        <v>1.08687</v>
      </c>
      <c r="F86">
        <f t="shared" si="13"/>
        <v>82.479848255999997</v>
      </c>
      <c r="H86" s="1">
        <f t="shared" si="20"/>
        <v>43.186347558375083</v>
      </c>
      <c r="I86" s="1">
        <f t="shared" si="14"/>
        <v>57.913846062198552</v>
      </c>
      <c r="K86">
        <f>I86/(1.225/1.197905)</f>
        <v>56.632886340520777</v>
      </c>
      <c r="M86">
        <f t="shared" si="15"/>
        <v>103.09981031999999</v>
      </c>
      <c r="O86">
        <f t="shared" si="16"/>
        <v>0.34250407446488262</v>
      </c>
      <c r="Q86">
        <f t="shared" si="17"/>
        <v>23.357386368319684</v>
      </c>
      <c r="S86">
        <f>E86*14.7</f>
        <v>15.976989</v>
      </c>
      <c r="T86">
        <f t="shared" si="18"/>
        <v>6.5645453553750011E-2</v>
      </c>
      <c r="V86">
        <f t="shared" si="19"/>
        <v>82.759727637027396</v>
      </c>
    </row>
    <row r="87" spans="1:22" x14ac:dyDescent="0.25">
      <c r="A87" s="1">
        <v>99.314899999999994</v>
      </c>
      <c r="B87" s="1">
        <f t="shared" si="11"/>
        <v>5050</v>
      </c>
      <c r="C87" s="1">
        <v>0.32984999999999998</v>
      </c>
      <c r="D87" s="1">
        <f t="shared" si="12"/>
        <v>4.1231250000000001E-3</v>
      </c>
      <c r="E87" s="1">
        <v>1.0891</v>
      </c>
      <c r="F87">
        <f t="shared" si="13"/>
        <v>81.018711862399996</v>
      </c>
      <c r="H87" s="1">
        <f t="shared" si="20"/>
        <v>42.845511315021049</v>
      </c>
      <c r="I87" s="1">
        <f t="shared" si="14"/>
        <v>57.456777130788176</v>
      </c>
      <c r="K87">
        <f>I87/(1.225/1.197905)</f>
        <v>56.185927027638208</v>
      </c>
      <c r="M87">
        <f t="shared" si="15"/>
        <v>101.27338982799999</v>
      </c>
      <c r="O87">
        <f t="shared" si="16"/>
        <v>0.34643652379044332</v>
      </c>
      <c r="Q87">
        <f t="shared" si="17"/>
        <v>23.092253416210625</v>
      </c>
      <c r="S87">
        <f>E87*14.7</f>
        <v>16.00977</v>
      </c>
      <c r="T87">
        <f t="shared" si="18"/>
        <v>6.6010282931249997E-2</v>
      </c>
      <c r="V87">
        <f t="shared" si="19"/>
        <v>82.395713699166222</v>
      </c>
    </row>
    <row r="88" spans="1:22" x14ac:dyDescent="0.25">
      <c r="A88" s="1">
        <v>97.581500000000005</v>
      </c>
      <c r="B88" s="1">
        <f t="shared" si="11"/>
        <v>5100</v>
      </c>
      <c r="C88" s="1">
        <v>0.32969999999999999</v>
      </c>
      <c r="D88" s="1">
        <f t="shared" si="12"/>
        <v>4.1212499999999999E-3</v>
      </c>
      <c r="E88" s="1">
        <v>1.09185</v>
      </c>
      <c r="F88">
        <f t="shared" si="13"/>
        <v>79.604645743999995</v>
      </c>
      <c r="H88" s="1">
        <f t="shared" si="20"/>
        <v>42.514512944364625</v>
      </c>
      <c r="I88" s="1">
        <f t="shared" si="14"/>
        <v>57.012901003983906</v>
      </c>
      <c r="K88">
        <f>I88/(1.225/1.197905)</f>
        <v>55.751868716063136</v>
      </c>
      <c r="M88">
        <f t="shared" si="15"/>
        <v>99.505807179999991</v>
      </c>
      <c r="O88">
        <f t="shared" si="16"/>
        <v>0.34897494931708034</v>
      </c>
      <c r="Q88">
        <f t="shared" si="17"/>
        <v>22.924281572804709</v>
      </c>
      <c r="S88">
        <f>E88*14.7</f>
        <v>16.050194999999999</v>
      </c>
      <c r="T88">
        <f t="shared" si="18"/>
        <v>6.6146866143749997E-2</v>
      </c>
      <c r="V88">
        <f t="shared" si="19"/>
        <v>81.756727785784392</v>
      </c>
    </row>
    <row r="89" spans="1:22" x14ac:dyDescent="0.25">
      <c r="A89" s="1">
        <v>95.848600000000005</v>
      </c>
      <c r="B89" s="1">
        <f t="shared" si="11"/>
        <v>5150</v>
      </c>
      <c r="C89" s="1">
        <v>0.33095000000000002</v>
      </c>
      <c r="D89" s="1">
        <f t="shared" si="12"/>
        <v>4.1368749999999999E-3</v>
      </c>
      <c r="E89" s="1">
        <v>1.0940700000000001</v>
      </c>
      <c r="F89">
        <f t="shared" si="13"/>
        <v>78.190987513599993</v>
      </c>
      <c r="H89" s="1">
        <f t="shared" si="20"/>
        <v>42.16892648469112</v>
      </c>
      <c r="I89" s="1">
        <f t="shared" si="14"/>
        <v>56.549461927556841</v>
      </c>
      <c r="K89">
        <f>I89/(1.225/1.197905)</f>
        <v>55.298680155371407</v>
      </c>
      <c r="M89">
        <f t="shared" si="15"/>
        <v>97.738734391999984</v>
      </c>
      <c r="O89">
        <f t="shared" si="16"/>
        <v>0.3531688198277142</v>
      </c>
      <c r="Q89">
        <f t="shared" si="17"/>
        <v>22.652056327913179</v>
      </c>
      <c r="S89">
        <f>E89*14.7</f>
        <v>16.082829</v>
      </c>
      <c r="T89">
        <f t="shared" si="18"/>
        <v>6.6532653219375001E-2</v>
      </c>
      <c r="V89">
        <f t="shared" si="19"/>
        <v>81.435171914243583</v>
      </c>
    </row>
    <row r="90" spans="1:22" x14ac:dyDescent="0.25">
      <c r="A90" s="1">
        <v>94.803299999999993</v>
      </c>
      <c r="B90" s="1">
        <f t="shared" si="11"/>
        <v>5200</v>
      </c>
      <c r="C90" s="1">
        <v>0.33379999999999999</v>
      </c>
      <c r="D90" s="1">
        <f t="shared" si="12"/>
        <v>4.1725E-3</v>
      </c>
      <c r="E90" s="1">
        <v>1.0934600000000001</v>
      </c>
      <c r="F90">
        <f t="shared" si="13"/>
        <v>77.338256860799987</v>
      </c>
      <c r="H90" s="1">
        <f t="shared" si="20"/>
        <v>42.113985263190472</v>
      </c>
      <c r="I90" s="1">
        <f t="shared" si="14"/>
        <v>56.47578453587289</v>
      </c>
      <c r="K90">
        <f>I90/(1.225/1.197905)</f>
        <v>55.226632387301891</v>
      </c>
      <c r="M90">
        <f t="shared" si="15"/>
        <v>96.672821075999977</v>
      </c>
      <c r="O90">
        <f t="shared" si="16"/>
        <v>0.35667486480148036</v>
      </c>
      <c r="Q90">
        <f t="shared" si="17"/>
        <v>22.429390992978085</v>
      </c>
      <c r="S90">
        <f>E90*14.7</f>
        <v>16.073862000000002</v>
      </c>
      <c r="T90">
        <f t="shared" si="18"/>
        <v>6.7068189195000003E-2</v>
      </c>
      <c r="V90">
        <f t="shared" si="19"/>
        <v>81.301328260158328</v>
      </c>
    </row>
    <row r="91" spans="1:22" x14ac:dyDescent="0.25">
      <c r="A91" s="1">
        <v>93.0976</v>
      </c>
      <c r="B91" s="1">
        <f t="shared" si="11"/>
        <v>5250</v>
      </c>
      <c r="C91" s="1">
        <v>0.33129999999999998</v>
      </c>
      <c r="D91" s="1">
        <f t="shared" si="12"/>
        <v>4.14125E-3</v>
      </c>
      <c r="E91" s="1">
        <v>1.0880399999999999</v>
      </c>
      <c r="F91">
        <f t="shared" si="13"/>
        <v>75.94678773759999</v>
      </c>
      <c r="H91" s="1">
        <f t="shared" si="20"/>
        <v>41.753927323532821</v>
      </c>
      <c r="I91" s="1">
        <f t="shared" si="14"/>
        <v>55.992938885112089</v>
      </c>
      <c r="K91">
        <f>I91/(1.225/1.197905)</f>
        <v>54.754466494016484</v>
      </c>
      <c r="M91">
        <f t="shared" si="15"/>
        <v>94.933484671999977</v>
      </c>
      <c r="O91">
        <f t="shared" si="16"/>
        <v>0.35705623292584165</v>
      </c>
      <c r="Q91">
        <f t="shared" si="17"/>
        <v>22.405434388990347</v>
      </c>
      <c r="S91">
        <f>E91*14.7</f>
        <v>15.994187999999998</v>
      </c>
      <c r="T91">
        <f t="shared" si="18"/>
        <v>6.6235931054999989E-2</v>
      </c>
      <c r="V91">
        <f t="shared" si="19"/>
        <v>79.527759199411506</v>
      </c>
    </row>
    <row r="92" spans="1:22" x14ac:dyDescent="0.25">
      <c r="A92" s="1">
        <v>91.788600000000002</v>
      </c>
      <c r="B92" s="1">
        <f t="shared" si="11"/>
        <v>5300</v>
      </c>
      <c r="C92" s="1">
        <v>0.33239999999999997</v>
      </c>
      <c r="D92" s="1">
        <f t="shared" si="12"/>
        <v>4.1549999999999998E-3</v>
      </c>
      <c r="E92" s="1">
        <v>1.0833900000000001</v>
      </c>
      <c r="F92">
        <f t="shared" si="13"/>
        <v>74.878936953600004</v>
      </c>
      <c r="H92" s="1">
        <f t="shared" si="20"/>
        <v>41.558910889427601</v>
      </c>
      <c r="I92" s="1">
        <f t="shared" si="14"/>
        <v>55.731417539063962</v>
      </c>
      <c r="K92">
        <f>I92/(1.225/1.197905)</f>
        <v>54.498729573169321</v>
      </c>
      <c r="M92">
        <f t="shared" si="15"/>
        <v>93.598671191999998</v>
      </c>
      <c r="O92">
        <f t="shared" si="16"/>
        <v>0.35992281029205814</v>
      </c>
      <c r="Q92">
        <f t="shared" si="17"/>
        <v>22.226988040875838</v>
      </c>
      <c r="S92">
        <f>E92*14.7</f>
        <v>15.925833000000001</v>
      </c>
      <c r="T92">
        <f t="shared" si="18"/>
        <v>6.6171836115000007E-2</v>
      </c>
      <c r="V92">
        <f t="shared" si="19"/>
        <v>78.701266203862829</v>
      </c>
    </row>
    <row r="93" spans="1:22" x14ac:dyDescent="0.25">
      <c r="A93" s="1">
        <v>90.593800000000002</v>
      </c>
      <c r="B93" s="1">
        <f t="shared" si="11"/>
        <v>5350</v>
      </c>
      <c r="C93" s="1">
        <v>0.33079999999999998</v>
      </c>
      <c r="D93" s="1">
        <f t="shared" si="12"/>
        <v>4.1349999999999998E-3</v>
      </c>
      <c r="E93" s="1">
        <v>1.0800700000000001</v>
      </c>
      <c r="F93">
        <f t="shared" si="13"/>
        <v>73.904247788799992</v>
      </c>
      <c r="H93" s="1">
        <f t="shared" si="20"/>
        <v>41.404905809489989</v>
      </c>
      <c r="I93" s="1">
        <f t="shared" si="14"/>
        <v>55.524893324895409</v>
      </c>
      <c r="K93">
        <f>I93/(1.225/1.197905)</f>
        <v>54.296773337435781</v>
      </c>
      <c r="M93">
        <f t="shared" si="15"/>
        <v>92.380309735999987</v>
      </c>
      <c r="O93">
        <f t="shared" si="16"/>
        <v>0.35952261474745667</v>
      </c>
      <c r="Q93">
        <f t="shared" si="17"/>
        <v>22.251729576509469</v>
      </c>
      <c r="S93">
        <f>E93*14.7</f>
        <v>15.877029</v>
      </c>
      <c r="T93">
        <f t="shared" si="18"/>
        <v>6.5651514915E-2</v>
      </c>
      <c r="V93">
        <f t="shared" si="19"/>
        <v>77.352681534321079</v>
      </c>
    </row>
    <row r="94" spans="1:22" x14ac:dyDescent="0.25">
      <c r="A94" s="1">
        <v>89.6374</v>
      </c>
      <c r="B94" s="1">
        <f t="shared" si="11"/>
        <v>5400</v>
      </c>
      <c r="C94" s="1">
        <v>0.33879999999999999</v>
      </c>
      <c r="D94" s="1">
        <f t="shared" si="12"/>
        <v>4.235E-3</v>
      </c>
      <c r="E94" s="1">
        <v>1.0789500000000001</v>
      </c>
      <c r="F94">
        <f t="shared" si="13"/>
        <v>73.124039622399991</v>
      </c>
      <c r="H94" s="1">
        <f t="shared" si="20"/>
        <v>41.350670222137339</v>
      </c>
      <c r="I94" s="1">
        <f t="shared" si="14"/>
        <v>55.452162204191382</v>
      </c>
      <c r="K94">
        <f>I94/(1.225/1.197905)</f>
        <v>54.225650910377041</v>
      </c>
      <c r="M94">
        <f t="shared" si="15"/>
        <v>91.405049527999978</v>
      </c>
      <c r="O94">
        <f t="shared" si="16"/>
        <v>0.36870019078525013</v>
      </c>
      <c r="Q94">
        <f t="shared" si="17"/>
        <v>21.697846108953083</v>
      </c>
      <c r="S94">
        <f>E94*14.7</f>
        <v>15.860565000000001</v>
      </c>
      <c r="T94">
        <f t="shared" si="18"/>
        <v>6.7169492775000006E-2</v>
      </c>
      <c r="V94">
        <f t="shared" si="19"/>
        <v>78.408421844599289</v>
      </c>
    </row>
    <row r="95" spans="1:22" x14ac:dyDescent="0.25">
      <c r="A95" s="1">
        <v>88.925600000000003</v>
      </c>
      <c r="B95" s="1">
        <f t="shared" si="11"/>
        <v>5450</v>
      </c>
      <c r="C95" s="1">
        <v>0.34379999999999999</v>
      </c>
      <c r="D95" s="1">
        <f t="shared" si="12"/>
        <v>4.2975000000000001E-3</v>
      </c>
      <c r="E95" s="1">
        <v>1.0792299999999999</v>
      </c>
      <c r="F95">
        <f t="shared" si="13"/>
        <v>72.543370265600004</v>
      </c>
      <c r="H95" s="1">
        <f t="shared" si="20"/>
        <v>41.402145635237993</v>
      </c>
      <c r="I95" s="1">
        <f t="shared" si="14"/>
        <v>55.521191870251236</v>
      </c>
      <c r="K95">
        <f>I95/(1.225/1.197905)</f>
        <v>54.29315375292515</v>
      </c>
      <c r="M95">
        <f t="shared" si="15"/>
        <v>90.679212832000005</v>
      </c>
      <c r="O95">
        <f t="shared" si="16"/>
        <v>0.37367628567618</v>
      </c>
      <c r="Q95">
        <f t="shared" si="17"/>
        <v>21.408904730263327</v>
      </c>
      <c r="S95">
        <f>E95*14.7</f>
        <v>15.864680999999997</v>
      </c>
      <c r="T95">
        <f t="shared" si="18"/>
        <v>6.8178466597499987E-2</v>
      </c>
      <c r="V95">
        <f t="shared" si="19"/>
        <v>78.856070313716756</v>
      </c>
    </row>
    <row r="96" spans="1:22" x14ac:dyDescent="0.25">
      <c r="A96" s="1">
        <v>88.647400000000005</v>
      </c>
      <c r="B96" s="1">
        <f t="shared" si="11"/>
        <v>5500</v>
      </c>
      <c r="C96" s="1">
        <v>0.3488</v>
      </c>
      <c r="D96" s="1">
        <f t="shared" si="12"/>
        <v>4.3600000000000002E-3</v>
      </c>
      <c r="E96" s="1">
        <v>1.0836600000000001</v>
      </c>
      <c r="F96">
        <f t="shared" si="13"/>
        <v>72.316421382399994</v>
      </c>
      <c r="H96" s="1">
        <f t="shared" si="20"/>
        <v>41.651268660622804</v>
      </c>
      <c r="I96" s="1">
        <f t="shared" si="14"/>
        <v>55.855271350419898</v>
      </c>
      <c r="K96">
        <f>I96/(1.225/1.197905)</f>
        <v>54.619843940428368</v>
      </c>
      <c r="M96">
        <f t="shared" si="15"/>
        <v>90.395526727999993</v>
      </c>
      <c r="O96">
        <f t="shared" si="16"/>
        <v>0.37684326323627765</v>
      </c>
      <c r="Q96">
        <f t="shared" si="17"/>
        <v>21.228985046188992</v>
      </c>
      <c r="S96">
        <f>E96*14.7</f>
        <v>15.929802</v>
      </c>
      <c r="T96">
        <f t="shared" si="18"/>
        <v>6.9453936719999998E-2</v>
      </c>
      <c r="V96">
        <f t="shared" si="19"/>
        <v>79.601010567806213</v>
      </c>
    </row>
    <row r="97" spans="5:5" x14ac:dyDescent="0.25">
      <c r="E97" s="1"/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ef5847a-e696-4fee-a2c0-6c3f8756832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88A3138619E1D4F8EE743C5DD485012" ma:contentTypeVersion="10" ma:contentTypeDescription="Create a new document." ma:contentTypeScope="" ma:versionID="e36cd4077b4ce2f9ede4483ebb64e261">
  <xsd:schema xmlns:xsd="http://www.w3.org/2001/XMLSchema" xmlns:xs="http://www.w3.org/2001/XMLSchema" xmlns:p="http://schemas.microsoft.com/office/2006/metadata/properties" xmlns:ns3="3ef5847a-e696-4fee-a2c0-6c3f87568321" targetNamespace="http://schemas.microsoft.com/office/2006/metadata/properties" ma:root="true" ma:fieldsID="4f7ce4a321b470a68411c9f442555f35" ns3:_="">
    <xsd:import namespace="3ef5847a-e696-4fee-a2c0-6c3f87568321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MediaServiceOCR" minOccurs="0"/>
                <xsd:element ref="ns3:_activity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f5847a-e696-4fee-a2c0-6c3f87568321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4640ED-7A82-4878-8B1B-669434172879}">
  <ds:schemaRefs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fopath/2007/PartnerControls"/>
    <ds:schemaRef ds:uri="3ef5847a-e696-4fee-a2c0-6c3f87568321"/>
  </ds:schemaRefs>
</ds:datastoreItem>
</file>

<file path=customXml/itemProps2.xml><?xml version="1.0" encoding="utf-8"?>
<ds:datastoreItem xmlns:ds="http://schemas.openxmlformats.org/officeDocument/2006/customXml" ds:itemID="{F7057FB4-5078-4889-836E-F831F50FF9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f5847a-e696-4fee-a2c0-6c3f8756832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Noah Tucker (2403745)</cp:lastModifiedBy>
  <cp:revision/>
  <dcterms:created xsi:type="dcterms:W3CDTF">2019-10-18T15:00:30Z</dcterms:created>
  <dcterms:modified xsi:type="dcterms:W3CDTF">2026-03-20T04:14:23Z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0x010100388A3138619E1D4F8EE743C5DD485012</vt:lpwstr>
  </property>
</Properties>
</file>