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60" windowWidth="19440" windowHeight="1024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8" i="1" l="1"/>
  <c r="P28" i="1"/>
  <c r="P29" i="1"/>
  <c r="P30" i="1"/>
  <c r="P31" i="1"/>
  <c r="P32" i="1"/>
  <c r="P33" i="1"/>
  <c r="P34" i="1"/>
  <c r="P36" i="1"/>
  <c r="P37" i="1"/>
  <c r="P38" i="1"/>
  <c r="P39" i="1"/>
  <c r="P40" i="1"/>
  <c r="P41" i="1"/>
  <c r="P42" i="1"/>
  <c r="P43" i="1"/>
  <c r="P44" i="1"/>
  <c r="P45" i="1"/>
  <c r="P46" i="1"/>
  <c r="P27" i="1"/>
  <c r="P15" i="1"/>
  <c r="D5" i="5"/>
  <c r="D6" i="5"/>
  <c r="D7" i="5"/>
  <c r="D8" i="5"/>
  <c r="D9" i="5"/>
  <c r="D10" i="5"/>
  <c r="D11" i="5"/>
  <c r="D12" i="5"/>
  <c r="D13" i="5"/>
  <c r="D14" i="5"/>
  <c r="D15" i="5"/>
  <c r="C5" i="5"/>
  <c r="C6" i="5"/>
  <c r="C7" i="5"/>
  <c r="C8" i="5"/>
  <c r="C9" i="5"/>
  <c r="C10" i="5"/>
  <c r="C11" i="5"/>
  <c r="C12" i="5"/>
  <c r="C13" i="5"/>
  <c r="C14" i="5"/>
  <c r="C15" i="5"/>
  <c r="D4" i="5"/>
  <c r="C4" i="5"/>
  <c r="D17" i="1"/>
  <c r="D21" i="1"/>
  <c r="D29" i="1"/>
  <c r="D32" i="1"/>
  <c r="D46" i="1"/>
  <c r="D48" i="1"/>
  <c r="D55" i="1"/>
  <c r="D58" i="1"/>
  <c r="E18" i="1"/>
  <c r="E21" i="1"/>
  <c r="E29" i="1"/>
  <c r="E32" i="1"/>
  <c r="E48" i="1"/>
  <c r="E55" i="1"/>
  <c r="E58" i="1"/>
  <c r="F18" i="1"/>
  <c r="F21" i="1"/>
  <c r="F29" i="1"/>
  <c r="F32" i="1"/>
  <c r="F48" i="1"/>
  <c r="F55" i="1"/>
  <c r="F58" i="1"/>
  <c r="G52" i="1"/>
  <c r="G18" i="1"/>
  <c r="G21" i="1"/>
  <c r="G29" i="1"/>
  <c r="G32" i="1"/>
  <c r="G48" i="1"/>
  <c r="G55" i="1"/>
  <c r="G58" i="1"/>
  <c r="H52" i="1"/>
  <c r="H21" i="1"/>
  <c r="H29" i="1"/>
  <c r="H30" i="1"/>
  <c r="H32" i="1"/>
  <c r="H48" i="1"/>
  <c r="H55" i="1"/>
  <c r="H58" i="1"/>
  <c r="I18" i="1"/>
  <c r="I21" i="1"/>
  <c r="I29" i="1"/>
  <c r="I31" i="1"/>
  <c r="I32" i="1"/>
  <c r="I48" i="1"/>
  <c r="I55" i="1"/>
  <c r="I52" i="1"/>
  <c r="I58" i="1"/>
  <c r="J18" i="1"/>
  <c r="J52" i="1"/>
  <c r="J21" i="1"/>
  <c r="J29" i="1"/>
  <c r="J32" i="1"/>
  <c r="J48" i="1"/>
  <c r="J55" i="1"/>
  <c r="J58" i="1"/>
  <c r="K18" i="1"/>
  <c r="K52" i="1"/>
  <c r="K21" i="1"/>
  <c r="K29" i="1"/>
  <c r="K32" i="1"/>
  <c r="K48" i="1"/>
  <c r="K55" i="1"/>
  <c r="K58" i="1"/>
  <c r="L18" i="1"/>
  <c r="L52" i="1"/>
  <c r="L21" i="1"/>
  <c r="L29" i="1"/>
  <c r="L32" i="1"/>
  <c r="L48" i="1"/>
  <c r="L55" i="1"/>
  <c r="L58" i="1"/>
  <c r="M18" i="1"/>
  <c r="M52" i="1"/>
  <c r="M21" i="1"/>
  <c r="M29" i="1"/>
  <c r="M32" i="1"/>
  <c r="M48" i="1"/>
  <c r="M55" i="1"/>
  <c r="M58" i="1"/>
  <c r="N18" i="1"/>
  <c r="N52" i="1"/>
  <c r="N21" i="1"/>
  <c r="N29" i="1"/>
  <c r="N32" i="1"/>
  <c r="N48" i="1"/>
  <c r="N55" i="1"/>
  <c r="N58" i="1"/>
  <c r="O18" i="1"/>
  <c r="P16" i="1"/>
  <c r="P17" i="1"/>
  <c r="P18" i="1"/>
  <c r="P21" i="1"/>
  <c r="O21" i="1"/>
  <c r="O29" i="1"/>
  <c r="O32" i="1"/>
  <c r="O48" i="1"/>
  <c r="P48" i="1"/>
  <c r="O52" i="1"/>
  <c r="P53" i="1"/>
  <c r="P54" i="1"/>
  <c r="O55" i="1"/>
  <c r="P56" i="1"/>
  <c r="P57" i="1"/>
  <c r="O58" i="1"/>
</calcChain>
</file>

<file path=xl/sharedStrings.xml><?xml version="1.0" encoding="utf-8"?>
<sst xmlns="http://schemas.openxmlformats.org/spreadsheetml/2006/main" count="194" uniqueCount="93">
  <si>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</si>
  <si>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</si>
  <si>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</si>
  <si>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</si>
  <si>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</si>
  <si>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</si>
  <si>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</si>
  <si>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</si>
  <si>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</si>
  <si>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Cash sales</t>
  </si>
  <si>
    <t>Total Receipts</t>
  </si>
  <si>
    <t>Payments :</t>
  </si>
  <si>
    <t>Wages</t>
  </si>
  <si>
    <t>Overdraft Interest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</si>
  <si>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</si>
  <si>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</si>
  <si>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</si>
  <si>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</si>
  <si>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</si>
  <si>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</si>
  <si>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</si>
  <si>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</si>
  <si>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</si>
  <si>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</si>
  <si>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</si>
  <si>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</si>
  <si>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</si>
  <si>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</si>
  <si>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</si>
  <si>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</si>
  <si>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</si>
  <si>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</si>
  <si>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</si>
  <si>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</si>
  <si>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</si>
  <si>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</si>
  <si>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</si>
  <si>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</si>
  <si>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</si>
  <si>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</si>
  <si>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</si>
  <si>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</si>
  <si>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</si>
  <si>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</si>
  <si>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Payment on business accounts</t>
  </si>
  <si>
    <t>Interest Received</t>
  </si>
  <si>
    <t>Petrol and diesel</t>
  </si>
  <si>
    <t>Total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</si>
  <si>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</si>
  <si>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</si>
  <si>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</si>
  <si>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</si>
  <si>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</si>
  <si>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</si>
  <si>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</si>
  <si>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</si>
  <si>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</si>
  <si>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</si>
  <si>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</si>
  <si>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* 0.052</t>
  </si>
  <si>
    <t>*0.033</t>
  </si>
  <si>
    <t>Business Rates</t>
  </si>
  <si>
    <t>Complementary beverges</t>
  </si>
  <si>
    <t>Newpapers</t>
  </si>
  <si>
    <t>Building Insurance</t>
  </si>
  <si>
    <t>Beds</t>
  </si>
  <si>
    <t>Lampshades</t>
  </si>
  <si>
    <t xml:space="preserve">Vehicle Lease </t>
  </si>
  <si>
    <t>Vehicle oil</t>
  </si>
  <si>
    <t>Vehicle Insurance</t>
  </si>
  <si>
    <t>Vehicle valeting</t>
  </si>
  <si>
    <t>Swimming Pool Maintenance</t>
  </si>
  <si>
    <t>Sky Package</t>
  </si>
  <si>
    <t>Premier League</t>
  </si>
  <si>
    <t xml:space="preserve">Boxing </t>
  </si>
  <si>
    <t>Mini Bar</t>
  </si>
  <si>
    <t>water rates</t>
  </si>
  <si>
    <t>utilities</t>
  </si>
  <si>
    <t>CREDIT 40%</t>
  </si>
  <si>
    <t>CASH 60%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</si>
  <si>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</si>
  <si>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</si>
  <si>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</si>
  <si>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</si>
  <si>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</si>
  <si>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</si>
  <si>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</si>
  <si>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</si>
  <si>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</si>
  <si>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</si>
  <si>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</si>
  <si>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</si>
  <si>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PREDICTED REVENUE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</si>
</sst>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  <font>
      <b/>
      <sz val="10"/>
      <name val="Arial"/>
      <family val="2"/>
    </font>
    <font>
      <sz val="22"/>
      <name val="Arial"/>
      <family val="2"/>
    </font>
    <font>
      <sz val="10"/>
      <color rgb="FFFF0000"/>
      <name val="Arial"/>
      <family val="2"/>
    </font>
    <font>
      <sz val="18"/>
      <name val="Arial"/>
      <family val="2"/>
    </font>
    <font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8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9" fillId="0" borderId="0" xfId="0" applyFont="1"/>
    <xf numFmtId="37" fontId="8" fillId="2" borderId="3" xfId="0" applyFont="1" applyFill="1" applyBorder="1"/>
    <xf numFmtId="37" fontId="2" fillId="0" borderId="0" xfId="0" applyFont="1" applyFill="1" applyBorder="1"/>
    <xf numFmtId="37" fontId="10" fillId="2" borderId="8" xfId="0" applyFont="1" applyFill="1" applyBorder="1"/>
    <xf numFmtId="37" fontId="11" fillId="0" borderId="0" xfId="0" applyFont="1"/>
    <xf numFmtId="37" fontId="12" fillId="0" borderId="0" xfId="0" applyFont="1"/>
    <xf numFmtId="37" fontId="12" fillId="0" borderId="0" xfId="0" applyFont="1" applyFill="1" applyBorder="1"/>
    <xf numFmtId="37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26"/>
  <sheetViews>
    <sheetView tabSelected="1" topLeftCell="A7" zoomScale="93" zoomScaleNormal="93" workbookViewId="0">
      <selection activeCell="R56" sqref="R56"/>
    </sheetView>
  </sheetViews>
  <sheetFormatPr defaultColWidth="8.85546875"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14" customWidth="1"/>
    <col min="11" max="11" width="14.85546875" customWidth="1"/>
    <col min="12" max="12" width="14.5703125" customWidth="1"/>
    <col min="13" max="13" width="13.28515625" customWidth="1"/>
    <col min="14" max="14" width="9.7109375" customWidth="1"/>
    <col min="15" max="15" width="10.85546875" customWidth="1"/>
    <col min="16" max="16" width="12.5703125" customWidth="1"/>
  </cols>
  <sheetData>
    <row r="1" spans="1:16" ht="20.25" x14ac:dyDescent="0.3">
      <c r="A1" s="1" t="s">
        <v>8</v>
      </c>
    </row>
    <row r="2" spans="1:16" ht="20.25" x14ac:dyDescent="0.3">
      <c r="A2" s="1"/>
    </row>
    <row r="3" spans="1:16" ht="20.25" x14ac:dyDescent="0.3">
      <c r="A3" s="1"/>
    </row>
    <row r="4" spans="1:16" ht="20.25" x14ac:dyDescent="0.3">
      <c r="A4" s="1"/>
    </row>
    <row r="5" spans="1:16" ht="27" x14ac:dyDescent="0.35">
      <c r="A5" s="1"/>
      <c r="D5" s="50" t="s">
        <v>59</v>
      </c>
      <c r="F5" s="50" t="s">
        <v>60</v>
      </c>
    </row>
    <row r="6" spans="1:16" ht="20.25" x14ac:dyDescent="0.3">
      <c r="A6" s="1"/>
    </row>
    <row r="9" spans="1:16" x14ac:dyDescent="0.2">
      <c r="A9" s="20"/>
      <c r="B9" s="21"/>
      <c r="C9" s="22"/>
      <c r="D9" s="46" t="s">
        <v>2</v>
      </c>
      <c r="E9" s="46" t="s">
        <v>36</v>
      </c>
      <c r="F9" s="46" t="s">
        <v>4</v>
      </c>
      <c r="G9" s="46" t="s">
        <v>5</v>
      </c>
      <c r="H9" s="46" t="s">
        <v>20</v>
      </c>
      <c r="I9" s="46" t="s">
        <v>21</v>
      </c>
      <c r="J9" s="46" t="s">
        <v>40</v>
      </c>
      <c r="K9" s="46" t="s">
        <v>41</v>
      </c>
      <c r="L9" s="46" t="s">
        <v>43</v>
      </c>
      <c r="M9" s="46" t="s">
        <v>42</v>
      </c>
      <c r="N9" s="46" t="s">
        <v>0</v>
      </c>
      <c r="O9" s="46" t="s">
        <v>1</v>
      </c>
      <c r="P9" s="47" t="s">
        <v>47</v>
      </c>
    </row>
    <row r="10" spans="1:16" x14ac:dyDescent="0.2">
      <c r="A10" s="26"/>
      <c r="B10" s="27"/>
      <c r="C10" s="28"/>
      <c r="D10" s="48" t="s">
        <v>6</v>
      </c>
      <c r="E10" s="48" t="s">
        <v>6</v>
      </c>
      <c r="F10" s="48" t="s">
        <v>6</v>
      </c>
      <c r="G10" s="48" t="s">
        <v>6</v>
      </c>
      <c r="H10" s="48" t="s">
        <v>6</v>
      </c>
      <c r="I10" s="48" t="s">
        <v>6</v>
      </c>
      <c r="J10" s="48" t="s">
        <v>6</v>
      </c>
      <c r="K10" s="48" t="s">
        <v>6</v>
      </c>
      <c r="L10" s="48" t="s">
        <v>6</v>
      </c>
      <c r="M10" s="48" t="s">
        <v>6</v>
      </c>
      <c r="N10" s="48" t="s">
        <v>6</v>
      </c>
      <c r="O10" s="48" t="s">
        <v>6</v>
      </c>
      <c r="P10" s="49" t="s">
        <v>6</v>
      </c>
    </row>
    <row r="11" spans="1:16" x14ac:dyDescent="0.2">
      <c r="A11" s="20"/>
      <c r="B11" s="21"/>
      <c r="C11" s="22"/>
      <c r="D11" s="3"/>
      <c r="E11" s="3"/>
      <c r="F11" s="3"/>
      <c r="G11" s="3"/>
      <c r="H11" s="3"/>
      <c r="I11" s="3"/>
    </row>
    <row r="12" spans="1:16" x14ac:dyDescent="0.2">
      <c r="A12" s="23"/>
      <c r="B12" s="24"/>
      <c r="C12" s="25"/>
      <c r="D12" s="3"/>
      <c r="E12" s="3"/>
      <c r="F12" s="3"/>
      <c r="G12" s="3"/>
      <c r="H12" s="3"/>
      <c r="I12" s="3"/>
    </row>
    <row r="13" spans="1:16" x14ac:dyDescent="0.2">
      <c r="A13" s="31" t="s">
        <v>7</v>
      </c>
      <c r="B13" s="29"/>
      <c r="C13" s="30"/>
    </row>
    <row r="14" spans="1:16" x14ac:dyDescent="0.2">
      <c r="A14" s="20"/>
      <c r="B14" s="21"/>
      <c r="C14" s="22"/>
      <c r="P14" t="s">
        <v>8</v>
      </c>
    </row>
    <row r="15" spans="1:16" x14ac:dyDescent="0.2">
      <c r="A15" s="23" t="s">
        <v>44</v>
      </c>
      <c r="B15" s="24"/>
      <c r="C15" s="25"/>
      <c r="D15" s="2">
        <v>176320</v>
      </c>
      <c r="E15" s="2">
        <v>106000</v>
      </c>
      <c r="F15" s="2">
        <v>66400</v>
      </c>
      <c r="G15" s="2">
        <v>78000</v>
      </c>
      <c r="H15" s="2">
        <v>124000</v>
      </c>
      <c r="I15" s="2">
        <v>132800</v>
      </c>
      <c r="J15" s="2">
        <v>175600</v>
      </c>
      <c r="K15" s="2">
        <v>178600</v>
      </c>
      <c r="L15" s="2">
        <v>178760</v>
      </c>
      <c r="M15" s="2">
        <v>117600</v>
      </c>
      <c r="N15" s="2">
        <v>119600</v>
      </c>
      <c r="O15" s="2">
        <v>136360</v>
      </c>
      <c r="P15">
        <f>D15+E15+F15+G15+H15+I15+J15+K15+L15+M15+N15+O15</f>
        <v>1590040</v>
      </c>
    </row>
    <row r="16" spans="1:16" x14ac:dyDescent="0.2">
      <c r="A16" s="23" t="s">
        <v>75</v>
      </c>
      <c r="B16" s="24"/>
      <c r="C16" s="25"/>
      <c r="D16" s="2">
        <v>17000</v>
      </c>
      <c r="E16" s="2">
        <v>17000</v>
      </c>
      <c r="F16" s="2">
        <v>17000</v>
      </c>
      <c r="G16" s="2">
        <v>17000</v>
      </c>
      <c r="H16" s="2">
        <v>17000</v>
      </c>
      <c r="I16" s="2">
        <v>17000</v>
      </c>
      <c r="J16" s="2">
        <v>17000</v>
      </c>
      <c r="K16" s="2">
        <v>17000</v>
      </c>
      <c r="L16" s="2">
        <v>17000</v>
      </c>
      <c r="M16" s="2">
        <v>17000</v>
      </c>
      <c r="N16" s="2">
        <v>17000</v>
      </c>
      <c r="O16" s="2">
        <v>17000</v>
      </c>
      <c r="P16" s="2">
        <f t="shared" ref="P16:P18" si="0">D16+E16+F16+G16+H16+I16+J16+K16+L16+M16+N16+O16</f>
        <v>204000</v>
      </c>
    </row>
    <row r="17" spans="1:16" x14ac:dyDescent="0.2">
      <c r="A17" s="23" t="s">
        <v>9</v>
      </c>
      <c r="B17" s="24"/>
      <c r="C17" s="25"/>
      <c r="D17" s="2">
        <f>265000*0.6</f>
        <v>159000</v>
      </c>
      <c r="E17" s="2">
        <v>99600</v>
      </c>
      <c r="F17" s="2">
        <v>117000</v>
      </c>
      <c r="G17" s="2">
        <v>186000</v>
      </c>
      <c r="H17" s="2">
        <v>199200</v>
      </c>
      <c r="I17" s="2">
        <v>263400</v>
      </c>
      <c r="J17" s="2">
        <v>267900</v>
      </c>
      <c r="K17" s="2">
        <v>268140</v>
      </c>
      <c r="L17" s="2">
        <v>176400</v>
      </c>
      <c r="M17" s="2">
        <v>179400</v>
      </c>
      <c r="N17" s="2">
        <v>204540</v>
      </c>
      <c r="O17" s="2">
        <v>264480</v>
      </c>
      <c r="P17">
        <f t="shared" si="0"/>
        <v>2385060</v>
      </c>
    </row>
    <row r="18" spans="1:16" x14ac:dyDescent="0.2">
      <c r="A18" s="53" t="s">
        <v>45</v>
      </c>
      <c r="B18" s="24"/>
      <c r="C18" s="25"/>
      <c r="D18" s="55">
        <v>0</v>
      </c>
      <c r="E18" s="2">
        <f>D58*0.033</f>
        <v>10039.524000000001</v>
      </c>
      <c r="F18" s="2">
        <f>E58*0.033</f>
        <v>16810.448292000001</v>
      </c>
      <c r="G18" s="2">
        <f>F58*0.033</f>
        <v>23072.228793636001</v>
      </c>
      <c r="H18" s="2">
        <f>G58*0.033</f>
        <v>31983.622343825988</v>
      </c>
      <c r="I18" s="2">
        <f t="shared" ref="I18:O18" si="1">H58*0.033</f>
        <v>42683.00188117224</v>
      </c>
      <c r="J18" s="2">
        <f t="shared" si="1"/>
        <v>56774.958943250924</v>
      </c>
      <c r="K18" s="2">
        <f t="shared" si="1"/>
        <v>72912.452588378204</v>
      </c>
      <c r="L18" s="2">
        <f t="shared" si="1"/>
        <v>89686.433523794694</v>
      </c>
      <c r="M18" s="2">
        <f t="shared" si="1"/>
        <v>103988.18583007992</v>
      </c>
      <c r="N18" s="2">
        <f t="shared" si="1"/>
        <v>116849.21596247256</v>
      </c>
      <c r="O18" s="2">
        <f t="shared" si="1"/>
        <v>131030.28008923415</v>
      </c>
      <c r="P18" s="2">
        <f t="shared" si="0"/>
        <v>695830.35224784468</v>
      </c>
    </row>
    <row r="19" spans="1:16" x14ac:dyDescent="0.2">
      <c r="A19" s="23" t="s">
        <v>8</v>
      </c>
      <c r="B19" s="24"/>
      <c r="C19" s="25"/>
      <c r="D19" s="2"/>
      <c r="E19" s="2"/>
      <c r="F19" s="2"/>
      <c r="G19" s="2"/>
      <c r="H19" s="2"/>
      <c r="I19" s="2"/>
      <c r="P19" t="s">
        <v>8</v>
      </c>
    </row>
    <row r="20" spans="1:16" x14ac:dyDescent="0.2">
      <c r="A20" s="23"/>
      <c r="B20" s="24"/>
      <c r="C20" s="25"/>
      <c r="D20" s="3"/>
      <c r="E20" s="3"/>
      <c r="F20" s="3"/>
      <c r="G20" s="3"/>
      <c r="H20" s="3"/>
      <c r="I20" s="3"/>
      <c r="P20" t="s">
        <v>8</v>
      </c>
    </row>
    <row r="21" spans="1:16" ht="13.5" thickBot="1" x14ac:dyDescent="0.25">
      <c r="A21" s="31" t="s">
        <v>10</v>
      </c>
      <c r="B21" s="32"/>
      <c r="C21" s="33"/>
      <c r="D21" s="19">
        <f>D15+D16+D17+D18</f>
        <v>352320</v>
      </c>
      <c r="E21" s="19">
        <f>E15+E16+E17+E18</f>
        <v>232639.524</v>
      </c>
      <c r="F21" s="19">
        <f>F15+F16+F17+F18</f>
        <v>217210.44829199999</v>
      </c>
      <c r="G21" s="19">
        <f>G15+G16+G17+G18</f>
        <v>304072.22879363602</v>
      </c>
      <c r="H21" s="19">
        <f>H15+H16+H17+H18</f>
        <v>372183.62234382599</v>
      </c>
      <c r="I21" s="19">
        <f>I15+I16+I17+I18</f>
        <v>455883.00188117224</v>
      </c>
      <c r="J21" s="19">
        <f>J15+J16+J17+J18</f>
        <v>517274.95894325094</v>
      </c>
      <c r="K21" s="19">
        <f>K15+K16+K17+K18</f>
        <v>536652.45258837822</v>
      </c>
      <c r="L21" s="19">
        <f>L15+L16+L17+L18</f>
        <v>461846.43352379469</v>
      </c>
      <c r="M21" s="19">
        <f>M15+M16+M17+M18</f>
        <v>417988.18583007995</v>
      </c>
      <c r="N21" s="19">
        <f>N15+N16+N17+N18</f>
        <v>457989.21596247255</v>
      </c>
      <c r="O21" s="19">
        <f>O15+O16+O17+O18</f>
        <v>548870.28008923412</v>
      </c>
      <c r="P21" s="51">
        <f>P15+P16+P17+P18</f>
        <v>4874930.3522478445</v>
      </c>
    </row>
    <row r="22" spans="1:16" x14ac:dyDescent="0.2">
      <c r="A22" s="23"/>
      <c r="B22" s="24"/>
      <c r="C22" s="25"/>
      <c r="D22" s="4"/>
      <c r="E22" s="4"/>
      <c r="F22" s="4"/>
      <c r="G22" s="4"/>
      <c r="H22" s="4"/>
      <c r="I22" s="4"/>
    </row>
    <row r="23" spans="1:16" x14ac:dyDescent="0.2">
      <c r="A23" s="23"/>
      <c r="B23" s="24"/>
      <c r="C23" s="25"/>
      <c r="D23" s="4"/>
      <c r="E23" s="4"/>
      <c r="F23" s="4"/>
      <c r="G23" s="4"/>
      <c r="H23" s="4"/>
      <c r="I23" s="4"/>
    </row>
    <row r="24" spans="1:16" x14ac:dyDescent="0.2">
      <c r="A24" s="23"/>
      <c r="B24" s="24"/>
      <c r="C24" s="25"/>
    </row>
    <row r="25" spans="1:16" x14ac:dyDescent="0.2">
      <c r="A25" s="31" t="s">
        <v>11</v>
      </c>
      <c r="B25" s="29"/>
      <c r="C25" s="30"/>
    </row>
    <row r="26" spans="1:16" x14ac:dyDescent="0.2">
      <c r="A26" s="23"/>
      <c r="B26" s="24"/>
      <c r="C26" s="25"/>
      <c r="D26" s="2"/>
      <c r="E26" s="2"/>
      <c r="P26" t="s">
        <v>8</v>
      </c>
    </row>
    <row r="27" spans="1:16" x14ac:dyDescent="0.2">
      <c r="A27" s="23" t="s">
        <v>68</v>
      </c>
      <c r="B27" s="24"/>
      <c r="C27" s="25"/>
      <c r="D27" s="2">
        <v>0</v>
      </c>
      <c r="E27" s="2">
        <v>0</v>
      </c>
      <c r="F27" s="2">
        <v>0</v>
      </c>
      <c r="G27" s="52">
        <v>0</v>
      </c>
      <c r="H27" s="52">
        <v>0</v>
      </c>
      <c r="I27" s="52">
        <v>0</v>
      </c>
      <c r="J27" s="52">
        <v>0</v>
      </c>
      <c r="K27" s="52">
        <v>90</v>
      </c>
      <c r="L27" s="52">
        <v>0</v>
      </c>
      <c r="M27" s="52">
        <v>0</v>
      </c>
      <c r="N27" s="52">
        <v>0</v>
      </c>
      <c r="O27" s="52">
        <v>0</v>
      </c>
      <c r="P27" s="2">
        <f>D27+E27+F27+G27+H27+I27+J27+K27+L27+M27+N27+O27</f>
        <v>90</v>
      </c>
    </row>
    <row r="28" spans="1:16" x14ac:dyDescent="0.2">
      <c r="A28" s="23" t="s">
        <v>69</v>
      </c>
      <c r="B28" s="24"/>
      <c r="C28" s="25"/>
      <c r="D28" s="2">
        <v>3000</v>
      </c>
      <c r="E28" s="2">
        <v>0</v>
      </c>
      <c r="F28" s="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2">
        <f t="shared" ref="P28:P46" si="2">D28+E28+F28+G28+H28+I28+J28+K28+L28+M28+N28+O28</f>
        <v>3000</v>
      </c>
    </row>
    <row r="29" spans="1:16" x14ac:dyDescent="0.2">
      <c r="A29" s="23" t="s">
        <v>70</v>
      </c>
      <c r="B29" s="24"/>
      <c r="C29" s="25"/>
      <c r="D29" s="2">
        <f>85*4</f>
        <v>340</v>
      </c>
      <c r="E29" s="2">
        <f t="shared" ref="E29:O29" si="3">85*4</f>
        <v>340</v>
      </c>
      <c r="F29" s="2">
        <f t="shared" si="3"/>
        <v>340</v>
      </c>
      <c r="G29" s="2">
        <f t="shared" si="3"/>
        <v>340</v>
      </c>
      <c r="H29" s="2">
        <f t="shared" si="3"/>
        <v>340</v>
      </c>
      <c r="I29" s="2">
        <f t="shared" si="3"/>
        <v>340</v>
      </c>
      <c r="J29" s="2">
        <f t="shared" si="3"/>
        <v>340</v>
      </c>
      <c r="K29" s="2">
        <f t="shared" si="3"/>
        <v>340</v>
      </c>
      <c r="L29" s="2">
        <f t="shared" si="3"/>
        <v>340</v>
      </c>
      <c r="M29" s="2">
        <f t="shared" si="3"/>
        <v>340</v>
      </c>
      <c r="N29" s="2">
        <f t="shared" si="3"/>
        <v>340</v>
      </c>
      <c r="O29" s="2">
        <f t="shared" si="3"/>
        <v>340</v>
      </c>
      <c r="P29" s="2">
        <f t="shared" si="2"/>
        <v>4080</v>
      </c>
    </row>
    <row r="30" spans="1:16" x14ac:dyDescent="0.2">
      <c r="A30" s="23" t="s">
        <v>65</v>
      </c>
      <c r="B30" s="24"/>
      <c r="C30" s="25"/>
      <c r="D30" s="2">
        <v>0</v>
      </c>
      <c r="E30" s="2">
        <v>0</v>
      </c>
      <c r="F30" s="2">
        <v>0</v>
      </c>
      <c r="G30" s="52">
        <v>0</v>
      </c>
      <c r="H30" s="2">
        <f>195*100</f>
        <v>19500</v>
      </c>
      <c r="I30" s="5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f t="shared" si="2"/>
        <v>19500</v>
      </c>
    </row>
    <row r="31" spans="1:16" x14ac:dyDescent="0.2">
      <c r="A31" s="23" t="s">
        <v>66</v>
      </c>
      <c r="B31" s="24"/>
      <c r="C31" s="25"/>
      <c r="D31" s="2">
        <v>0</v>
      </c>
      <c r="E31" s="2">
        <v>0</v>
      </c>
      <c r="F31" s="2">
        <v>0</v>
      </c>
      <c r="G31" s="52">
        <v>0</v>
      </c>
      <c r="H31" s="52">
        <v>0</v>
      </c>
      <c r="I31" s="52">
        <f>99*6</f>
        <v>594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2">
        <f t="shared" si="2"/>
        <v>594</v>
      </c>
    </row>
    <row r="32" spans="1:16" x14ac:dyDescent="0.2">
      <c r="A32" s="23" t="s">
        <v>71</v>
      </c>
      <c r="B32" s="24"/>
      <c r="C32" s="25"/>
      <c r="D32" s="2">
        <f>13440/12</f>
        <v>1120</v>
      </c>
      <c r="E32" s="2">
        <f t="shared" ref="E32:O32" si="4">13440/12</f>
        <v>1120</v>
      </c>
      <c r="F32" s="2">
        <f t="shared" si="4"/>
        <v>1120</v>
      </c>
      <c r="G32" s="2">
        <f t="shared" si="4"/>
        <v>1120</v>
      </c>
      <c r="H32" s="2">
        <f t="shared" si="4"/>
        <v>1120</v>
      </c>
      <c r="I32" s="2">
        <f t="shared" si="4"/>
        <v>1120</v>
      </c>
      <c r="J32" s="2">
        <f t="shared" si="4"/>
        <v>1120</v>
      </c>
      <c r="K32" s="2">
        <f t="shared" si="4"/>
        <v>1120</v>
      </c>
      <c r="L32" s="2">
        <f t="shared" si="4"/>
        <v>1120</v>
      </c>
      <c r="M32" s="2">
        <f t="shared" si="4"/>
        <v>1120</v>
      </c>
      <c r="N32" s="2">
        <f t="shared" si="4"/>
        <v>1120</v>
      </c>
      <c r="O32" s="2">
        <f t="shared" si="4"/>
        <v>1120</v>
      </c>
      <c r="P32" s="2">
        <f t="shared" si="2"/>
        <v>13440</v>
      </c>
    </row>
    <row r="33" spans="1:16" x14ac:dyDescent="0.2">
      <c r="A33" s="23" t="s">
        <v>62</v>
      </c>
      <c r="B33" s="24"/>
      <c r="C33" s="25"/>
      <c r="D33" s="2">
        <v>250</v>
      </c>
      <c r="E33" s="2">
        <v>250</v>
      </c>
      <c r="F33" s="2">
        <v>250</v>
      </c>
      <c r="G33" s="2">
        <v>250</v>
      </c>
      <c r="H33" s="2">
        <v>250</v>
      </c>
      <c r="I33" s="2">
        <v>250</v>
      </c>
      <c r="J33" s="2">
        <v>250</v>
      </c>
      <c r="K33" s="2">
        <v>250</v>
      </c>
      <c r="L33" s="2">
        <v>250</v>
      </c>
      <c r="M33" s="2">
        <v>250</v>
      </c>
      <c r="N33" s="2">
        <v>250</v>
      </c>
      <c r="O33" s="2">
        <v>250</v>
      </c>
      <c r="P33" s="2">
        <f t="shared" si="2"/>
        <v>3000</v>
      </c>
    </row>
    <row r="34" spans="1:16" x14ac:dyDescent="0.2">
      <c r="A34" s="23" t="s">
        <v>77</v>
      </c>
      <c r="B34" s="24"/>
      <c r="C34" s="25"/>
      <c r="D34" s="2">
        <v>1200</v>
      </c>
      <c r="E34" s="2">
        <v>1200</v>
      </c>
      <c r="F34" s="2">
        <v>1200</v>
      </c>
      <c r="G34" s="2">
        <v>1200</v>
      </c>
      <c r="H34" s="2">
        <v>1200</v>
      </c>
      <c r="I34" s="2">
        <v>1200</v>
      </c>
      <c r="J34" s="2">
        <v>1200</v>
      </c>
      <c r="K34" s="2">
        <v>1200</v>
      </c>
      <c r="L34" s="2">
        <v>1200</v>
      </c>
      <c r="M34" s="2">
        <v>1200</v>
      </c>
      <c r="N34" s="2">
        <v>1200</v>
      </c>
      <c r="O34" s="2">
        <v>1200</v>
      </c>
      <c r="P34" s="2">
        <f t="shared" si="2"/>
        <v>14400</v>
      </c>
    </row>
    <row r="35" spans="1:16" x14ac:dyDescent="0.2">
      <c r="A35" s="23" t="s">
        <v>63</v>
      </c>
      <c r="B35" s="24"/>
      <c r="C35" s="25"/>
      <c r="D35" s="2">
        <v>550</v>
      </c>
      <c r="E35" s="2">
        <v>550</v>
      </c>
      <c r="F35" s="2">
        <v>550</v>
      </c>
      <c r="G35" s="2">
        <v>550</v>
      </c>
      <c r="H35" s="2">
        <v>550</v>
      </c>
      <c r="I35" s="2">
        <v>550</v>
      </c>
      <c r="J35" s="2">
        <v>550</v>
      </c>
      <c r="K35" s="2">
        <v>550</v>
      </c>
      <c r="L35" s="2">
        <v>550</v>
      </c>
      <c r="M35" s="2">
        <v>550</v>
      </c>
      <c r="N35" s="2">
        <v>550</v>
      </c>
      <c r="O35" s="2">
        <v>550</v>
      </c>
      <c r="P35" s="2">
        <v>550</v>
      </c>
    </row>
    <row r="36" spans="1:16" x14ac:dyDescent="0.2">
      <c r="A36" s="23" t="s">
        <v>12</v>
      </c>
      <c r="B36" s="24"/>
      <c r="C36" s="25"/>
      <c r="D36" s="2">
        <v>14000</v>
      </c>
      <c r="E36" s="2">
        <v>14000</v>
      </c>
      <c r="F36" s="2">
        <v>14000</v>
      </c>
      <c r="G36" s="2">
        <v>14000</v>
      </c>
      <c r="H36" s="2">
        <v>14000</v>
      </c>
      <c r="I36" s="2">
        <v>14000</v>
      </c>
      <c r="J36" s="2">
        <v>14000</v>
      </c>
      <c r="K36" s="2">
        <v>14000</v>
      </c>
      <c r="L36" s="2">
        <v>14000</v>
      </c>
      <c r="M36" s="2">
        <v>14000</v>
      </c>
      <c r="N36" s="2">
        <v>14000</v>
      </c>
      <c r="O36" s="2">
        <v>14000</v>
      </c>
      <c r="P36" s="2">
        <f t="shared" si="2"/>
        <v>168000</v>
      </c>
    </row>
    <row r="37" spans="1:16" x14ac:dyDescent="0.2">
      <c r="A37" s="23" t="s">
        <v>64</v>
      </c>
      <c r="B37" s="24"/>
      <c r="C37" s="25"/>
      <c r="D37" s="2">
        <v>0</v>
      </c>
      <c r="E37" s="2">
        <v>0</v>
      </c>
      <c r="F37" s="2">
        <v>0</v>
      </c>
      <c r="G37" s="2">
        <v>2570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f t="shared" si="2"/>
        <v>2570</v>
      </c>
    </row>
    <row r="38" spans="1:16" x14ac:dyDescent="0.2">
      <c r="A38" s="23" t="s">
        <v>67</v>
      </c>
      <c r="B38" s="24"/>
      <c r="C38" s="25"/>
      <c r="D38" s="2">
        <v>1250</v>
      </c>
      <c r="E38" s="2">
        <v>1250</v>
      </c>
      <c r="F38" s="2">
        <v>1250</v>
      </c>
      <c r="G38" s="2">
        <v>1250</v>
      </c>
      <c r="H38" s="2">
        <v>1250</v>
      </c>
      <c r="I38" s="2">
        <v>1250</v>
      </c>
      <c r="J38" s="2">
        <v>1250</v>
      </c>
      <c r="K38" s="2">
        <v>1250</v>
      </c>
      <c r="L38" s="2">
        <v>1250</v>
      </c>
      <c r="M38" s="2">
        <v>1250</v>
      </c>
      <c r="N38" s="2">
        <v>1250</v>
      </c>
      <c r="O38" s="2">
        <v>1250</v>
      </c>
      <c r="P38" s="2">
        <f t="shared" si="2"/>
        <v>15000</v>
      </c>
    </row>
    <row r="39" spans="1:16" x14ac:dyDescent="0.2">
      <c r="A39" s="23" t="s">
        <v>46</v>
      </c>
      <c r="B39" s="24"/>
      <c r="C39" s="25"/>
      <c r="D39" s="2">
        <v>1000</v>
      </c>
      <c r="E39" s="2">
        <v>1000</v>
      </c>
      <c r="F39" s="2">
        <v>1000</v>
      </c>
      <c r="G39" s="2">
        <v>1000</v>
      </c>
      <c r="H39" s="2">
        <v>1000</v>
      </c>
      <c r="I39" s="2">
        <v>1000</v>
      </c>
      <c r="J39" s="2">
        <v>1000</v>
      </c>
      <c r="K39" s="2">
        <v>1000</v>
      </c>
      <c r="L39" s="2">
        <v>1000</v>
      </c>
      <c r="M39" s="2">
        <v>1000</v>
      </c>
      <c r="N39" s="2">
        <v>1000</v>
      </c>
      <c r="O39" s="2">
        <v>1000</v>
      </c>
      <c r="P39" s="2">
        <f t="shared" si="2"/>
        <v>12000</v>
      </c>
    </row>
    <row r="40" spans="1:16" x14ac:dyDescent="0.2">
      <c r="A40" s="23" t="s">
        <v>72</v>
      </c>
      <c r="B40" s="24"/>
      <c r="C40" s="25"/>
      <c r="D40" s="2">
        <v>450</v>
      </c>
      <c r="E40" s="2">
        <v>450</v>
      </c>
      <c r="F40" s="2">
        <v>450</v>
      </c>
      <c r="G40" s="2">
        <v>450</v>
      </c>
      <c r="H40" s="2">
        <v>450</v>
      </c>
      <c r="I40" s="2">
        <v>450</v>
      </c>
      <c r="J40" s="2">
        <v>450</v>
      </c>
      <c r="K40" s="2">
        <v>450</v>
      </c>
      <c r="L40" s="2">
        <v>450</v>
      </c>
      <c r="M40" s="2">
        <v>450</v>
      </c>
      <c r="N40" s="2">
        <v>450</v>
      </c>
      <c r="O40" s="2">
        <v>450</v>
      </c>
      <c r="P40" s="2">
        <f t="shared" si="2"/>
        <v>5400</v>
      </c>
    </row>
    <row r="41" spans="1:16" x14ac:dyDescent="0.2">
      <c r="A41" s="23" t="s">
        <v>76</v>
      </c>
      <c r="B41" s="24"/>
      <c r="C41" s="25"/>
      <c r="D41" s="2">
        <v>300</v>
      </c>
      <c r="E41" s="2">
        <v>300</v>
      </c>
      <c r="F41" s="2">
        <v>300</v>
      </c>
      <c r="G41" s="2">
        <v>300</v>
      </c>
      <c r="H41" s="2">
        <v>300</v>
      </c>
      <c r="I41" s="2">
        <v>300</v>
      </c>
      <c r="J41" s="2">
        <v>300</v>
      </c>
      <c r="K41" s="2">
        <v>300</v>
      </c>
      <c r="L41" s="2">
        <v>300</v>
      </c>
      <c r="M41" s="2">
        <v>300</v>
      </c>
      <c r="N41" s="2">
        <v>300</v>
      </c>
      <c r="O41" s="2">
        <v>300</v>
      </c>
      <c r="P41" s="2">
        <f t="shared" si="2"/>
        <v>3600</v>
      </c>
    </row>
    <row r="42" spans="1:16" x14ac:dyDescent="0.2">
      <c r="A42" s="23" t="s">
        <v>73</v>
      </c>
      <c r="B42" s="24"/>
      <c r="C42" s="25"/>
      <c r="D42" s="2">
        <v>0</v>
      </c>
      <c r="E42" s="2">
        <v>0</v>
      </c>
      <c r="F42" s="2">
        <v>0</v>
      </c>
      <c r="G42" s="52">
        <v>3000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2">
        <f t="shared" si="2"/>
        <v>3000</v>
      </c>
    </row>
    <row r="43" spans="1:16" x14ac:dyDescent="0.2">
      <c r="A43" s="23" t="s">
        <v>74</v>
      </c>
      <c r="B43" s="24"/>
      <c r="C43" s="25"/>
      <c r="D43" s="2">
        <v>0</v>
      </c>
      <c r="E43" s="2">
        <v>0</v>
      </c>
      <c r="F43" s="2">
        <v>0</v>
      </c>
      <c r="G43" s="52">
        <v>200</v>
      </c>
      <c r="H43" s="52">
        <v>200</v>
      </c>
      <c r="I43" s="52">
        <v>0</v>
      </c>
      <c r="J43" s="52">
        <v>0</v>
      </c>
      <c r="K43" s="52">
        <v>0</v>
      </c>
      <c r="L43" s="52">
        <v>200</v>
      </c>
      <c r="M43" s="52">
        <v>0</v>
      </c>
      <c r="N43" s="52">
        <v>0</v>
      </c>
      <c r="O43" s="52">
        <v>200</v>
      </c>
      <c r="P43" s="2">
        <f t="shared" si="2"/>
        <v>800</v>
      </c>
    </row>
    <row r="44" spans="1:16" x14ac:dyDescent="0.2">
      <c r="A44" s="23" t="s">
        <v>61</v>
      </c>
      <c r="B44" s="24"/>
      <c r="C44" s="25"/>
      <c r="D44" s="2">
        <v>800</v>
      </c>
      <c r="E44" s="2">
        <v>0</v>
      </c>
      <c r="F44" s="2">
        <v>0</v>
      </c>
      <c r="G44" s="2">
        <v>800</v>
      </c>
      <c r="H44" s="2">
        <v>800</v>
      </c>
      <c r="I44" s="2">
        <v>800</v>
      </c>
      <c r="J44" s="2">
        <v>800</v>
      </c>
      <c r="K44" s="2">
        <v>800</v>
      </c>
      <c r="L44" s="2">
        <v>800</v>
      </c>
      <c r="M44" s="2">
        <v>800</v>
      </c>
      <c r="N44" s="2">
        <v>800</v>
      </c>
      <c r="O44" s="2">
        <v>800</v>
      </c>
      <c r="P44" s="2">
        <f t="shared" si="2"/>
        <v>8000</v>
      </c>
    </row>
    <row r="45" spans="1:16" x14ac:dyDescent="0.2">
      <c r="A45" s="23" t="s">
        <v>75</v>
      </c>
      <c r="B45" s="24"/>
      <c r="C45" s="25"/>
      <c r="D45" s="2">
        <v>7000</v>
      </c>
      <c r="E45" s="2">
        <v>7000</v>
      </c>
      <c r="F45" s="2">
        <v>7000</v>
      </c>
      <c r="G45" s="2">
        <v>7000</v>
      </c>
      <c r="H45" s="2">
        <v>7000</v>
      </c>
      <c r="I45" s="2">
        <v>7000</v>
      </c>
      <c r="J45" s="2">
        <v>7000</v>
      </c>
      <c r="K45" s="2">
        <v>7000</v>
      </c>
      <c r="L45" s="2">
        <v>7000</v>
      </c>
      <c r="M45" s="2">
        <v>7000</v>
      </c>
      <c r="N45" s="2">
        <v>7000</v>
      </c>
      <c r="O45" s="2">
        <v>7000</v>
      </c>
      <c r="P45" s="2">
        <f t="shared" si="2"/>
        <v>84000</v>
      </c>
    </row>
    <row r="46" spans="1:16" x14ac:dyDescent="0.2">
      <c r="A46" s="53" t="s">
        <v>13</v>
      </c>
      <c r="B46" s="24"/>
      <c r="C46" s="25"/>
      <c r="D46" s="2">
        <f>-D52*0.052</f>
        <v>832</v>
      </c>
      <c r="E46" s="55">
        <v>0</v>
      </c>
      <c r="F46" s="55">
        <v>0</v>
      </c>
      <c r="G46" s="56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0</v>
      </c>
      <c r="O46" s="55">
        <v>0</v>
      </c>
      <c r="P46" s="55">
        <f t="shared" si="2"/>
        <v>832</v>
      </c>
    </row>
    <row r="47" spans="1:16" x14ac:dyDescent="0.2">
      <c r="A47" s="23"/>
      <c r="B47" s="24"/>
      <c r="C47" s="25"/>
      <c r="D47" s="3" t="s">
        <v>8</v>
      </c>
      <c r="E47" s="3"/>
      <c r="F47" s="3"/>
      <c r="G47" s="3"/>
      <c r="H47" s="3"/>
      <c r="I47" s="3"/>
      <c r="P47" s="2" t="s">
        <v>8</v>
      </c>
    </row>
    <row r="48" spans="1:16" ht="13.5" thickBot="1" x14ac:dyDescent="0.25">
      <c r="A48" s="31" t="s">
        <v>14</v>
      </c>
      <c r="B48" s="32"/>
      <c r="C48" s="33"/>
      <c r="D48" s="19">
        <f>D27+D28+D29+D30+D31+D32+D33+D34+D35+D36+D37+D38+D39+D40+D41+D42+D43+D44+D45+D46</f>
        <v>32092</v>
      </c>
      <c r="E48" s="19">
        <f t="shared" ref="E48:P48" si="5">E27+E28+E29+E30+E31+E32+E33+E34+E35+E36+E37+E38+E39+E40+E41+E42+E43+E44+E45+E46</f>
        <v>27460</v>
      </c>
      <c r="F48" s="19">
        <f t="shared" si="5"/>
        <v>27460</v>
      </c>
      <c r="G48" s="19">
        <f t="shared" si="5"/>
        <v>34030</v>
      </c>
      <c r="H48" s="19">
        <f t="shared" si="5"/>
        <v>47960</v>
      </c>
      <c r="I48" s="19">
        <f t="shared" si="5"/>
        <v>28854</v>
      </c>
      <c r="J48" s="19">
        <f t="shared" si="5"/>
        <v>28260</v>
      </c>
      <c r="K48" s="19">
        <f t="shared" si="5"/>
        <v>28350</v>
      </c>
      <c r="L48" s="19">
        <f t="shared" si="5"/>
        <v>28460</v>
      </c>
      <c r="M48" s="19">
        <f t="shared" si="5"/>
        <v>28260</v>
      </c>
      <c r="N48" s="19">
        <f t="shared" si="5"/>
        <v>28260</v>
      </c>
      <c r="O48" s="19">
        <f t="shared" si="5"/>
        <v>28460</v>
      </c>
      <c r="P48" s="19">
        <f t="shared" si="5"/>
        <v>361856</v>
      </c>
    </row>
    <row r="49" spans="1:16" x14ac:dyDescent="0.2">
      <c r="A49" s="23"/>
      <c r="B49" s="24"/>
      <c r="C49" s="25"/>
      <c r="D49" s="4"/>
      <c r="E49" s="4"/>
      <c r="F49" s="4"/>
      <c r="G49" s="4"/>
      <c r="H49" s="4"/>
      <c r="I49" s="4"/>
    </row>
    <row r="50" spans="1:16" x14ac:dyDescent="0.2">
      <c r="A50" s="23"/>
      <c r="B50" s="24"/>
      <c r="C50" s="25"/>
      <c r="D50" s="4"/>
      <c r="E50" s="4"/>
      <c r="F50" s="4"/>
      <c r="G50" s="4"/>
      <c r="H50" s="4"/>
      <c r="I50" s="4"/>
    </row>
    <row r="51" spans="1:16" x14ac:dyDescent="0.2">
      <c r="A51" s="23"/>
      <c r="B51" s="24"/>
      <c r="C51" s="25"/>
      <c r="D51" s="3"/>
      <c r="E51" s="3"/>
      <c r="F51" s="3"/>
      <c r="G51" s="3"/>
      <c r="H51" s="3"/>
      <c r="I51" s="3"/>
    </row>
    <row r="52" spans="1:16" x14ac:dyDescent="0.2">
      <c r="A52" s="34" t="s">
        <v>15</v>
      </c>
      <c r="B52" s="35"/>
      <c r="C52" s="36"/>
      <c r="D52" s="3">
        <v>-16000</v>
      </c>
      <c r="E52" s="3">
        <v>304228</v>
      </c>
      <c r="F52" s="3">
        <v>509408</v>
      </c>
      <c r="G52" s="3">
        <f t="shared" ref="F52:O52" si="6">F58</f>
        <v>699158.44829199999</v>
      </c>
      <c r="H52" s="3">
        <f t="shared" si="6"/>
        <v>969200.67708563595</v>
      </c>
      <c r="I52" s="3">
        <f t="shared" si="6"/>
        <v>1293424.2994294618</v>
      </c>
      <c r="J52" s="3">
        <f t="shared" si="6"/>
        <v>1720453.301310634</v>
      </c>
      <c r="K52" s="3">
        <f t="shared" si="6"/>
        <v>2209468.2602538848</v>
      </c>
      <c r="L52" s="3">
        <f t="shared" si="6"/>
        <v>2717770.7128422633</v>
      </c>
      <c r="M52" s="3">
        <f t="shared" si="6"/>
        <v>3151157.1463660579</v>
      </c>
      <c r="N52" s="3">
        <f t="shared" si="6"/>
        <v>3540885.3321961379</v>
      </c>
      <c r="O52" s="3">
        <f t="shared" si="6"/>
        <v>3970614.5481586102</v>
      </c>
      <c r="P52" s="2" t="s">
        <v>8</v>
      </c>
    </row>
    <row r="53" spans="1:16" x14ac:dyDescent="0.2">
      <c r="A53" s="37"/>
      <c r="B53" s="38"/>
      <c r="C53" s="39"/>
      <c r="D53" s="57"/>
      <c r="E53" s="57"/>
      <c r="F53" s="57"/>
      <c r="G53" s="57"/>
      <c r="H53" s="57"/>
      <c r="I53" s="57"/>
      <c r="J53" s="55"/>
      <c r="K53" s="55"/>
      <c r="L53" s="55"/>
      <c r="M53" s="55"/>
      <c r="N53" s="55"/>
      <c r="O53" s="55"/>
      <c r="P53" s="55">
        <f t="shared" ref="P53:P58" si="7">D53+E53+F53+G53+H53+I53+J53+K53+L53+M53+N53+O53</f>
        <v>0</v>
      </c>
    </row>
    <row r="54" spans="1:16" x14ac:dyDescent="0.2">
      <c r="A54" s="34"/>
      <c r="B54" s="35"/>
      <c r="C54" s="36"/>
      <c r="D54" s="57"/>
      <c r="E54" s="57"/>
      <c r="F54" s="57"/>
      <c r="G54" s="57"/>
      <c r="H54" s="57"/>
      <c r="I54" s="57"/>
      <c r="J54" s="55"/>
      <c r="K54" s="55"/>
      <c r="L54" s="55"/>
      <c r="M54" s="55"/>
      <c r="N54" s="55"/>
      <c r="O54" s="55"/>
      <c r="P54" s="55">
        <f t="shared" si="7"/>
        <v>0</v>
      </c>
    </row>
    <row r="55" spans="1:16" x14ac:dyDescent="0.2">
      <c r="A55" s="40" t="s">
        <v>16</v>
      </c>
      <c r="B55" s="41"/>
      <c r="C55" s="42"/>
      <c r="D55" s="3">
        <f t="shared" ref="D55:O55" si="8">D21-D48</f>
        <v>320228</v>
      </c>
      <c r="E55" s="3">
        <f t="shared" si="8"/>
        <v>205179.524</v>
      </c>
      <c r="F55" s="3">
        <f t="shared" si="8"/>
        <v>189750.44829199999</v>
      </c>
      <c r="G55" s="3">
        <f t="shared" si="8"/>
        <v>270042.22879363602</v>
      </c>
      <c r="H55" s="3">
        <f t="shared" si="8"/>
        <v>324223.62234382599</v>
      </c>
      <c r="I55" s="3">
        <f t="shared" si="8"/>
        <v>427029.00188117224</v>
      </c>
      <c r="J55" s="3">
        <f t="shared" si="8"/>
        <v>489014.95894325094</v>
      </c>
      <c r="K55" s="3">
        <f t="shared" si="8"/>
        <v>508302.45258837822</v>
      </c>
      <c r="L55" s="3">
        <f t="shared" si="8"/>
        <v>433386.43352379469</v>
      </c>
      <c r="M55" s="3">
        <f t="shared" si="8"/>
        <v>389728.18583007995</v>
      </c>
      <c r="N55" s="3">
        <f t="shared" si="8"/>
        <v>429729.21596247255</v>
      </c>
      <c r="O55" s="3">
        <f t="shared" si="8"/>
        <v>520410.28008923412</v>
      </c>
      <c r="P55" s="2" t="s">
        <v>8</v>
      </c>
    </row>
    <row r="56" spans="1:16" x14ac:dyDescent="0.2">
      <c r="A56" s="37"/>
      <c r="B56" s="38"/>
      <c r="C56" s="39"/>
      <c r="D56" s="57"/>
      <c r="E56" s="57"/>
      <c r="F56" s="57"/>
      <c r="G56" s="57"/>
      <c r="H56" s="57"/>
      <c r="I56" s="57"/>
      <c r="J56" s="55"/>
      <c r="K56" s="55"/>
      <c r="L56" s="55"/>
      <c r="M56" s="55"/>
      <c r="N56" s="55"/>
      <c r="O56" s="55"/>
      <c r="P56" s="55">
        <f t="shared" si="7"/>
        <v>0</v>
      </c>
    </row>
    <row r="57" spans="1:16" x14ac:dyDescent="0.2">
      <c r="A57" s="26"/>
      <c r="B57" s="27"/>
      <c r="C57" s="28"/>
      <c r="D57" s="57"/>
      <c r="E57" s="57"/>
      <c r="F57" s="57"/>
      <c r="G57" s="57"/>
      <c r="H57" s="57"/>
      <c r="I57" s="57"/>
      <c r="J57" s="55"/>
      <c r="K57" s="55"/>
      <c r="L57" s="55"/>
      <c r="M57" s="55"/>
      <c r="N57" s="55"/>
      <c r="O57" s="55"/>
      <c r="P57" s="55">
        <f t="shared" si="7"/>
        <v>0</v>
      </c>
    </row>
    <row r="58" spans="1:16" ht="13.5" thickBot="1" x14ac:dyDescent="0.25">
      <c r="A58" s="43" t="s">
        <v>17</v>
      </c>
      <c r="B58" s="44"/>
      <c r="C58" s="45"/>
      <c r="D58" s="19">
        <f>D52+D55</f>
        <v>304228</v>
      </c>
      <c r="E58" s="19">
        <f t="shared" ref="E58:O58" si="9">E52+E55</f>
        <v>509407.52399999998</v>
      </c>
      <c r="F58" s="19">
        <f t="shared" si="9"/>
        <v>699158.44829199999</v>
      </c>
      <c r="G58" s="19">
        <f t="shared" si="9"/>
        <v>969200.67708563595</v>
      </c>
      <c r="H58" s="19">
        <f t="shared" si="9"/>
        <v>1293424.2994294618</v>
      </c>
      <c r="I58" s="19">
        <f t="shared" si="9"/>
        <v>1720453.301310634</v>
      </c>
      <c r="J58" s="19">
        <f t="shared" si="9"/>
        <v>2209468.2602538848</v>
      </c>
      <c r="K58" s="19">
        <f t="shared" si="9"/>
        <v>2717770.7128422633</v>
      </c>
      <c r="L58" s="19">
        <f t="shared" si="9"/>
        <v>3151157.1463660579</v>
      </c>
      <c r="M58" s="19">
        <f t="shared" si="9"/>
        <v>3540885.3321961379</v>
      </c>
      <c r="N58" s="19">
        <f t="shared" si="9"/>
        <v>3970614.5481586102</v>
      </c>
      <c r="O58" s="19">
        <f t="shared" si="9"/>
        <v>4491024.8282478442</v>
      </c>
      <c r="P58" s="51" t="s">
        <v>8</v>
      </c>
    </row>
    <row r="59" spans="1:16" x14ac:dyDescent="0.2">
      <c r="A59" s="2"/>
      <c r="B59" s="2"/>
      <c r="C59" s="2"/>
      <c r="D59" s="3"/>
      <c r="E59" s="3"/>
      <c r="F59" s="3"/>
      <c r="G59" s="3"/>
      <c r="H59" s="3"/>
      <c r="I59" s="3"/>
    </row>
    <row r="60" spans="1:16" x14ac:dyDescent="0.2">
      <c r="A60" s="2"/>
      <c r="B60" s="2"/>
      <c r="C60" s="2"/>
      <c r="D60" s="3"/>
      <c r="E60" s="3"/>
      <c r="F60" s="3"/>
      <c r="G60" s="3"/>
      <c r="H60" s="3"/>
      <c r="I60" s="3"/>
    </row>
    <row r="61" spans="1:16" x14ac:dyDescent="0.2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2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2">
      <c r="A123" s="2"/>
      <c r="B123" s="2"/>
      <c r="C123" s="2"/>
      <c r="D123" s="2"/>
      <c r="E123" s="2"/>
      <c r="F123" s="2"/>
      <c r="G123" s="2"/>
      <c r="H123" s="2"/>
      <c r="I123" s="2"/>
    </row>
    <row r="124" spans="1:9" x14ac:dyDescent="0.2">
      <c r="A124" s="2"/>
      <c r="B124" s="2"/>
      <c r="C124" s="2"/>
      <c r="D124" s="2"/>
      <c r="E124" s="2"/>
      <c r="F124" s="2"/>
      <c r="G124" s="2"/>
      <c r="H124" s="2"/>
      <c r="I124" s="2"/>
    </row>
    <row r="125" spans="1:9" x14ac:dyDescent="0.2">
      <c r="A125" s="2"/>
      <c r="B125" s="2"/>
      <c r="C125" s="2"/>
      <c r="D125" s="2"/>
      <c r="E125" s="2"/>
      <c r="F125" s="2"/>
      <c r="G125" s="2"/>
      <c r="H125" s="2"/>
      <c r="I125" s="2"/>
    </row>
    <row r="126" spans="1:9" x14ac:dyDescent="0.2">
      <c r="A126" s="2"/>
      <c r="B126" s="2"/>
      <c r="C126" s="2"/>
      <c r="D126" s="2"/>
      <c r="E126" s="2"/>
      <c r="F126" s="2"/>
      <c r="G126" s="2"/>
      <c r="H126" s="2"/>
      <c r="I126" s="2"/>
    </row>
  </sheetData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7"/>
  <sheetViews>
    <sheetView workbookViewId="0">
      <selection activeCell="D1" sqref="D1"/>
    </sheetView>
  </sheetViews>
  <sheetFormatPr defaultColWidth="8.85546875" defaultRowHeight="12.75" x14ac:dyDescent="0.2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42578125" customWidth="1"/>
    <col min="15" max="15" width="12.140625" customWidth="1"/>
    <col min="16" max="16" width="12.42578125" customWidth="1"/>
  </cols>
  <sheetData>
    <row r="1" spans="1:16" ht="18" x14ac:dyDescent="0.25">
      <c r="A1" s="5" t="s">
        <v>18</v>
      </c>
      <c r="D1" t="s">
        <v>58</v>
      </c>
    </row>
    <row r="3" spans="1:16" ht="15" x14ac:dyDescent="0.2">
      <c r="A3" s="6">
        <v>-1</v>
      </c>
      <c r="B3" s="7"/>
    </row>
    <row r="5" spans="1:16" ht="15" x14ac:dyDescent="0.2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19</v>
      </c>
      <c r="H5" s="9" t="s">
        <v>5</v>
      </c>
      <c r="I5" s="9" t="s">
        <v>20</v>
      </c>
      <c r="J5" s="9" t="s">
        <v>21</v>
      </c>
      <c r="K5" s="9" t="s">
        <v>40</v>
      </c>
      <c r="L5" s="9" t="s">
        <v>41</v>
      </c>
      <c r="M5" s="9" t="s">
        <v>51</v>
      </c>
      <c r="N5" s="9" t="s">
        <v>52</v>
      </c>
      <c r="O5" s="9" t="s">
        <v>34</v>
      </c>
      <c r="P5" s="9" t="s">
        <v>35</v>
      </c>
    </row>
    <row r="6" spans="1:16" ht="15" x14ac:dyDescent="0.2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5.75" thickBot="1" x14ac:dyDescent="0.25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" x14ac:dyDescent="0.2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5" x14ac:dyDescent="0.2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5" x14ac:dyDescent="0.2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5" x14ac:dyDescent="0.2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5" x14ac:dyDescent="0.2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5" x14ac:dyDescent="0.2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5" x14ac:dyDescent="0.2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5.75" thickBot="1" x14ac:dyDescent="0.25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5.75" thickTop="1" x14ac:dyDescent="0.2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" x14ac:dyDescent="0.2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" x14ac:dyDescent="0.2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5.75" thickBot="1" x14ac:dyDescent="0.25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" x14ac:dyDescent="0.2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" x14ac:dyDescent="0.2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" x14ac:dyDescent="0.2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" x14ac:dyDescent="0.2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" x14ac:dyDescent="0.2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" x14ac:dyDescent="0.2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" x14ac:dyDescent="0.2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" x14ac:dyDescent="0.2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" x14ac:dyDescent="0.2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" x14ac:dyDescent="0.2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" x14ac:dyDescent="0.2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" x14ac:dyDescent="0.2">
      <c r="A31" s="8" t="s">
        <v>22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" x14ac:dyDescent="0.2">
      <c r="A32" s="8" t="s">
        <v>23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" x14ac:dyDescent="0.2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" x14ac:dyDescent="0.2">
      <c r="A34" s="8" t="s">
        <v>24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" x14ac:dyDescent="0.2">
      <c r="A35" s="8" t="s">
        <v>25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" x14ac:dyDescent="0.2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" x14ac:dyDescent="0.2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" x14ac:dyDescent="0.2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5.75" thickBot="1" x14ac:dyDescent="0.25">
      <c r="A39" s="12" t="s">
        <v>26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" x14ac:dyDescent="0.2">
      <c r="A40" s="12" t="s">
        <v>27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" x14ac:dyDescent="0.2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" x14ac:dyDescent="0.2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" x14ac:dyDescent="0.2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" x14ac:dyDescent="0.2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" x14ac:dyDescent="0.2">
      <c r="A45" s="12" t="s">
        <v>53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" x14ac:dyDescent="0.2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" x14ac:dyDescent="0.2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19</v>
      </c>
      <c r="H47" s="9" t="s">
        <v>5</v>
      </c>
      <c r="I47" s="9" t="s">
        <v>20</v>
      </c>
      <c r="J47" s="9" t="s">
        <v>21</v>
      </c>
      <c r="K47" s="9" t="s">
        <v>40</v>
      </c>
      <c r="L47" s="9" t="s">
        <v>41</v>
      </c>
      <c r="M47" s="9" t="s">
        <v>51</v>
      </c>
      <c r="N47" s="9" t="s">
        <v>52</v>
      </c>
      <c r="O47" s="9" t="s">
        <v>34</v>
      </c>
      <c r="P47" s="9" t="s">
        <v>35</v>
      </c>
    </row>
    <row r="48" spans="1:16" ht="15" x14ac:dyDescent="0.2">
      <c r="A48" s="8"/>
      <c r="B48" s="8"/>
      <c r="C48" s="8"/>
      <c r="D48" s="8"/>
      <c r="E48" s="8"/>
      <c r="F48" s="8"/>
      <c r="G48" s="8"/>
      <c r="H48" s="8"/>
      <c r="J48" s="8"/>
    </row>
    <row r="49" spans="1:16" ht="15.75" thickBot="1" x14ac:dyDescent="0.25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.75" thickTop="1" x14ac:dyDescent="0.2">
      <c r="A50" s="8"/>
      <c r="B50" s="8"/>
      <c r="C50" s="8"/>
      <c r="D50" s="8"/>
      <c r="E50" s="8"/>
      <c r="F50" s="8"/>
      <c r="G50" s="8"/>
      <c r="H50" s="8"/>
      <c r="J50" s="8"/>
    </row>
    <row r="51" spans="1:16" ht="15.75" thickBot="1" x14ac:dyDescent="0.25">
      <c r="A51" s="12" t="s">
        <v>28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5.75" thickTop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" x14ac:dyDescent="0.2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" x14ac:dyDescent="0.2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" x14ac:dyDescent="0.2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" x14ac:dyDescent="0.2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" x14ac:dyDescent="0.2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" x14ac:dyDescent="0.2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" x14ac:dyDescent="0.2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" x14ac:dyDescent="0.2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" x14ac:dyDescent="0.2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" x14ac:dyDescent="0.2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" x14ac:dyDescent="0.2">
      <c r="A63" s="8"/>
      <c r="B63" s="8"/>
      <c r="C63" s="8"/>
      <c r="D63" s="8"/>
      <c r="E63" s="8"/>
      <c r="F63" s="8"/>
      <c r="G63" s="8"/>
      <c r="H63" s="8"/>
      <c r="J63" s="8"/>
    </row>
    <row r="64" spans="1:16" ht="15" x14ac:dyDescent="0.2">
      <c r="A64" s="8" t="s">
        <v>29</v>
      </c>
      <c r="B64" s="8"/>
      <c r="C64" s="8"/>
      <c r="D64" s="8"/>
      <c r="E64" s="8"/>
      <c r="F64" s="8"/>
      <c r="G64" s="8"/>
      <c r="H64" s="8"/>
      <c r="J64" s="8"/>
    </row>
    <row r="65" spans="1:16" ht="15" x14ac:dyDescent="0.2">
      <c r="A65" s="8" t="s">
        <v>49</v>
      </c>
      <c r="B65" s="8"/>
      <c r="C65" s="8"/>
      <c r="D65" s="8"/>
      <c r="E65" s="8"/>
      <c r="F65" s="8"/>
      <c r="G65" s="8"/>
      <c r="H65" s="8"/>
      <c r="J65" s="8"/>
    </row>
    <row r="66" spans="1:16" ht="15" x14ac:dyDescent="0.2">
      <c r="A66" s="8" t="s">
        <v>50</v>
      </c>
      <c r="B66" s="8"/>
      <c r="C66" s="8"/>
      <c r="D66" s="8"/>
      <c r="E66" s="8"/>
      <c r="F66" s="8"/>
      <c r="G66" s="8"/>
      <c r="H66" s="8"/>
      <c r="J66" s="8"/>
    </row>
    <row r="67" spans="1:16" ht="15" x14ac:dyDescent="0.2">
      <c r="A67" s="8"/>
      <c r="B67" s="8"/>
      <c r="C67" s="8"/>
      <c r="D67" s="8"/>
      <c r="E67" s="8"/>
      <c r="F67" s="8"/>
      <c r="G67" s="8"/>
      <c r="H67" s="8"/>
      <c r="J67" s="8"/>
    </row>
    <row r="68" spans="1:16" ht="15.75" thickBot="1" x14ac:dyDescent="0.25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5.75" thickTop="1" x14ac:dyDescent="0.2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" x14ac:dyDescent="0.2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" x14ac:dyDescent="0.2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" x14ac:dyDescent="0.2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" x14ac:dyDescent="0.2">
      <c r="A73" s="12" t="s">
        <v>30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" x14ac:dyDescent="0.2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" x14ac:dyDescent="0.2">
      <c r="A75" s="12" t="s">
        <v>31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" x14ac:dyDescent="0.2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" x14ac:dyDescent="0.2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" x14ac:dyDescent="0.2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19</v>
      </c>
      <c r="H78" s="9" t="s">
        <v>5</v>
      </c>
      <c r="I78" s="9" t="s">
        <v>20</v>
      </c>
      <c r="J78" s="9" t="s">
        <v>21</v>
      </c>
      <c r="K78" s="9" t="s">
        <v>40</v>
      </c>
      <c r="L78" s="9" t="s">
        <v>41</v>
      </c>
      <c r="M78" s="9" t="s">
        <v>51</v>
      </c>
      <c r="N78" s="9" t="s">
        <v>52</v>
      </c>
      <c r="O78" s="9" t="s">
        <v>34</v>
      </c>
      <c r="P78" s="9" t="s">
        <v>35</v>
      </c>
    </row>
    <row r="79" spans="1:16" ht="15" x14ac:dyDescent="0.2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" x14ac:dyDescent="0.2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" x14ac:dyDescent="0.2">
      <c r="A81" s="8" t="s">
        <v>57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" x14ac:dyDescent="0.2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" x14ac:dyDescent="0.2">
      <c r="A83" s="8" t="s">
        <v>56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" x14ac:dyDescent="0.2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5.75" thickBot="1" x14ac:dyDescent="0.25">
      <c r="A85" s="8" t="s">
        <v>32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" x14ac:dyDescent="0.2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" x14ac:dyDescent="0.2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" x14ac:dyDescent="0.2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" x14ac:dyDescent="0.2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" x14ac:dyDescent="0.2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" x14ac:dyDescent="0.2">
      <c r="A91" s="8" t="s">
        <v>54</v>
      </c>
      <c r="B91" s="8"/>
      <c r="C91" t="s">
        <v>8</v>
      </c>
      <c r="D91" t="s">
        <v>8</v>
      </c>
      <c r="E91" t="s">
        <v>33</v>
      </c>
      <c r="F91" t="s">
        <v>33</v>
      </c>
      <c r="G91" t="s">
        <v>33</v>
      </c>
      <c r="H91" t="s">
        <v>33</v>
      </c>
      <c r="I91" t="s">
        <v>33</v>
      </c>
      <c r="J91" t="s">
        <v>33</v>
      </c>
      <c r="K91" t="s">
        <v>33</v>
      </c>
      <c r="L91" t="s">
        <v>33</v>
      </c>
      <c r="M91" t="s">
        <v>33</v>
      </c>
      <c r="N91" t="s">
        <v>33</v>
      </c>
      <c r="O91" t="s">
        <v>33</v>
      </c>
      <c r="P91" t="s">
        <v>33</v>
      </c>
    </row>
    <row r="92" spans="1:16" ht="15" x14ac:dyDescent="0.2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" x14ac:dyDescent="0.2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" x14ac:dyDescent="0.2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" x14ac:dyDescent="0.2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" x14ac:dyDescent="0.2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" x14ac:dyDescent="0.2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" x14ac:dyDescent="0.2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" x14ac:dyDescent="0.2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5.75" thickBot="1" x14ac:dyDescent="0.25">
      <c r="A100" s="12" t="s">
        <v>37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" x14ac:dyDescent="0.2">
      <c r="A104" s="12" t="s">
        <v>38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" x14ac:dyDescent="0.2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19</v>
      </c>
      <c r="H107" s="9" t="s">
        <v>5</v>
      </c>
      <c r="I107" s="8"/>
      <c r="J107" s="8"/>
    </row>
    <row r="108" spans="1:10" ht="15" x14ac:dyDescent="0.2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" x14ac:dyDescent="0.2">
      <c r="A110" s="8" t="s">
        <v>55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" x14ac:dyDescent="0.2">
      <c r="A112" s="8" t="s">
        <v>48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5.75" thickBot="1" x14ac:dyDescent="0.25">
      <c r="A114" s="12" t="s">
        <v>39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" x14ac:dyDescent="0.2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B4" sqref="B4"/>
    </sheetView>
  </sheetViews>
  <sheetFormatPr defaultColWidth="8.85546875" defaultRowHeight="12.75" x14ac:dyDescent="0.2"/>
  <cols>
    <col min="1" max="1" width="26.140625" customWidth="1"/>
    <col min="2" max="2" width="38.5703125" customWidth="1"/>
    <col min="3" max="3" width="27.5703125" customWidth="1"/>
    <col min="4" max="4" width="25" customWidth="1"/>
  </cols>
  <sheetData>
    <row r="1" spans="1:4" ht="23.25" x14ac:dyDescent="0.35">
      <c r="A1" s="54"/>
      <c r="B1" s="54"/>
      <c r="C1" s="54"/>
      <c r="D1" s="54"/>
    </row>
    <row r="2" spans="1:4" ht="23.25" x14ac:dyDescent="0.35">
      <c r="A2" s="54"/>
      <c r="B2" s="54" t="s">
        <v>92</v>
      </c>
      <c r="C2" s="54" t="s">
        <v>78</v>
      </c>
      <c r="D2" s="54" t="s">
        <v>79</v>
      </c>
    </row>
    <row r="3" spans="1:4" ht="23.25" x14ac:dyDescent="0.35">
      <c r="A3" s="54"/>
      <c r="B3" s="54"/>
      <c r="C3" s="54"/>
      <c r="D3" s="54"/>
    </row>
    <row r="4" spans="1:4" ht="23.25" x14ac:dyDescent="0.35">
      <c r="A4" s="54" t="s">
        <v>80</v>
      </c>
      <c r="B4" s="54">
        <v>265000</v>
      </c>
      <c r="C4" s="54">
        <f>SUM(B4*0.4)</f>
        <v>106000</v>
      </c>
      <c r="D4" s="54">
        <f>SUM(B4*0.6)</f>
        <v>159000</v>
      </c>
    </row>
    <row r="5" spans="1:4" ht="23.25" x14ac:dyDescent="0.35">
      <c r="A5" s="54" t="s">
        <v>81</v>
      </c>
      <c r="B5" s="54">
        <v>166000</v>
      </c>
      <c r="C5" s="54">
        <f t="shared" ref="C5:C15" si="0">SUM(B5*0.4)</f>
        <v>66400</v>
      </c>
      <c r="D5" s="54">
        <f t="shared" ref="D5:D15" si="1">SUM(B5*0.6)</f>
        <v>99600</v>
      </c>
    </row>
    <row r="6" spans="1:4" ht="23.25" x14ac:dyDescent="0.35">
      <c r="A6" s="54" t="s">
        <v>82</v>
      </c>
      <c r="B6" s="54">
        <v>195000</v>
      </c>
      <c r="C6" s="54">
        <f t="shared" si="0"/>
        <v>78000</v>
      </c>
      <c r="D6" s="54">
        <f t="shared" si="1"/>
        <v>117000</v>
      </c>
    </row>
    <row r="7" spans="1:4" ht="23.25" x14ac:dyDescent="0.35">
      <c r="A7" s="54" t="s">
        <v>83</v>
      </c>
      <c r="B7" s="54">
        <v>310000</v>
      </c>
      <c r="C7" s="54">
        <f t="shared" si="0"/>
        <v>124000</v>
      </c>
      <c r="D7" s="54">
        <f t="shared" si="1"/>
        <v>186000</v>
      </c>
    </row>
    <row r="8" spans="1:4" ht="23.25" x14ac:dyDescent="0.35">
      <c r="A8" s="54" t="s">
        <v>84</v>
      </c>
      <c r="B8" s="54">
        <v>332000</v>
      </c>
      <c r="C8" s="54">
        <f t="shared" si="0"/>
        <v>132800</v>
      </c>
      <c r="D8" s="54">
        <f t="shared" si="1"/>
        <v>199200</v>
      </c>
    </row>
    <row r="9" spans="1:4" ht="23.25" x14ac:dyDescent="0.35">
      <c r="A9" s="54" t="s">
        <v>85</v>
      </c>
      <c r="B9" s="54">
        <v>439000</v>
      </c>
      <c r="C9" s="54">
        <f t="shared" si="0"/>
        <v>175600</v>
      </c>
      <c r="D9" s="54">
        <f t="shared" si="1"/>
        <v>263400</v>
      </c>
    </row>
    <row r="10" spans="1:4" ht="23.25" x14ac:dyDescent="0.35">
      <c r="A10" s="54" t="s">
        <v>86</v>
      </c>
      <c r="B10" s="54">
        <v>446500</v>
      </c>
      <c r="C10" s="54">
        <f t="shared" si="0"/>
        <v>178600</v>
      </c>
      <c r="D10" s="54">
        <f t="shared" si="1"/>
        <v>267900</v>
      </c>
    </row>
    <row r="11" spans="1:4" ht="23.25" x14ac:dyDescent="0.35">
      <c r="A11" s="54" t="s">
        <v>87</v>
      </c>
      <c r="B11" s="54">
        <v>446900</v>
      </c>
      <c r="C11" s="54">
        <f t="shared" si="0"/>
        <v>178760</v>
      </c>
      <c r="D11" s="54">
        <f t="shared" si="1"/>
        <v>268140</v>
      </c>
    </row>
    <row r="12" spans="1:4" ht="23.25" x14ac:dyDescent="0.35">
      <c r="A12" s="54" t="s">
        <v>88</v>
      </c>
      <c r="B12" s="54">
        <v>294000</v>
      </c>
      <c r="C12" s="54">
        <f t="shared" si="0"/>
        <v>117600</v>
      </c>
      <c r="D12" s="54">
        <f t="shared" si="1"/>
        <v>176400</v>
      </c>
    </row>
    <row r="13" spans="1:4" ht="23.25" x14ac:dyDescent="0.35">
      <c r="A13" s="54" t="s">
        <v>89</v>
      </c>
      <c r="B13" s="54">
        <v>299000</v>
      </c>
      <c r="C13" s="54">
        <f t="shared" si="0"/>
        <v>119600</v>
      </c>
      <c r="D13" s="54">
        <f t="shared" si="1"/>
        <v>179400</v>
      </c>
    </row>
    <row r="14" spans="1:4" ht="23.25" x14ac:dyDescent="0.35">
      <c r="A14" s="54" t="s">
        <v>90</v>
      </c>
      <c r="B14" s="54">
        <v>340900</v>
      </c>
      <c r="C14" s="54">
        <f t="shared" si="0"/>
        <v>136360</v>
      </c>
      <c r="D14" s="54">
        <f t="shared" si="1"/>
        <v>204540</v>
      </c>
    </row>
    <row r="15" spans="1:4" ht="23.25" x14ac:dyDescent="0.35">
      <c r="A15" s="54" t="s">
        <v>91</v>
      </c>
      <c r="B15" s="54">
        <v>440800</v>
      </c>
      <c r="C15" s="54">
        <f t="shared" si="0"/>
        <v>176320</v>
      </c>
      <c r="D15" s="54">
        <f t="shared" si="1"/>
        <v>264480</v>
      </c>
    </row>
    <row r="16" spans="1:4" ht="23.25" x14ac:dyDescent="0.35">
      <c r="A16" s="54"/>
      <c r="B16" s="54"/>
      <c r="C16" s="54"/>
      <c r="D16" s="54"/>
    </row>
  </sheetData>
  <printOptions gridLines="1" gridLinesSet="0"/>
  <pageMargins left="0.75" right="0.75" top="1" bottom="1" header="0.5" footer="0.5"/>
  <pageSetup paperSize="9" orientation="portrait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Marie Pitson</cp:lastModifiedBy>
  <cp:lastPrinted>2016-08-19T14:08:18Z</cp:lastPrinted>
  <dcterms:created xsi:type="dcterms:W3CDTF">2011-01-20T13:47:40Z</dcterms:created>
  <dcterms:modified xsi:type="dcterms:W3CDTF">2018-06-18T12:33:24Z</dcterms:modified>
</cp:coreProperties>
</file>