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229730\Desktop\"/>
    </mc:Choice>
  </mc:AlternateContent>
  <xr:revisionPtr revIDLastSave="0" documentId="8_{526BB9AE-E676-4F60-A546-9360DD1ED6B5}" xr6:coauthVersionLast="47" xr6:coauthVersionMax="47" xr10:uidLastSave="{00000000-0000-0000-0000-000000000000}"/>
  <bookViews>
    <workbookView xWindow="-110" yWindow="-110" windowWidth="19420" windowHeight="12420" activeTab="1" xr2:uid="{C64ACCA2-DE73-4352-9963-A127FD70E130}"/>
  </bookViews>
  <sheets>
    <sheet name="1a" sheetId="3" r:id="rId1"/>
    <sheet name="1b" sheetId="2" r:id="rId2"/>
    <sheet name="1c" sheetId="4" r:id="rId3"/>
    <sheet name="2a" sheetId="1" r:id="rId4"/>
    <sheet name="2b" sheetId="5" r:id="rId5"/>
  </sheets>
  <definedNames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'1b'!$N$8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2" l="1"/>
  <c r="G22" i="2"/>
  <c r="C3" i="3"/>
  <c r="J7" i="2"/>
  <c r="I7" i="2"/>
  <c r="F14" i="2"/>
  <c r="D8" i="3"/>
  <c r="F8" i="2" s="1"/>
  <c r="C2" i="3"/>
  <c r="D5" i="3"/>
  <c r="F5" i="3" s="1"/>
  <c r="I4" i="3" s="1"/>
  <c r="D9" i="3" s="1"/>
  <c r="F7" i="2" s="1"/>
  <c r="D2" i="3"/>
  <c r="O10" i="1"/>
  <c r="N10" i="1"/>
  <c r="M10" i="1"/>
  <c r="L10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H7" i="1"/>
  <c r="I7" i="1"/>
  <c r="G7" i="1"/>
  <c r="M9" i="1"/>
  <c r="L9" i="1"/>
  <c r="N9" i="1"/>
  <c r="O9" i="1"/>
  <c r="O8" i="1"/>
  <c r="N8" i="1"/>
  <c r="M8" i="1"/>
  <c r="L8" i="1"/>
  <c r="N7" i="1"/>
  <c r="O7" i="1"/>
  <c r="M7" i="1"/>
  <c r="L7" i="1"/>
  <c r="H27" i="1" l="1"/>
  <c r="I27" i="1"/>
  <c r="G27" i="1"/>
</calcChain>
</file>

<file path=xl/sharedStrings.xml><?xml version="1.0" encoding="utf-8"?>
<sst xmlns="http://schemas.openxmlformats.org/spreadsheetml/2006/main" count="30" uniqueCount="26">
  <si>
    <t>Actual</t>
  </si>
  <si>
    <t>Average</t>
  </si>
  <si>
    <t>Median</t>
  </si>
  <si>
    <t>Actual Size</t>
  </si>
  <si>
    <t>Technician A</t>
  </si>
  <si>
    <t>Technician B</t>
  </si>
  <si>
    <t>Technician C</t>
  </si>
  <si>
    <t>Range</t>
  </si>
  <si>
    <t>Variance - Technician A</t>
  </si>
  <si>
    <t>Variance - Technician B</t>
  </si>
  <si>
    <t>Variance - Technician C</t>
  </si>
  <si>
    <t>Total Variance</t>
  </si>
  <si>
    <t>Sample No.</t>
  </si>
  <si>
    <t>Technican A</t>
  </si>
  <si>
    <t>Standard Dev</t>
  </si>
  <si>
    <t>a=</t>
  </si>
  <si>
    <t>t=</t>
  </si>
  <si>
    <t>=</t>
  </si>
  <si>
    <t>Accelerator Value</t>
  </si>
  <si>
    <t>Time (seconds)</t>
  </si>
  <si>
    <t>Distance (meters)</t>
  </si>
  <si>
    <t>Acceleration (velocity)</t>
  </si>
  <si>
    <t>Distance per Second (meters)</t>
  </si>
  <si>
    <t>Top Speed reached</t>
  </si>
  <si>
    <t>Distance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</si>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</sst>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43" formatCode="_-* #,##0.00_-;\-* #,##0.00_-;_-* &quot;-&quot;??_-;_-@_-"/>
    <numFmt numFmtId="164" formatCode="0.0"/>
    <numFmt numFmtId="165" formatCode="_-* #,##0.0_-;\-* #,##0.0_-;_-* &quot;-&quot;??_-;_-@_-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0" fillId="0" borderId="5" xfId="0" applyBorder="1"/>
    <xf numFmtId="164" fontId="0" fillId="0" borderId="5" xfId="0" applyNumberFormat="1" applyBorder="1"/>
    <xf numFmtId="164" fontId="4" fillId="2" borderId="4" xfId="0" applyNumberFormat="1" applyFont="1" applyFill="1" applyBorder="1"/>
    <xf numFmtId="164" fontId="2" fillId="2" borderId="2" xfId="0" applyNumberFormat="1" applyFont="1" applyFill="1" applyBorder="1"/>
    <xf numFmtId="164" fontId="2" fillId="2" borderId="3" xfId="0" applyNumberFormat="1" applyFont="1" applyFill="1" applyBorder="1"/>
    <xf numFmtId="164" fontId="0" fillId="3" borderId="5" xfId="0" applyNumberFormat="1" applyFill="1" applyBorder="1"/>
    <xf numFmtId="0" fontId="2" fillId="2" borderId="0" xfId="0" applyFont="1" applyFill="1"/>
    <xf numFmtId="0" fontId="3" fillId="3" borderId="0" xfId="0" applyFont="1" applyFill="1"/>
    <xf numFmtId="2" fontId="3" fillId="3" borderId="0" xfId="0" applyNumberFormat="1" applyFont="1" applyFill="1"/>
    <xf numFmtId="0" fontId="2" fillId="2" borderId="0" xfId="0" applyFont="1" applyFill="1" applyAlignment="1">
      <alignment wrapText="1"/>
    </xf>
    <xf numFmtId="165" fontId="3" fillId="3" borderId="0" xfId="1" applyNumberFormat="1" applyFont="1" applyFill="1"/>
    <xf numFmtId="0" fontId="5" fillId="0" borderId="0" xfId="0" applyFont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2" fontId="5" fillId="0" borderId="0" xfId="0" applyNumberFormat="1" applyFont="1"/>
    <xf numFmtId="1" fontId="5" fillId="0" borderId="6" xfId="0" applyNumberFormat="1" applyFont="1" applyBorder="1"/>
    <xf numFmtId="164" fontId="0" fillId="0" borderId="0" xfId="0" applyNumberFormat="1"/>
    <xf numFmtId="0" fontId="6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3" fillId="0" borderId="0" xfId="0" applyFont="1"/>
    <xf numFmtId="0" fontId="0" fillId="0" borderId="8" xfId="0" applyBorder="1"/>
    <xf numFmtId="2" fontId="0" fillId="4" borderId="0" xfId="0" applyNumberFormat="1" applyFill="1"/>
    <xf numFmtId="164" fontId="3" fillId="0" borderId="0" xfId="0" applyNumberFormat="1" applyFont="1"/>
    <xf numFmtId="6" fontId="0" fillId="0" borderId="0" xfId="0" applyNumberFormat="1"/>
    <xf numFmtId="1" fontId="0" fillId="0" borderId="0" xfId="0" applyNumberFormat="1"/>
    <xf numFmtId="166" fontId="0" fillId="0" borderId="0" xfId="1" applyNumberFormat="1" applyFont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2" fontId="5" fillId="0" borderId="7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7" fillId="5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FF-49A3-81C8-01E820F67DED}"/>
            </c:ext>
          </c:extLst>
        </c:ser>
        <c:ser>
          <c:idx val="2"/>
          <c:order val="2"/>
          <c:tx>
            <c:strRef>
              <c:f>'2a'!$D$6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'2a'!$D$7:$D$26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FF-49A3-81C8-01E820F67DED}"/>
            </c:ext>
          </c:extLst>
        </c:ser>
        <c:ser>
          <c:idx val="3"/>
          <c:order val="3"/>
          <c:tx>
            <c:strRef>
              <c:f>'2a'!$E$6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'2a'!$E$7:$E$26</c:f>
              <c:numCache>
                <c:formatCode>0.0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FF-49A3-81C8-01E820F67DED}"/>
            </c:ext>
          </c:extLst>
        </c:ser>
        <c:ser>
          <c:idx val="4"/>
          <c:order val="4"/>
          <c:tx>
            <c:strRef>
              <c:f>'2a'!$F$6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'2a'!$F$7:$F$26</c:f>
              <c:numCache>
                <c:formatCode>0.0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9FF-49A3-81C8-01E820F67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2056368"/>
        <c:axId val="12640632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9FF-49A3-81C8-01E820F67DED}"/>
                  </c:ext>
                </c:extLst>
              </c15:ser>
            </c15:filteredLineSeries>
          </c:ext>
        </c:extLst>
      </c:line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A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A6-4886-96D3-52A5501BF271}"/>
            </c:ext>
          </c:extLst>
        </c:ser>
        <c:ser>
          <c:idx val="2"/>
          <c:order val="2"/>
          <c:tx>
            <c:strRef>
              <c:f>'2a'!$D$6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'2a'!$D$7:$D$26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A6-4886-96D3-52A5501BF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2056368"/>
        <c:axId val="12640632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7FA6-4886-96D3-52A5501BF271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'2a'!$E$6</c15:sqref>
                        </c15:formulaRef>
                      </c:ext>
                    </c:extLst>
                    <c:strCache>
                      <c:ptCount val="1"/>
                      <c:pt idx="0">
                        <c:v>Technician B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'2a'!$E$7:$E$26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FA6-4886-96D3-52A5501BF271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'2a'!$F$6</c15:sqref>
                        </c15:formulaRef>
                      </c:ext>
                    </c:extLst>
                    <c:strCache>
                      <c:ptCount val="1"/>
                      <c:pt idx="0">
                        <c:v>Technician C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'2a'!$F$7:$F$26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1.4</c:v>
                      </c:pt>
                      <c:pt idx="1">
                        <c:v>2.5</c:v>
                      </c:pt>
                      <c:pt idx="2">
                        <c:v>1.6</c:v>
                      </c:pt>
                      <c:pt idx="3">
                        <c:v>1.6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0.7</c:v>
                      </c:pt>
                      <c:pt idx="7">
                        <c:v>0.9</c:v>
                      </c:pt>
                      <c:pt idx="8">
                        <c:v>6.2</c:v>
                      </c:pt>
                      <c:pt idx="9">
                        <c:v>1.4</c:v>
                      </c:pt>
                      <c:pt idx="10">
                        <c:v>1.7</c:v>
                      </c:pt>
                      <c:pt idx="11">
                        <c:v>1.3</c:v>
                      </c:pt>
                      <c:pt idx="12">
                        <c:v>1.6</c:v>
                      </c:pt>
                      <c:pt idx="13">
                        <c:v>1</c:v>
                      </c:pt>
                      <c:pt idx="14">
                        <c:v>2.1</c:v>
                      </c:pt>
                      <c:pt idx="15">
                        <c:v>7</c:v>
                      </c:pt>
                      <c:pt idx="16">
                        <c:v>0.8</c:v>
                      </c:pt>
                      <c:pt idx="17">
                        <c:v>0.8</c:v>
                      </c:pt>
                      <c:pt idx="18">
                        <c:v>4.9000000000000004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FA6-4886-96D3-52A5501BF271}"/>
                  </c:ext>
                </c:extLst>
              </c15:ser>
            </c15:filteredLineSeries>
          </c:ext>
        </c:extLst>
      </c:line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1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solidFill>
          <a:schemeClr val="bg2">
            <a:lumMod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B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8A-4867-B4D7-B1D4541B67A6}"/>
            </c:ext>
          </c:extLst>
        </c:ser>
        <c:ser>
          <c:idx val="3"/>
          <c:order val="3"/>
          <c:tx>
            <c:strRef>
              <c:f>'2a'!$E$6</c:f>
              <c:strCache>
                <c:ptCount val="1"/>
                <c:pt idx="0">
                  <c:v>Technician B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'2a'!$E$7:$E$26</c:f>
              <c:numCache>
                <c:formatCode>0.0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3-4E8A-4867-B4D7-B1D4541B6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2056368"/>
        <c:axId val="12640632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E8A-4867-B4D7-B1D4541B67A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'2a'!$D$6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'2a'!$D$7:$D$26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E8A-4867-B4D7-B1D4541B67A6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'2a'!$F$6</c15:sqref>
                        </c15:formulaRef>
                      </c:ext>
                    </c:extLst>
                    <c:strCache>
                      <c:ptCount val="1"/>
                      <c:pt idx="0">
                        <c:v>Technician C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'2a'!$F$7:$F$26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1.4</c:v>
                      </c:pt>
                      <c:pt idx="1">
                        <c:v>2.5</c:v>
                      </c:pt>
                      <c:pt idx="2">
                        <c:v>1.6</c:v>
                      </c:pt>
                      <c:pt idx="3">
                        <c:v>1.6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0.7</c:v>
                      </c:pt>
                      <c:pt idx="7">
                        <c:v>0.9</c:v>
                      </c:pt>
                      <c:pt idx="8">
                        <c:v>6.2</c:v>
                      </c:pt>
                      <c:pt idx="9">
                        <c:v>1.4</c:v>
                      </c:pt>
                      <c:pt idx="10">
                        <c:v>1.7</c:v>
                      </c:pt>
                      <c:pt idx="11">
                        <c:v>1.3</c:v>
                      </c:pt>
                      <c:pt idx="12">
                        <c:v>1.6</c:v>
                      </c:pt>
                      <c:pt idx="13">
                        <c:v>1</c:v>
                      </c:pt>
                      <c:pt idx="14">
                        <c:v>2.1</c:v>
                      </c:pt>
                      <c:pt idx="15">
                        <c:v>7</c:v>
                      </c:pt>
                      <c:pt idx="16">
                        <c:v>0.8</c:v>
                      </c:pt>
                      <c:pt idx="17">
                        <c:v>0.8</c:v>
                      </c:pt>
                      <c:pt idx="18">
                        <c:v>4.9000000000000004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E8A-4867-B4D7-B1D4541B67A6}"/>
                  </c:ext>
                </c:extLst>
              </c15:ser>
            </c15:filteredLineSeries>
          </c:ext>
        </c:extLst>
      </c:line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C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88-4944-89AD-07C063046DD3}"/>
            </c:ext>
          </c:extLst>
        </c:ser>
        <c:ser>
          <c:idx val="4"/>
          <c:order val="4"/>
          <c:tx>
            <c:strRef>
              <c:f>'2a'!$F$6</c:f>
              <c:strCache>
                <c:ptCount val="1"/>
                <c:pt idx="0">
                  <c:v>Technician C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'2a'!$F$7:$F$26</c:f>
              <c:numCache>
                <c:formatCode>0.0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4-5A88-4944-89AD-07C063046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2056368"/>
        <c:axId val="12640632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5A88-4944-89AD-07C063046DD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'2a'!$D$6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'2a'!$D$7:$D$26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A88-4944-89AD-07C063046DD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'2a'!$E$6</c15:sqref>
                        </c15:formulaRef>
                      </c:ext>
                    </c:extLst>
                    <c:strCache>
                      <c:ptCount val="1"/>
                      <c:pt idx="0">
                        <c:v>Technician B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'2a'!$E$7:$E$26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A88-4944-89AD-07C063046DD3}"/>
                  </c:ext>
                </c:extLst>
              </c15:ser>
            </c15:filteredLineSeries>
          </c:ext>
        </c:extLst>
      </c:line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271461</xdr:colOff>
      <xdr:row>10</xdr:row>
      <xdr:rowOff>157161</xdr:rowOff>
    </xdr:from>
    <xdr:to>
      <xdr:col>17</xdr:col>
      <xdr:colOff>623886</xdr:colOff>
      <xdr:row>23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63439B-DE0C-6CD9-1EDA-3FEEA74F2A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228600</xdr:colOff>
      <xdr:row>24</xdr:row>
      <xdr:rowOff>119063</xdr:rowOff>
    </xdr:from>
    <xdr:to>
      <xdr:col>17</xdr:col>
      <xdr:colOff>581025</xdr:colOff>
      <xdr:row>37</xdr:row>
      <xdr:rowOff>71439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393B99-7663-469C-96FF-59347FF3B2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252413</xdr:colOff>
      <xdr:row>38</xdr:row>
      <xdr:rowOff>166687</xdr:rowOff>
    </xdr:from>
    <xdr:to>
      <xdr:col>17</xdr:col>
      <xdr:colOff>604838</xdr:colOff>
      <xdr:row>51</xdr:row>
      <xdr:rowOff>123826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56869BC-AD58-4077-B00B-FD330EBF1D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176212</xdr:colOff>
      <xdr:row>53</xdr:row>
      <xdr:rowOff>0</xdr:rowOff>
    </xdr:from>
    <xdr:to>
      <xdr:col>17</xdr:col>
      <xdr:colOff>528637</xdr:colOff>
      <xdr:row>65</xdr:row>
      <xdr:rowOff>138114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B2F74F9-C464-493B-A552-64B6E18B53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5F7B-23D4-4824-A1A6-23D5C06A0FB7}">
  <dimension ref="A1:K9"/>
  <sheetViews>
    <sheetView showGridLines="0" workbookViewId="0">
      <selection activeCell="I4" sqref="I4:J4"/>
    </sheetView>
  </sheetViews>
  <sheetFormatPr defaultRowHeight="14.5" x14ac:dyDescent="0.35"/>
  <sheetData>
    <row r="1" spans="1:1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5">
      <c r="A2" s="14"/>
      <c r="B2" s="20" t="s">
        <v>15</v>
      </c>
      <c r="C2" s="18">
        <f>66.66^2</f>
        <v>4443.5555999999997</v>
      </c>
      <c r="D2" s="16" t="str">
        <f>"-"</f>
        <v>-</v>
      </c>
      <c r="E2" s="15">
        <v>0</v>
      </c>
      <c r="G2" s="14"/>
      <c r="H2" s="14"/>
      <c r="I2" s="14"/>
      <c r="J2" s="14"/>
      <c r="K2" s="14"/>
    </row>
    <row r="3" spans="1:11" x14ac:dyDescent="0.35">
      <c r="A3" s="14"/>
      <c r="B3" s="14"/>
      <c r="C3" s="30">
        <f>2*400</f>
        <v>800</v>
      </c>
      <c r="D3" s="30"/>
      <c r="E3" s="30"/>
      <c r="G3" s="14"/>
      <c r="H3" s="14" t="s">
        <v>16</v>
      </c>
      <c r="I3" s="15">
        <v>66.66</v>
      </c>
      <c r="J3" s="15">
        <v>0</v>
      </c>
      <c r="K3" s="14"/>
    </row>
    <row r="4" spans="1:11" x14ac:dyDescent="0.35">
      <c r="A4" s="14"/>
      <c r="B4" s="14"/>
      <c r="C4" s="14"/>
      <c r="D4" s="14"/>
      <c r="E4" s="14"/>
      <c r="F4" s="14"/>
      <c r="G4" s="14"/>
      <c r="I4" s="32">
        <f>F5</f>
        <v>5.5544444999999998</v>
      </c>
      <c r="J4" s="30"/>
      <c r="K4" s="14"/>
    </row>
    <row r="5" spans="1:11" x14ac:dyDescent="0.35">
      <c r="A5" s="14"/>
      <c r="B5" s="14"/>
      <c r="C5" s="14"/>
      <c r="D5" s="18">
        <f>C2-E2</f>
        <v>4443.5555999999997</v>
      </c>
      <c r="E5" s="31" t="s">
        <v>17</v>
      </c>
      <c r="F5" s="17">
        <f>D5/D6</f>
        <v>5.5544444999999998</v>
      </c>
      <c r="G5" s="14"/>
      <c r="H5" s="14"/>
      <c r="I5" s="14"/>
      <c r="J5" s="14"/>
      <c r="K5" s="14"/>
    </row>
    <row r="6" spans="1:11" x14ac:dyDescent="0.35">
      <c r="A6" s="14"/>
      <c r="B6" s="14"/>
      <c r="C6" s="14"/>
      <c r="D6" s="14">
        <v>800</v>
      </c>
      <c r="E6" s="31"/>
      <c r="F6" s="14"/>
      <c r="G6" s="14"/>
      <c r="H6" s="14"/>
      <c r="I6" s="14"/>
      <c r="J6" s="14"/>
      <c r="K6" s="14"/>
    </row>
    <row r="8" spans="1:11" x14ac:dyDescent="0.35">
      <c r="C8" s="21" t="s">
        <v>15</v>
      </c>
      <c r="D8" s="25">
        <f>F5</f>
        <v>5.5544444999999998</v>
      </c>
    </row>
    <row r="9" spans="1:11" x14ac:dyDescent="0.35">
      <c r="C9" s="21" t="s">
        <v>16</v>
      </c>
      <c r="D9" s="22">
        <f>I3/I4</f>
        <v>12.001200120012001</v>
      </c>
    </row>
  </sheetData>
  <mergeCells count="3">
    <mergeCell ref="C3:E3"/>
    <mergeCell ref="E5:E6"/>
    <mergeCell ref="I4:J4"/>
  </mergeCells>
  <pageMargins left="0.7" right="0.7" top="0.75" bottom="0.75" header="0.3" footer="0.3"/>
  <pageSetup paperSize="9" orientation="portrait" r:id="rId1"/>
  <headerFooter>
    <oddFooter>&amp;L&amp;1#&amp;"Calibri"&amp;10&amp;K000000Classification: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40DF-AAFD-49F3-BBE2-3A3D6C29F9EE}">
  <dimension ref="A3:K22"/>
  <sheetViews>
    <sheetView tabSelected="1" zoomScale="106" workbookViewId="0">
      <selection activeCell="F27" sqref="F27"/>
    </sheetView>
  </sheetViews>
  <sheetFormatPr defaultRowHeight="14.5" x14ac:dyDescent="0.35"/>
  <cols>
    <col min="5" max="5" width="34.81640625" customWidth="1"/>
    <col min="6" max="6" width="19.7265625" customWidth="1"/>
    <col min="7" max="7" width="24.26953125" customWidth="1"/>
    <col min="9" max="9" width="9.26953125" bestFit="1" customWidth="1"/>
    <col min="10" max="10" width="19.26953125" customWidth="1"/>
    <col min="11" max="11" width="9.81640625" bestFit="1" customWidth="1"/>
  </cols>
  <sheetData>
    <row r="3" spans="1:11" x14ac:dyDescent="0.35">
      <c r="A3">
        <v>1</v>
      </c>
    </row>
    <row r="4" spans="1:11" x14ac:dyDescent="0.35">
      <c r="A4">
        <v>2</v>
      </c>
    </row>
    <row r="5" spans="1:11" x14ac:dyDescent="0.35">
      <c r="A5">
        <v>3</v>
      </c>
    </row>
    <row r="6" spans="1:11" x14ac:dyDescent="0.35">
      <c r="A6">
        <v>4</v>
      </c>
      <c r="E6" t="s">
        <v>20</v>
      </c>
      <c r="F6">
        <v>400</v>
      </c>
      <c r="I6">
        <v>1</v>
      </c>
      <c r="J6">
        <v>2</v>
      </c>
    </row>
    <row r="7" spans="1:11" x14ac:dyDescent="0.35">
      <c r="A7">
        <v>5</v>
      </c>
      <c r="E7" t="s">
        <v>19</v>
      </c>
      <c r="F7" s="19">
        <f>'1a'!D9</f>
        <v>12.001200120012001</v>
      </c>
      <c r="I7" s="19">
        <f>F7/F8</f>
        <v>2.1606481296216034</v>
      </c>
      <c r="J7" s="19">
        <f>$I7*J6</f>
        <v>4.3212962592432067</v>
      </c>
    </row>
    <row r="8" spans="1:11" x14ac:dyDescent="0.35">
      <c r="A8">
        <v>6</v>
      </c>
      <c r="E8" t="s">
        <v>21</v>
      </c>
      <c r="F8" s="19">
        <f>'1a'!D8</f>
        <v>5.5544444999999998</v>
      </c>
    </row>
    <row r="9" spans="1:11" x14ac:dyDescent="0.35">
      <c r="A9">
        <v>7</v>
      </c>
    </row>
    <row r="10" spans="1:11" x14ac:dyDescent="0.35">
      <c r="A10">
        <v>8</v>
      </c>
    </row>
    <row r="11" spans="1:11" x14ac:dyDescent="0.35">
      <c r="A11">
        <v>9</v>
      </c>
      <c r="K11" s="29"/>
    </row>
    <row r="12" spans="1:11" x14ac:dyDescent="0.35">
      <c r="A12">
        <v>10</v>
      </c>
      <c r="K12" s="27"/>
    </row>
    <row r="13" spans="1:11" x14ac:dyDescent="0.35">
      <c r="K13" s="27"/>
    </row>
    <row r="14" spans="1:11" x14ac:dyDescent="0.35">
      <c r="E14" s="23" t="s">
        <v>22</v>
      </c>
      <c r="F14" s="26">
        <f>F6/F7</f>
        <v>33.33</v>
      </c>
    </row>
    <row r="15" spans="1:11" x14ac:dyDescent="0.35">
      <c r="K15" s="27"/>
    </row>
    <row r="16" spans="1:11" x14ac:dyDescent="0.35">
      <c r="E16" t="s">
        <v>23</v>
      </c>
      <c r="F16">
        <v>240</v>
      </c>
    </row>
    <row r="17" spans="4:11" x14ac:dyDescent="0.35">
      <c r="K17" s="27"/>
    </row>
    <row r="18" spans="4:11" ht="15" thickBot="1" x14ac:dyDescent="0.4">
      <c r="F18" s="28"/>
    </row>
    <row r="19" spans="4:11" ht="15" thickBot="1" x14ac:dyDescent="0.4">
      <c r="D19" s="23" t="s">
        <v>18</v>
      </c>
      <c r="E19" s="23"/>
      <c r="F19" s="24">
        <v>4</v>
      </c>
    </row>
    <row r="20" spans="4:11" x14ac:dyDescent="0.35">
      <c r="J20">
        <v>66.66</v>
      </c>
    </row>
    <row r="21" spans="4:11" x14ac:dyDescent="0.35">
      <c r="E21" t="s">
        <v>24</v>
      </c>
      <c r="F21">
        <v>400</v>
      </c>
    </row>
    <row r="22" spans="4:11" x14ac:dyDescent="0.35">
      <c r="E22" t="s">
        <v>25</v>
      </c>
      <c r="F22" s="35">
        <f>J20/F19</f>
        <v>16.664999999999999</v>
      </c>
      <c r="G22" t="str">
        <f>IF(F22&gt;17,"The car will loose the race - Acceleration value too low!",IF(F22&lt;12,"Impossible! - the race car cannot accelerate this quickly!",IF(AND(F22&gt;=12,F22&lt;=17),"The car will win the race",)))</f>
        <v>The car will win the race</v>
      </c>
    </row>
  </sheetData>
  <conditionalFormatting sqref="F22:G22">
    <cfRule type="colorScale" priority="1">
      <colorScale>
        <cfvo type="num" val="12"/>
        <cfvo type="num" val="15"/>
        <cfvo type="num" val="18"/>
        <color rgb="FFFFC000"/>
        <color rgb="FF00B050"/>
        <color rgb="FFFF0000"/>
      </colorScale>
    </cfRule>
  </conditionalFormatting>
  <dataValidations disablePrompts="1" count="1">
    <dataValidation type="list" allowBlank="1" showInputMessage="1" showErrorMessage="1" sqref="F19" xr:uid="{B268E879-28D6-4578-B263-4239B4FEA962}">
      <formula1>$A$3:$A$12</formula1>
    </dataValidation>
  </dataValidations>
  <pageMargins left="0.7" right="0.7" top="0.75" bottom="0.75" header="0.3" footer="0.3"/>
  <pageSetup orientation="portrait" r:id="rId1"/>
  <headerFooter>
    <oddFooter>&amp;L&amp;1#&amp;"Calibri"&amp;10&amp;K000000Classification: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3B24-5012-4645-A7BD-F3C8B017E1D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F9D18-D912-46E9-AB85-946B8472D316}">
  <dimension ref="B1:O27"/>
  <sheetViews>
    <sheetView showGridLines="0" workbookViewId="0">
      <selection activeCell="J4" sqref="J4"/>
    </sheetView>
  </sheetViews>
  <sheetFormatPr defaultRowHeight="14.5" x14ac:dyDescent="0.35"/>
  <cols>
    <col min="1" max="1" width="3.81640625" customWidth="1"/>
    <col min="2" max="2" width="7.26953125" customWidth="1"/>
    <col min="3" max="3" width="7.7265625" customWidth="1"/>
    <col min="4" max="4" width="10.453125" customWidth="1"/>
    <col min="5" max="5" width="10.26953125" customWidth="1"/>
    <col min="6" max="6" width="9.7265625" customWidth="1"/>
    <col min="7" max="7" width="10.26953125" customWidth="1"/>
    <col min="8" max="8" width="9.54296875" customWidth="1"/>
    <col min="9" max="9" width="10" customWidth="1"/>
    <col min="11" max="11" width="11.7265625" customWidth="1"/>
    <col min="14" max="14" width="9.7265625" customWidth="1"/>
    <col min="15" max="15" width="10.26953125" customWidth="1"/>
  </cols>
  <sheetData>
    <row r="1" spans="2:15" ht="13.9" customHeight="1" x14ac:dyDescent="0.35"/>
    <row r="6" spans="2:15" ht="43.5" x14ac:dyDescent="0.35">
      <c r="B6" s="1" t="s">
        <v>12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8</v>
      </c>
      <c r="H6" s="2" t="s">
        <v>9</v>
      </c>
      <c r="I6" s="2" t="s">
        <v>10</v>
      </c>
      <c r="L6" s="9" t="s">
        <v>0</v>
      </c>
      <c r="M6" s="12" t="s">
        <v>13</v>
      </c>
      <c r="N6" s="12" t="s">
        <v>5</v>
      </c>
      <c r="O6" s="12" t="s">
        <v>6</v>
      </c>
    </row>
    <row r="7" spans="2:15" x14ac:dyDescent="0.35">
      <c r="B7" s="3">
        <v>1</v>
      </c>
      <c r="C7" s="3">
        <v>0.7</v>
      </c>
      <c r="D7" s="3">
        <v>1.5</v>
      </c>
      <c r="E7" s="4">
        <v>1</v>
      </c>
      <c r="F7" s="4">
        <v>1.4</v>
      </c>
      <c r="G7" s="8">
        <f>D7-$C7</f>
        <v>0.8</v>
      </c>
      <c r="H7" s="8">
        <f t="shared" ref="H7:I7" si="0">E7-$C7</f>
        <v>0.30000000000000004</v>
      </c>
      <c r="I7" s="8">
        <f t="shared" si="0"/>
        <v>0.7</v>
      </c>
      <c r="K7" s="10" t="s">
        <v>1</v>
      </c>
      <c r="L7" s="11">
        <f>AVERAGE(C7:C26)</f>
        <v>1.786</v>
      </c>
      <c r="M7" s="11">
        <f>AVERAGE(D7:D26)</f>
        <v>1.9650000000000003</v>
      </c>
      <c r="N7" s="11">
        <f>AVERAGE(E7:E26)</f>
        <v>2.2850000000000001</v>
      </c>
      <c r="O7" s="11">
        <f>AVERAGE(F7:F26)</f>
        <v>2.0999999999999996</v>
      </c>
    </row>
    <row r="8" spans="2:15" x14ac:dyDescent="0.35">
      <c r="B8" s="3">
        <v>2</v>
      </c>
      <c r="C8" s="3">
        <v>2.1</v>
      </c>
      <c r="D8" s="3">
        <v>1.8</v>
      </c>
      <c r="E8" s="4">
        <v>2</v>
      </c>
      <c r="F8" s="4">
        <v>2.5</v>
      </c>
      <c r="G8" s="8">
        <f t="shared" ref="G8:G26" si="1">D8-$C8</f>
        <v>-0.30000000000000004</v>
      </c>
      <c r="H8" s="8">
        <f t="shared" ref="H8:H26" si="2">E8-$C8</f>
        <v>-0.10000000000000009</v>
      </c>
      <c r="I8" s="8">
        <f t="shared" ref="I8:I26" si="3">F8-$C8</f>
        <v>0.39999999999999991</v>
      </c>
      <c r="K8" s="10" t="s">
        <v>2</v>
      </c>
      <c r="L8" s="10">
        <f>MEDIAN(C7:C26)</f>
        <v>1.1100000000000001</v>
      </c>
      <c r="M8" s="11">
        <f>MEDIAN(D7:D26)</f>
        <v>1.5</v>
      </c>
      <c r="N8" s="11">
        <f>MEDIAN(E7:E26)</f>
        <v>1.5</v>
      </c>
      <c r="O8" s="11">
        <f>MEDIAN(F7:F26)</f>
        <v>1.5</v>
      </c>
    </row>
    <row r="9" spans="2:15" x14ac:dyDescent="0.35">
      <c r="B9" s="3">
        <v>3</v>
      </c>
      <c r="C9" s="3">
        <v>1.1000000000000001</v>
      </c>
      <c r="D9" s="3">
        <v>2</v>
      </c>
      <c r="E9" s="4">
        <v>2</v>
      </c>
      <c r="F9" s="4">
        <v>1.6</v>
      </c>
      <c r="G9" s="8">
        <f t="shared" si="1"/>
        <v>0.89999999999999991</v>
      </c>
      <c r="H9" s="8">
        <f t="shared" si="2"/>
        <v>0.89999999999999991</v>
      </c>
      <c r="I9" s="8">
        <f t="shared" si="3"/>
        <v>0.5</v>
      </c>
      <c r="K9" s="10" t="s">
        <v>7</v>
      </c>
      <c r="L9" s="11">
        <f>MAX(C7:C26)-MIN(C7:C26)</f>
        <v>7.25</v>
      </c>
      <c r="M9" s="11">
        <f>MAX(D7:D26)-MIN(D7:D26)</f>
        <v>5.5</v>
      </c>
      <c r="N9" s="11">
        <f>MAX(E7:E26)-MIN(E7:E26)</f>
        <v>7</v>
      </c>
      <c r="O9" s="11">
        <f>MAX(F7:F26)-MIN(F7:F26)</f>
        <v>6.5</v>
      </c>
    </row>
    <row r="10" spans="2:15" x14ac:dyDescent="0.35">
      <c r="B10" s="3">
        <v>4</v>
      </c>
      <c r="C10" s="3">
        <v>1.6</v>
      </c>
      <c r="D10" s="3">
        <v>0.8</v>
      </c>
      <c r="E10" s="4">
        <v>2</v>
      </c>
      <c r="F10" s="4">
        <v>1.6</v>
      </c>
      <c r="G10" s="8">
        <f t="shared" si="1"/>
        <v>-0.8</v>
      </c>
      <c r="H10" s="8">
        <f t="shared" si="2"/>
        <v>0.39999999999999991</v>
      </c>
      <c r="I10" s="8">
        <f t="shared" si="3"/>
        <v>0</v>
      </c>
      <c r="K10" s="10" t="s">
        <v>14</v>
      </c>
      <c r="L10" s="13">
        <f>_xlfn.STDEV.S(C7:$C26)</f>
        <v>2.0272885703245165</v>
      </c>
      <c r="M10" s="13">
        <f>_xlfn.STDEV.S($D7:D26)</f>
        <v>1.6017342574781084</v>
      </c>
      <c r="N10" s="13">
        <f>_xlfn.STDEV.S($E7:E26)</f>
        <v>2.036063022496835</v>
      </c>
      <c r="O10" s="13">
        <f>_xlfn.STDEV.S($F7:F26)</f>
        <v>1.8341784336088438</v>
      </c>
    </row>
    <row r="11" spans="2:15" x14ac:dyDescent="0.35">
      <c r="B11" s="3">
        <v>5</v>
      </c>
      <c r="C11" s="3">
        <v>2.7</v>
      </c>
      <c r="D11" s="3">
        <v>3</v>
      </c>
      <c r="E11" s="4">
        <v>3.5</v>
      </c>
      <c r="F11" s="4">
        <v>3</v>
      </c>
      <c r="G11" s="8">
        <f t="shared" si="1"/>
        <v>0.29999999999999982</v>
      </c>
      <c r="H11" s="8">
        <f t="shared" si="2"/>
        <v>0.79999999999999982</v>
      </c>
      <c r="I11" s="8">
        <f t="shared" si="3"/>
        <v>0.29999999999999982</v>
      </c>
    </row>
    <row r="12" spans="2:15" x14ac:dyDescent="0.35">
      <c r="B12" s="3">
        <v>6</v>
      </c>
      <c r="C12" s="3">
        <v>0.55000000000000004</v>
      </c>
      <c r="D12" s="3">
        <v>1.2</v>
      </c>
      <c r="E12" s="4">
        <v>1</v>
      </c>
      <c r="F12" s="4">
        <v>1</v>
      </c>
      <c r="G12" s="8">
        <f t="shared" si="1"/>
        <v>0.64999999999999991</v>
      </c>
      <c r="H12" s="8">
        <f t="shared" si="2"/>
        <v>0.44999999999999996</v>
      </c>
      <c r="I12" s="8">
        <f t="shared" si="3"/>
        <v>0.44999999999999996</v>
      </c>
    </row>
    <row r="13" spans="2:15" x14ac:dyDescent="0.35">
      <c r="B13" s="3">
        <v>7</v>
      </c>
      <c r="C13" s="3">
        <v>0.27</v>
      </c>
      <c r="D13" s="3">
        <v>1.2</v>
      </c>
      <c r="E13" s="4">
        <v>1</v>
      </c>
      <c r="F13" s="4">
        <v>0.7</v>
      </c>
      <c r="G13" s="8">
        <f t="shared" si="1"/>
        <v>0.92999999999999994</v>
      </c>
      <c r="H13" s="8">
        <f t="shared" si="2"/>
        <v>0.73</v>
      </c>
      <c r="I13" s="8">
        <f t="shared" si="3"/>
        <v>0.42999999999999994</v>
      </c>
    </row>
    <row r="14" spans="2:15" x14ac:dyDescent="0.35">
      <c r="B14" s="3">
        <v>8</v>
      </c>
      <c r="C14" s="3">
        <v>0.4</v>
      </c>
      <c r="D14" s="3">
        <v>0.5</v>
      </c>
      <c r="E14" s="4">
        <v>1</v>
      </c>
      <c r="F14" s="4">
        <v>0.9</v>
      </c>
      <c r="G14" s="8">
        <f t="shared" si="1"/>
        <v>9.9999999999999978E-2</v>
      </c>
      <c r="H14" s="8">
        <f t="shared" si="2"/>
        <v>0.6</v>
      </c>
      <c r="I14" s="8">
        <f t="shared" si="3"/>
        <v>0.5</v>
      </c>
    </row>
    <row r="15" spans="2:15" x14ac:dyDescent="0.35">
      <c r="B15" s="3">
        <v>9</v>
      </c>
      <c r="C15" s="3">
        <v>6</v>
      </c>
      <c r="D15" s="3">
        <v>5.5</v>
      </c>
      <c r="E15" s="4">
        <v>6.5</v>
      </c>
      <c r="F15" s="4">
        <v>6.2</v>
      </c>
      <c r="G15" s="8">
        <f t="shared" si="1"/>
        <v>-0.5</v>
      </c>
      <c r="H15" s="8">
        <f t="shared" si="2"/>
        <v>0.5</v>
      </c>
      <c r="I15" s="8">
        <f t="shared" si="3"/>
        <v>0.20000000000000018</v>
      </c>
    </row>
    <row r="16" spans="2:15" x14ac:dyDescent="0.35">
      <c r="B16" s="3">
        <v>10</v>
      </c>
      <c r="C16" s="3">
        <v>1.1200000000000001</v>
      </c>
      <c r="D16" s="3">
        <v>0.5</v>
      </c>
      <c r="E16" s="4">
        <v>1.5</v>
      </c>
      <c r="F16" s="4">
        <v>1.4</v>
      </c>
      <c r="G16" s="8">
        <f t="shared" si="1"/>
        <v>-0.62000000000000011</v>
      </c>
      <c r="H16" s="8">
        <f t="shared" si="2"/>
        <v>0.37999999999999989</v>
      </c>
      <c r="I16" s="8">
        <f t="shared" si="3"/>
        <v>0.2799999999999998</v>
      </c>
    </row>
    <row r="17" spans="2:9" x14ac:dyDescent="0.35">
      <c r="B17" s="3">
        <v>11</v>
      </c>
      <c r="C17" s="3">
        <v>1.3</v>
      </c>
      <c r="D17" s="3">
        <v>2.1</v>
      </c>
      <c r="E17" s="4">
        <v>1.5</v>
      </c>
      <c r="F17" s="4">
        <v>1.7</v>
      </c>
      <c r="G17" s="8">
        <f t="shared" si="1"/>
        <v>0.8</v>
      </c>
      <c r="H17" s="8">
        <f t="shared" si="2"/>
        <v>0.19999999999999996</v>
      </c>
      <c r="I17" s="8">
        <f t="shared" si="3"/>
        <v>0.39999999999999991</v>
      </c>
    </row>
    <row r="18" spans="2:9" x14ac:dyDescent="0.35">
      <c r="B18" s="3">
        <v>12</v>
      </c>
      <c r="C18" s="3">
        <v>0.98</v>
      </c>
      <c r="D18" s="3">
        <v>1</v>
      </c>
      <c r="E18" s="4">
        <v>1</v>
      </c>
      <c r="F18" s="4">
        <v>1.3</v>
      </c>
      <c r="G18" s="8">
        <f t="shared" si="1"/>
        <v>2.0000000000000018E-2</v>
      </c>
      <c r="H18" s="8">
        <f t="shared" si="2"/>
        <v>2.0000000000000018E-2</v>
      </c>
      <c r="I18" s="8">
        <f t="shared" si="3"/>
        <v>0.32000000000000006</v>
      </c>
    </row>
    <row r="19" spans="2:9" x14ac:dyDescent="0.35">
      <c r="B19" s="3">
        <v>13</v>
      </c>
      <c r="C19" s="3">
        <v>1.1499999999999999</v>
      </c>
      <c r="D19" s="3">
        <v>1.8</v>
      </c>
      <c r="E19" s="4">
        <v>1.5</v>
      </c>
      <c r="F19" s="4">
        <v>1.6</v>
      </c>
      <c r="G19" s="8">
        <f t="shared" si="1"/>
        <v>0.65000000000000013</v>
      </c>
      <c r="H19" s="8">
        <f t="shared" si="2"/>
        <v>0.35000000000000009</v>
      </c>
      <c r="I19" s="8">
        <f t="shared" si="3"/>
        <v>0.45000000000000018</v>
      </c>
    </row>
    <row r="20" spans="2:9" x14ac:dyDescent="0.35">
      <c r="B20" s="3">
        <v>14</v>
      </c>
      <c r="C20" s="3">
        <v>0.52</v>
      </c>
      <c r="D20" s="3">
        <v>1.5</v>
      </c>
      <c r="E20" s="4">
        <v>1</v>
      </c>
      <c r="F20" s="4">
        <v>1</v>
      </c>
      <c r="G20" s="8">
        <f t="shared" si="1"/>
        <v>0.98</v>
      </c>
      <c r="H20" s="8">
        <f t="shared" si="2"/>
        <v>0.48</v>
      </c>
      <c r="I20" s="8">
        <f t="shared" si="3"/>
        <v>0.48</v>
      </c>
    </row>
    <row r="21" spans="2:9" x14ac:dyDescent="0.35">
      <c r="B21" s="3">
        <v>15</v>
      </c>
      <c r="C21" s="3">
        <v>1.8</v>
      </c>
      <c r="D21" s="3">
        <v>2</v>
      </c>
      <c r="E21" s="4">
        <v>2.5</v>
      </c>
      <c r="F21" s="4">
        <v>2.1</v>
      </c>
      <c r="G21" s="8">
        <f t="shared" si="1"/>
        <v>0.19999999999999996</v>
      </c>
      <c r="H21" s="8">
        <f t="shared" si="2"/>
        <v>0.7</v>
      </c>
      <c r="I21" s="8">
        <f t="shared" si="3"/>
        <v>0.30000000000000004</v>
      </c>
    </row>
    <row r="22" spans="2:9" x14ac:dyDescent="0.35">
      <c r="B22" s="3">
        <v>16</v>
      </c>
      <c r="C22" s="3">
        <v>7.5</v>
      </c>
      <c r="D22" s="3">
        <v>6</v>
      </c>
      <c r="E22" s="4">
        <v>8</v>
      </c>
      <c r="F22" s="4">
        <v>7</v>
      </c>
      <c r="G22" s="8">
        <f t="shared" si="1"/>
        <v>-1.5</v>
      </c>
      <c r="H22" s="8">
        <f t="shared" si="2"/>
        <v>0.5</v>
      </c>
      <c r="I22" s="8">
        <f t="shared" si="3"/>
        <v>-0.5</v>
      </c>
    </row>
    <row r="23" spans="2:9" x14ac:dyDescent="0.35">
      <c r="B23" s="3">
        <v>17</v>
      </c>
      <c r="C23" s="3">
        <v>0.28000000000000003</v>
      </c>
      <c r="D23" s="3">
        <v>1</v>
      </c>
      <c r="E23" s="4">
        <v>1</v>
      </c>
      <c r="F23" s="4">
        <v>0.8</v>
      </c>
      <c r="G23" s="8">
        <f t="shared" si="1"/>
        <v>0.72</v>
      </c>
      <c r="H23" s="8">
        <f t="shared" si="2"/>
        <v>0.72</v>
      </c>
      <c r="I23" s="8">
        <f t="shared" si="3"/>
        <v>0.52</v>
      </c>
    </row>
    <row r="24" spans="2:9" x14ac:dyDescent="0.35">
      <c r="B24" s="3">
        <v>18</v>
      </c>
      <c r="C24" s="3">
        <v>0.5</v>
      </c>
      <c r="D24" s="3">
        <v>0.9</v>
      </c>
      <c r="E24" s="4">
        <v>1.2</v>
      </c>
      <c r="F24" s="4">
        <v>0.8</v>
      </c>
      <c r="G24" s="8">
        <f t="shared" si="1"/>
        <v>0.4</v>
      </c>
      <c r="H24" s="8">
        <f t="shared" si="2"/>
        <v>0.7</v>
      </c>
      <c r="I24" s="8">
        <f t="shared" si="3"/>
        <v>0.30000000000000004</v>
      </c>
    </row>
    <row r="25" spans="2:9" x14ac:dyDescent="0.35">
      <c r="B25" s="3">
        <v>29</v>
      </c>
      <c r="C25" s="3">
        <v>4.9000000000000004</v>
      </c>
      <c r="D25" s="3">
        <v>4.5</v>
      </c>
      <c r="E25" s="4">
        <v>5.5</v>
      </c>
      <c r="F25" s="4">
        <v>4.9000000000000004</v>
      </c>
      <c r="G25" s="8">
        <f t="shared" si="1"/>
        <v>-0.40000000000000036</v>
      </c>
      <c r="H25" s="8">
        <f t="shared" si="2"/>
        <v>0.59999999999999964</v>
      </c>
      <c r="I25" s="8">
        <f t="shared" si="3"/>
        <v>0</v>
      </c>
    </row>
    <row r="26" spans="2:9" x14ac:dyDescent="0.35">
      <c r="B26" s="3">
        <v>20</v>
      </c>
      <c r="C26" s="3">
        <v>0.25</v>
      </c>
      <c r="D26" s="3">
        <v>0.5</v>
      </c>
      <c r="E26" s="4">
        <v>1</v>
      </c>
      <c r="F26" s="4">
        <v>0.5</v>
      </c>
      <c r="G26" s="8">
        <f t="shared" si="1"/>
        <v>0.25</v>
      </c>
      <c r="H26" s="8">
        <f t="shared" si="2"/>
        <v>0.75</v>
      </c>
      <c r="I26" s="8">
        <f t="shared" si="3"/>
        <v>0.25</v>
      </c>
    </row>
    <row r="27" spans="2:9" ht="15" thickBot="1" x14ac:dyDescent="0.4">
      <c r="E27" s="33" t="s">
        <v>11</v>
      </c>
      <c r="F27" s="34"/>
      <c r="G27" s="6">
        <f>SUM(G7:G26)</f>
        <v>3.5799999999999987</v>
      </c>
      <c r="H27" s="7">
        <f>SUM(H7:H26)</f>
        <v>9.9799999999999986</v>
      </c>
      <c r="I27" s="5">
        <f t="shared" ref="I27" si="4">SUM(I7:I26)</f>
        <v>6.28</v>
      </c>
    </row>
  </sheetData>
  <mergeCells count="1">
    <mergeCell ref="E27:F27"/>
  </mergeCells>
  <pageMargins left="0.7" right="0.7" top="0.75" bottom="0.75" header="0.3" footer="0.3"/>
  <pageSetup paperSize="9" orientation="portrait" r:id="rId1"/>
  <headerFooter>
    <oddFooter>&amp;L&amp;1#&amp;"Calibri"&amp;10&amp;K000000Classification: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4A501-E376-4A3B-8FB7-38E75AE71EB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1a</vt:lpstr>
      <vt:lpstr>1b</vt:lpstr>
      <vt:lpstr>1c</vt:lpstr>
      <vt:lpstr>2a</vt:lpstr>
      <vt:lpstr>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Jabar Sadiq</dc:creator>
  <cp:lastModifiedBy>Arshard Hussain (2229730)</cp:lastModifiedBy>
  <dcterms:created xsi:type="dcterms:W3CDTF">2023-04-25T14:09:58Z</dcterms:created>
  <dcterms:modified xsi:type="dcterms:W3CDTF">2023-04-26T21:15:13Z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bba39d-4745-4e9d-97db-0c1927b54242_Enabled">
    <vt:lpwstr>true</vt:lpwstr>
  </property>
  <property fmtid="{D5CDD505-2E9C-101B-9397-08002B2CF9AE}" pid="3" name="MSIP_Label_71bba39d-4745-4e9d-97db-0c1927b54242_SetDate">
    <vt:lpwstr>2023-04-26T15:30:01Z</vt:lpwstr>
  </property>
  <property fmtid="{D5CDD505-2E9C-101B-9397-08002B2CF9AE}" pid="4" name="MSIP_Label_71bba39d-4745-4e9d-97db-0c1927b54242_Method">
    <vt:lpwstr>Privileged</vt:lpwstr>
  </property>
  <property fmtid="{D5CDD505-2E9C-101B-9397-08002B2CF9AE}" pid="5" name="MSIP_Label_71bba39d-4745-4e9d-97db-0c1927b54242_Name">
    <vt:lpwstr>Internal</vt:lpwstr>
  </property>
  <property fmtid="{D5CDD505-2E9C-101B-9397-08002B2CF9AE}" pid="6" name="MSIP_Label_71bba39d-4745-4e9d-97db-0c1927b54242_SiteId">
    <vt:lpwstr>05d75c05-fa1a-42e7-9cf1-eb416c396f2d</vt:lpwstr>
  </property>
  <property fmtid="{D5CDD505-2E9C-101B-9397-08002B2CF9AE}" pid="7" name="MSIP_Label_71bba39d-4745-4e9d-97db-0c1927b54242_ActionId">
    <vt:lpwstr>5d9ade32-6dfa-4dba-86aa-cad003b24c5c</vt:lpwstr>
  </property>
  <property fmtid="{D5CDD505-2E9C-101B-9397-08002B2CF9AE}" pid="8" name="MSIP_Label_71bba39d-4745-4e9d-97db-0c1927b54242_ContentBits">
    <vt:lpwstr>2</vt:lpwstr>
  </property>
</Properties>
</file>