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.kaliyamurthy\OneDrive - University of Wales Trinity Saint David\Modules_Handling\Marking\ModuleBoxes 2021\ENSA\"/>
    </mc:Choice>
  </mc:AlternateContent>
  <bookViews>
    <workbookView xWindow="1650" yWindow="2025" windowWidth="16080" windowHeight="10980"/>
  </bookViews>
  <sheets>
    <sheet name="Sheet1" sheetId="1" r:id="rId1"/>
    <sheet name="Sheet2" sheetId="2" r:id="rId2"/>
    <sheet name="Sheet3" sheetId="3" r:id="rId3"/>
  </sheets>
  <definedNames>
    <definedName name="ExternalData_1" localSheetId="0">Sheet1!$A$2:$H$7</definedName>
    <definedName name="_xlnm.Print_Area" localSheetId="0">Sheet1!$A$1:$L$23</definedName>
    <definedName name="_xlnm.Print_Titles" localSheetId="0">Sheet1!$1:$2</definedName>
  </definedNames>
  <calcPr calcId="162913"/>
  <fileRecoveryPr autoRecover="0"/>
</workbook>
</file>

<file path=xl/calcChain.xml><?xml version="1.0" encoding="utf-8"?>
<calcChain xmlns="http://schemas.openxmlformats.org/spreadsheetml/2006/main">
  <c r="J19" i="1" l="1"/>
  <c r="J17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4" i="1"/>
  <c r="L23" i="1" s="1"/>
  <c r="L16" i="1"/>
  <c r="L17" i="1" l="1"/>
  <c r="L18" i="1"/>
  <c r="L19" i="1"/>
  <c r="L21" i="1"/>
  <c r="L22" i="1"/>
  <c r="L20" i="1"/>
  <c r="K23" i="1" l="1"/>
  <c r="K22" i="1"/>
  <c r="K21" i="1"/>
  <c r="K20" i="1"/>
  <c r="K19" i="1"/>
  <c r="K18" i="1"/>
  <c r="K17" i="1"/>
  <c r="K16" i="1"/>
  <c r="J22" i="1"/>
  <c r="J21" i="1"/>
  <c r="J23" i="1"/>
  <c r="J20" i="1"/>
  <c r="J18" i="1"/>
  <c r="J16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4" i="1"/>
</calcChain>
</file>

<file path=xl/connections.xml><?xml version="1.0" encoding="utf-8"?>
<connections xmlns="http://schemas.openxmlformats.org/spreadsheetml/2006/main">
  <connection id="1" name="Connection" type="4" refreshedVersion="3" background="1" saveData="1">
    <webPr sourceData="1" parsePre="1" consecutive="1" xl2000="1" url="https://webapp.services.coventry.ac.uk/Apps/Student/hvs-its-wa04.13176590396276152444226471724044/ReportOutput.htm?reportid=62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<sst xmlns="http://schemas.openxmlformats.org/spreadsheetml/2006/main" count="68" uniqueCount="68">
  <si>
    <t>First Name</t>
  </si>
  <si>
    <t>Surname</t>
  </si>
  <si>
    <t>Final Grade</t>
  </si>
  <si>
    <t>Student ID</t>
  </si>
  <si>
    <t>Average</t>
  </si>
  <si>
    <t xml:space="preserve">Std. Dev. </t>
  </si>
  <si>
    <t>Max</t>
  </si>
  <si>
    <t>Min</t>
  </si>
  <si>
    <t>Fail</t>
  </si>
  <si>
    <t>Overall</t>
  </si>
  <si>
    <t xml:space="preserve"> Assignments </t>
  </si>
  <si>
    <t>Dist</t>
  </si>
  <si>
    <t>Merit</t>
  </si>
  <si>
    <t>Pass</t>
  </si>
  <si>
    <t>Component 1</t>
  </si>
  <si>
    <t>Component 2</t>
  </si>
  <si>
    <t xml:space="preserve">PKA </t>
  </si>
  <si>
    <t>HOLBOROW</t>
  </si>
  <si>
    <t>LAMER</t>
  </si>
  <si>
    <t xml:space="preserve">SEAN MICHAEL  </t>
  </si>
  <si>
    <t>1651465/3</t>
  </si>
  <si>
    <t>1704229/1</t>
  </si>
  <si>
    <t>1706552/2</t>
  </si>
  <si>
    <t>1800042/1</t>
  </si>
  <si>
    <t>1800349/1</t>
  </si>
  <si>
    <t>1800742/2</t>
  </si>
  <si>
    <t>1801401/1</t>
  </si>
  <si>
    <t>1801749/1</t>
  </si>
  <si>
    <t>1802076/1</t>
  </si>
  <si>
    <t>1802820/1</t>
  </si>
  <si>
    <t>1802976/2</t>
  </si>
  <si>
    <t>1803767/2</t>
  </si>
  <si>
    <t>1804509/3</t>
  </si>
  <si>
    <t>1804612/2</t>
  </si>
  <si>
    <t>1805950/1</t>
  </si>
  <si>
    <t>1903439/1</t>
  </si>
  <si>
    <t>ALEMAYO</t>
  </si>
  <si>
    <t xml:space="preserve">ANDOM FEKADU  </t>
  </si>
  <si>
    <t xml:space="preserve">SHAUN ROSS  </t>
  </si>
  <si>
    <t xml:space="preserve">AIDA LUCA  </t>
  </si>
  <si>
    <t>SHOULDER</t>
  </si>
  <si>
    <t xml:space="preserve">KAYLIE LOUISE  </t>
  </si>
  <si>
    <t>DUNHILL</t>
  </si>
  <si>
    <t xml:space="preserve">JAMES    </t>
  </si>
  <si>
    <t>OSBORNE</t>
  </si>
  <si>
    <t xml:space="preserve">CONNOR MITCHELL  </t>
  </si>
  <si>
    <t>STOCK</t>
  </si>
  <si>
    <t xml:space="preserve">CONNOR RHYS  </t>
  </si>
  <si>
    <t>BARNETT</t>
  </si>
  <si>
    <t xml:space="preserve">ELLIOT    </t>
  </si>
  <si>
    <t>BATCHELOR</t>
  </si>
  <si>
    <t xml:space="preserve">JOSHUA    </t>
  </si>
  <si>
    <t>JOHNSON</t>
  </si>
  <si>
    <t xml:space="preserve">LLOYD    </t>
  </si>
  <si>
    <t>ANDREW</t>
  </si>
  <si>
    <t>JONES</t>
  </si>
  <si>
    <t xml:space="preserve">SCOTT MARSHALL  </t>
  </si>
  <si>
    <t>NYAKAMHA</t>
  </si>
  <si>
    <t xml:space="preserve">BRIGHT    </t>
  </si>
  <si>
    <t>WATTIS</t>
  </si>
  <si>
    <t xml:space="preserve">SAMUEL TIMOTHY  </t>
  </si>
  <si>
    <t>DAVIES</t>
  </si>
  <si>
    <t xml:space="preserve">LAUREN    </t>
  </si>
  <si>
    <t>WEAVER</t>
  </si>
  <si>
    <t xml:space="preserve">PAUL    </t>
  </si>
  <si>
    <t xml:space="preserve">Online </t>
  </si>
  <si>
    <t>Comp 1</t>
  </si>
  <si>
    <t>Comp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</si>
</sst>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2" fillId="2" borderId="2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shrinkToFit="1"/>
    </xf>
    <xf numFmtId="0" fontId="2" fillId="2" borderId="6" xfId="0" applyFont="1" applyFill="1" applyBorder="1" applyAlignment="1">
      <alignment horizontal="center" shrinkToFit="1"/>
    </xf>
    <xf numFmtId="0" fontId="2" fillId="2" borderId="5" xfId="0" applyFont="1" applyFill="1" applyBorder="1" applyAlignment="1">
      <alignment horizontal="center" shrinkToFit="1"/>
    </xf>
    <xf numFmtId="0" fontId="1" fillId="0" borderId="0" xfId="0" applyFont="1" applyAlignment="1">
      <alignment horizontal="center" shrinkToFit="1"/>
    </xf>
    <xf numFmtId="0" fontId="0" fillId="0" borderId="0" xfId="0" applyAlignment="1">
      <alignment shrinkToFit="1"/>
    </xf>
    <xf numFmtId="0" fontId="2" fillId="2" borderId="3" xfId="0" applyFont="1" applyFill="1" applyBorder="1" applyAlignment="1">
      <alignment vertical="center" shrinkToFit="1"/>
    </xf>
    <xf numFmtId="15" fontId="0" fillId="0" borderId="0" xfId="0" applyNumberFormat="1" applyAlignment="1">
      <alignment shrinkToFit="1"/>
    </xf>
    <xf numFmtId="0" fontId="0" fillId="0" borderId="1" xfId="0" applyBorder="1" applyAlignment="1">
      <alignment shrinkToFit="1"/>
    </xf>
    <xf numFmtId="1" fontId="0" fillId="0" borderId="1" xfId="0" applyNumberFormat="1" applyBorder="1" applyAlignment="1">
      <alignment shrinkToFit="1"/>
    </xf>
    <xf numFmtId="0" fontId="1" fillId="0" borderId="1" xfId="0" applyFont="1" applyBorder="1" applyAlignment="1">
      <alignment vertical="center" shrinkToFit="1"/>
    </xf>
    <xf numFmtId="15" fontId="2" fillId="2" borderId="4" xfId="0" applyNumberFormat="1" applyFont="1" applyFill="1" applyBorder="1" applyAlignment="1">
      <alignment horizontal="center" vertical="center" shrinkToFit="1"/>
    </xf>
    <xf numFmtId="15" fontId="2" fillId="2" borderId="5" xfId="0" applyNumberFormat="1" applyFont="1" applyFill="1" applyBorder="1" applyAlignment="1">
      <alignment horizontal="center" vertical="center" shrinkToFit="1"/>
    </xf>
    <xf numFmtId="15" fontId="2" fillId="2" borderId="1" xfId="0" applyNumberFormat="1" applyFont="1" applyFill="1" applyBorder="1" applyAlignment="1">
      <alignment horizontal="left" vertical="center" shrinkToFit="1"/>
    </xf>
    <xf numFmtId="15" fontId="2" fillId="2" borderId="1" xfId="0" applyNumberFormat="1" applyFont="1" applyFill="1" applyBorder="1" applyAlignment="1">
      <alignment horizontal="center" vertical="center" shrinkToFit="1"/>
    </xf>
    <xf numFmtId="9" fontId="2" fillId="2" borderId="1" xfId="0" applyNumberFormat="1" applyFont="1" applyFill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ExternalData_1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view="pageLayout" workbookViewId="0">
      <selection activeCell="H29" sqref="H29"/>
    </sheetView>
  </sheetViews>
  <sheetFormatPr defaultRowHeight="12.75" x14ac:dyDescent="0.2"/>
  <cols>
    <col min="1" max="1" width="19" style="7" customWidth="1"/>
    <col min="2" max="2" width="22.85546875" style="7" customWidth="1"/>
    <col min="3" max="3" width="11.28515625" style="7" customWidth="1"/>
    <col min="4" max="4" width="5.85546875" style="7" customWidth="1"/>
    <col min="5" max="5" width="6.140625" style="7" customWidth="1"/>
    <col min="6" max="6" width="5.85546875" style="7" customWidth="1"/>
    <col min="7" max="7" width="5.42578125" style="7" customWidth="1"/>
    <col min="8" max="8" width="10.28515625" style="7" customWidth="1"/>
    <col min="9" max="9" width="9.42578125" style="7" bestFit="1" customWidth="1"/>
    <col min="10" max="10" width="7.42578125" style="7" customWidth="1"/>
    <col min="11" max="11" width="8.85546875" style="7" customWidth="1"/>
    <col min="12" max="16384" width="9.140625" style="7"/>
  </cols>
  <sheetData>
    <row r="1" spans="1:12" x14ac:dyDescent="0.2">
      <c r="A1" s="2" t="s">
        <v>1</v>
      </c>
      <c r="B1" s="2" t="s">
        <v>0</v>
      </c>
      <c r="C1" s="2" t="s">
        <v>3</v>
      </c>
      <c r="D1" s="3" t="s">
        <v>10</v>
      </c>
      <c r="E1" s="4"/>
      <c r="F1" s="4"/>
      <c r="G1" s="4"/>
      <c r="H1" s="5"/>
      <c r="I1" s="6"/>
    </row>
    <row r="2" spans="1:12" x14ac:dyDescent="0.2">
      <c r="A2" s="8"/>
      <c r="B2" s="8"/>
      <c r="C2" s="8"/>
      <c r="D2" s="13" t="s">
        <v>14</v>
      </c>
      <c r="E2" s="14"/>
      <c r="F2" s="13" t="s">
        <v>15</v>
      </c>
      <c r="G2" s="14"/>
      <c r="H2" s="15" t="s">
        <v>2</v>
      </c>
      <c r="I2" s="9"/>
    </row>
    <row r="3" spans="1:12" x14ac:dyDescent="0.2">
      <c r="A3" s="8"/>
      <c r="B3" s="8"/>
      <c r="C3" s="8"/>
      <c r="D3" s="16" t="s">
        <v>16</v>
      </c>
      <c r="E3" s="17">
        <v>0.75</v>
      </c>
      <c r="F3" s="16" t="s">
        <v>65</v>
      </c>
      <c r="G3" s="17">
        <v>0.25</v>
      </c>
      <c r="H3" s="16"/>
      <c r="I3" s="9"/>
    </row>
    <row r="4" spans="1:12" ht="14.1" customHeight="1" x14ac:dyDescent="0.2">
      <c r="A4" s="10" t="s">
        <v>36</v>
      </c>
      <c r="B4" s="10" t="s">
        <v>37</v>
      </c>
      <c r="C4" s="10" t="s">
        <v>20</v>
      </c>
      <c r="D4" s="1">
        <v>44</v>
      </c>
      <c r="E4" s="1">
        <f>(D4/100)*75</f>
        <v>33</v>
      </c>
      <c r="F4" s="1">
        <v>57.6</v>
      </c>
      <c r="G4" s="1">
        <f>(F4/100)*25</f>
        <v>14.400000000000002</v>
      </c>
      <c r="H4" s="10">
        <f>ROUNDUP(SUM(E4,G4),2)</f>
        <v>47.4</v>
      </c>
    </row>
    <row r="5" spans="1:12" ht="14.1" customHeight="1" x14ac:dyDescent="0.2">
      <c r="A5" s="10" t="s">
        <v>17</v>
      </c>
      <c r="B5" s="10" t="s">
        <v>38</v>
      </c>
      <c r="C5" s="10" t="s">
        <v>21</v>
      </c>
      <c r="D5" s="1">
        <v>47</v>
      </c>
      <c r="E5" s="1">
        <f t="shared" ref="E5:E19" si="0">(D5/100)*75</f>
        <v>35.25</v>
      </c>
      <c r="F5" s="1">
        <v>94.1</v>
      </c>
      <c r="G5" s="1">
        <f t="shared" ref="G5:G19" si="1">(F5/100)*25</f>
        <v>23.524999999999999</v>
      </c>
      <c r="H5" s="10">
        <f t="shared" ref="H5:H19" si="2">ROUNDUP(SUM(E5,G5),2)</f>
        <v>58.78</v>
      </c>
    </row>
    <row r="6" spans="1:12" ht="14.1" customHeight="1" x14ac:dyDescent="0.2">
      <c r="A6" s="10" t="s">
        <v>18</v>
      </c>
      <c r="B6" s="10" t="s">
        <v>39</v>
      </c>
      <c r="C6" s="10" t="s">
        <v>22</v>
      </c>
      <c r="D6" s="1">
        <v>77</v>
      </c>
      <c r="E6" s="1">
        <f t="shared" si="0"/>
        <v>57.75</v>
      </c>
      <c r="F6" s="1">
        <v>97.1</v>
      </c>
      <c r="G6" s="1">
        <f t="shared" si="1"/>
        <v>24.274999999999999</v>
      </c>
      <c r="H6" s="10">
        <f t="shared" si="2"/>
        <v>82.03</v>
      </c>
    </row>
    <row r="7" spans="1:12" ht="14.1" customHeight="1" x14ac:dyDescent="0.2">
      <c r="A7" s="10" t="s">
        <v>40</v>
      </c>
      <c r="B7" s="10" t="s">
        <v>41</v>
      </c>
      <c r="C7" s="10" t="s">
        <v>23</v>
      </c>
      <c r="D7" s="1">
        <v>28</v>
      </c>
      <c r="E7" s="1">
        <f t="shared" si="0"/>
        <v>21.000000000000004</v>
      </c>
      <c r="F7" s="1">
        <v>80</v>
      </c>
      <c r="G7" s="1">
        <f t="shared" si="1"/>
        <v>20</v>
      </c>
      <c r="H7" s="10">
        <f t="shared" si="2"/>
        <v>41</v>
      </c>
    </row>
    <row r="8" spans="1:12" ht="14.1" customHeight="1" x14ac:dyDescent="0.2">
      <c r="A8" s="10" t="s">
        <v>42</v>
      </c>
      <c r="B8" s="10" t="s">
        <v>43</v>
      </c>
      <c r="C8" s="10" t="s">
        <v>24</v>
      </c>
      <c r="D8" s="1">
        <v>85</v>
      </c>
      <c r="E8" s="1">
        <f t="shared" si="0"/>
        <v>63.75</v>
      </c>
      <c r="F8" s="1">
        <v>89.2</v>
      </c>
      <c r="G8" s="1">
        <f t="shared" si="1"/>
        <v>22.3</v>
      </c>
      <c r="H8" s="10">
        <f t="shared" si="2"/>
        <v>86.05</v>
      </c>
    </row>
    <row r="9" spans="1:12" ht="14.1" customHeight="1" x14ac:dyDescent="0.2">
      <c r="A9" s="10" t="s">
        <v>44</v>
      </c>
      <c r="B9" s="10" t="s">
        <v>45</v>
      </c>
      <c r="C9" s="10" t="s">
        <v>25</v>
      </c>
      <c r="D9" s="1">
        <v>32</v>
      </c>
      <c r="E9" s="1">
        <f t="shared" si="0"/>
        <v>24</v>
      </c>
      <c r="F9" s="1">
        <v>73.7</v>
      </c>
      <c r="G9" s="1">
        <f t="shared" si="1"/>
        <v>18.425000000000001</v>
      </c>
      <c r="H9" s="10">
        <f t="shared" si="2"/>
        <v>42.43</v>
      </c>
    </row>
    <row r="10" spans="1:12" ht="14.1" customHeight="1" x14ac:dyDescent="0.2">
      <c r="A10" s="10" t="s">
        <v>46</v>
      </c>
      <c r="B10" s="10" t="s">
        <v>47</v>
      </c>
      <c r="C10" s="10" t="s">
        <v>26</v>
      </c>
      <c r="D10" s="10">
        <v>0</v>
      </c>
      <c r="E10" s="1">
        <f t="shared" si="0"/>
        <v>0</v>
      </c>
      <c r="F10" s="10">
        <v>45.4</v>
      </c>
      <c r="G10" s="1">
        <f t="shared" si="1"/>
        <v>11.35</v>
      </c>
      <c r="H10" s="10">
        <f t="shared" si="2"/>
        <v>11.35</v>
      </c>
    </row>
    <row r="11" spans="1:12" ht="14.1" customHeight="1" x14ac:dyDescent="0.2">
      <c r="A11" s="10" t="s">
        <v>48</v>
      </c>
      <c r="B11" s="10" t="s">
        <v>49</v>
      </c>
      <c r="C11" s="10" t="s">
        <v>27</v>
      </c>
      <c r="D11" s="10">
        <v>84</v>
      </c>
      <c r="E11" s="1">
        <f t="shared" si="0"/>
        <v>63</v>
      </c>
      <c r="F11" s="10">
        <v>81.099999999999994</v>
      </c>
      <c r="G11" s="1">
        <f t="shared" si="1"/>
        <v>20.274999999999999</v>
      </c>
      <c r="H11" s="10">
        <f t="shared" si="2"/>
        <v>83.28</v>
      </c>
    </row>
    <row r="12" spans="1:12" ht="14.1" customHeight="1" x14ac:dyDescent="0.2">
      <c r="A12" s="10" t="s">
        <v>50</v>
      </c>
      <c r="B12" s="10" t="s">
        <v>51</v>
      </c>
      <c r="C12" s="10" t="s">
        <v>28</v>
      </c>
      <c r="D12" s="10">
        <v>63</v>
      </c>
      <c r="E12" s="1">
        <f t="shared" si="0"/>
        <v>47.25</v>
      </c>
      <c r="F12" s="10">
        <v>59.2</v>
      </c>
      <c r="G12" s="1">
        <f t="shared" si="1"/>
        <v>14.800000000000002</v>
      </c>
      <c r="H12" s="10">
        <f t="shared" si="2"/>
        <v>62.05</v>
      </c>
    </row>
    <row r="13" spans="1:12" ht="14.1" customHeight="1" x14ac:dyDescent="0.2">
      <c r="A13" s="10" t="s">
        <v>52</v>
      </c>
      <c r="B13" s="10" t="s">
        <v>53</v>
      </c>
      <c r="C13" s="10" t="s">
        <v>29</v>
      </c>
      <c r="D13" s="10">
        <v>64</v>
      </c>
      <c r="E13" s="1">
        <f t="shared" si="0"/>
        <v>48</v>
      </c>
      <c r="F13" s="10">
        <v>69.7</v>
      </c>
      <c r="G13" s="1">
        <f t="shared" si="1"/>
        <v>17.425000000000001</v>
      </c>
      <c r="H13" s="10">
        <f t="shared" si="2"/>
        <v>65.430000000000007</v>
      </c>
    </row>
    <row r="14" spans="1:12" ht="14.1" customHeight="1" x14ac:dyDescent="0.2">
      <c r="A14" s="10" t="s">
        <v>54</v>
      </c>
      <c r="B14" s="10" t="s">
        <v>19</v>
      </c>
      <c r="C14" s="10" t="s">
        <v>30</v>
      </c>
      <c r="D14" s="10">
        <v>0</v>
      </c>
      <c r="E14" s="1">
        <f t="shared" si="0"/>
        <v>0</v>
      </c>
      <c r="F14" s="10">
        <v>0</v>
      </c>
      <c r="G14" s="1">
        <f t="shared" si="1"/>
        <v>0</v>
      </c>
      <c r="H14" s="10">
        <f t="shared" si="2"/>
        <v>0</v>
      </c>
    </row>
    <row r="15" spans="1:12" ht="14.1" customHeight="1" x14ac:dyDescent="0.2">
      <c r="A15" s="10" t="s">
        <v>55</v>
      </c>
      <c r="B15" s="10" t="s">
        <v>56</v>
      </c>
      <c r="C15" s="10" t="s">
        <v>31</v>
      </c>
      <c r="D15" s="10">
        <v>60</v>
      </c>
      <c r="E15" s="1">
        <f t="shared" si="0"/>
        <v>45</v>
      </c>
      <c r="F15" s="10">
        <v>61.4</v>
      </c>
      <c r="G15" s="1">
        <f t="shared" si="1"/>
        <v>15.35</v>
      </c>
      <c r="H15" s="10">
        <f t="shared" si="2"/>
        <v>60.35</v>
      </c>
      <c r="I15" s="10"/>
      <c r="J15" s="12" t="s">
        <v>66</v>
      </c>
      <c r="K15" s="12" t="s">
        <v>67</v>
      </c>
      <c r="L15" s="12" t="s">
        <v>9</v>
      </c>
    </row>
    <row r="16" spans="1:12" ht="14.1" customHeight="1" x14ac:dyDescent="0.2">
      <c r="A16" s="10" t="s">
        <v>57</v>
      </c>
      <c r="B16" s="10" t="s">
        <v>58</v>
      </c>
      <c r="C16" s="10" t="s">
        <v>32</v>
      </c>
      <c r="D16" s="10">
        <v>39</v>
      </c>
      <c r="E16" s="1">
        <f t="shared" si="0"/>
        <v>29.25</v>
      </c>
      <c r="F16" s="10">
        <v>79.8</v>
      </c>
      <c r="G16" s="1">
        <f t="shared" si="1"/>
        <v>19.95</v>
      </c>
      <c r="H16" s="10">
        <f t="shared" si="2"/>
        <v>49.2</v>
      </c>
      <c r="I16" s="10" t="s">
        <v>4</v>
      </c>
      <c r="J16" s="11">
        <f>SUMIF(D4:D19,"&lt;&gt;0")/COUNTIF(D4:D19,"&lt;&gt;0")</f>
        <v>51.230769230769234</v>
      </c>
      <c r="K16" s="11">
        <f>SUMIF(F4:F19,"&lt;&gt;0")/COUNTIF(F4:F19,"&lt;&gt;0")</f>
        <v>76.164285714285711</v>
      </c>
      <c r="L16" s="10">
        <f>ROUNDUP(SUMIF(H4:H19,"&lt;&gt;0")/COUNTIF(H4:H19,"&lt;&gt;0"),2)</f>
        <v>54.73</v>
      </c>
    </row>
    <row r="17" spans="1:12" ht="14.1" customHeight="1" x14ac:dyDescent="0.2">
      <c r="A17" s="10" t="s">
        <v>59</v>
      </c>
      <c r="B17" s="10" t="s">
        <v>60</v>
      </c>
      <c r="C17" s="10" t="s">
        <v>33</v>
      </c>
      <c r="D17" s="10">
        <v>0</v>
      </c>
      <c r="E17" s="1">
        <f t="shared" si="0"/>
        <v>0</v>
      </c>
      <c r="F17" s="10">
        <v>0</v>
      </c>
      <c r="G17" s="1">
        <f t="shared" si="1"/>
        <v>0</v>
      </c>
      <c r="H17" s="10">
        <f t="shared" si="2"/>
        <v>0</v>
      </c>
      <c r="I17" s="10" t="s">
        <v>5</v>
      </c>
      <c r="J17" s="11">
        <f>STDEV(D4:D19)</f>
        <v>29.133886341051948</v>
      </c>
      <c r="K17" s="11">
        <f>STDEV(F4:F19)</f>
        <v>29.966847654255091</v>
      </c>
      <c r="L17" s="11">
        <f>STDEV(H4:H19)</f>
        <v>26.939555026020745</v>
      </c>
    </row>
    <row r="18" spans="1:12" ht="14.1" customHeight="1" x14ac:dyDescent="0.2">
      <c r="A18" s="10" t="s">
        <v>61</v>
      </c>
      <c r="B18" s="10" t="s">
        <v>62</v>
      </c>
      <c r="C18" s="10" t="s">
        <v>34</v>
      </c>
      <c r="D18" s="10">
        <v>31</v>
      </c>
      <c r="E18" s="1">
        <f t="shared" si="0"/>
        <v>23.25</v>
      </c>
      <c r="F18" s="10">
        <v>80</v>
      </c>
      <c r="G18" s="1">
        <f t="shared" si="1"/>
        <v>20</v>
      </c>
      <c r="H18" s="10">
        <f t="shared" si="2"/>
        <v>43.25</v>
      </c>
      <c r="I18" s="10" t="s">
        <v>6</v>
      </c>
      <c r="J18" s="11">
        <f>MAX(D4:D19)</f>
        <v>85</v>
      </c>
      <c r="K18" s="11">
        <f>MAX(F4:F19)</f>
        <v>98</v>
      </c>
      <c r="L18" s="11">
        <f>MAX(H4:H19)</f>
        <v>86.05</v>
      </c>
    </row>
    <row r="19" spans="1:12" ht="14.1" customHeight="1" x14ac:dyDescent="0.2">
      <c r="A19" s="10" t="s">
        <v>63</v>
      </c>
      <c r="B19" s="10" t="s">
        <v>64</v>
      </c>
      <c r="C19" s="10" t="s">
        <v>35</v>
      </c>
      <c r="D19" s="10">
        <v>12</v>
      </c>
      <c r="E19" s="1">
        <f t="shared" si="0"/>
        <v>9</v>
      </c>
      <c r="F19" s="10">
        <v>98</v>
      </c>
      <c r="G19" s="1">
        <f t="shared" si="1"/>
        <v>24.5</v>
      </c>
      <c r="H19" s="10">
        <f t="shared" si="2"/>
        <v>33.5</v>
      </c>
      <c r="I19" s="10" t="s">
        <v>7</v>
      </c>
      <c r="J19" s="11">
        <f>MIN(D4:D19)</f>
        <v>0</v>
      </c>
      <c r="K19" s="11">
        <f>MIN(F4:F19)</f>
        <v>0</v>
      </c>
      <c r="L19" s="11">
        <f>MIN(H4:H19)</f>
        <v>0</v>
      </c>
    </row>
    <row r="20" spans="1:12" x14ac:dyDescent="0.2">
      <c r="I20" s="10" t="s">
        <v>11</v>
      </c>
      <c r="J20" s="10">
        <f>COUNTIF(D4:D19,"&gt;=70")</f>
        <v>3</v>
      </c>
      <c r="K20" s="10">
        <f>COUNTIF(F4:F19,"&gt;=70")</f>
        <v>9</v>
      </c>
      <c r="L20" s="10">
        <f>COUNTIF(H4:H19,"&gt;=70")</f>
        <v>3</v>
      </c>
    </row>
    <row r="21" spans="1:12" x14ac:dyDescent="0.2">
      <c r="I21" s="10" t="s">
        <v>12</v>
      </c>
      <c r="J21" s="11">
        <f>COUNTIF(D4:D19,"&gt;=60")-COUNTIF(D4:D19,"&gt;=69")</f>
        <v>3</v>
      </c>
      <c r="K21" s="11">
        <f>COUNTIF(F4:F19,"&gt;=60")-COUNTIF(F4:F19,"&gt;=69")</f>
        <v>1</v>
      </c>
      <c r="L21" s="11">
        <f>COUNTIF(H4:H19,"&gt;=60")-COUNTIF(H4:H19,"&gt;=69")</f>
        <v>3</v>
      </c>
    </row>
    <row r="22" spans="1:12" x14ac:dyDescent="0.2">
      <c r="I22" s="10" t="s">
        <v>13</v>
      </c>
      <c r="J22" s="11">
        <f>COUNTIF(D4:D19,"&gt;=40")-COUNTIF(D4:D19,"&gt;=60")</f>
        <v>2</v>
      </c>
      <c r="K22" s="11">
        <f>COUNTIF(F4:F19,"&gt;=40")-COUNTIF(F4:F19,"&gt;=60")</f>
        <v>3</v>
      </c>
      <c r="L22" s="11">
        <f>COUNTIF(H4:H19,"&gt;=40")-COUNTIF(H4:H19,"&gt;=60")</f>
        <v>6</v>
      </c>
    </row>
    <row r="23" spans="1:12" x14ac:dyDescent="0.2">
      <c r="I23" s="10" t="s">
        <v>8</v>
      </c>
      <c r="J23" s="10">
        <f>COUNTIF(D4:D19,"&lt;40")</f>
        <v>8</v>
      </c>
      <c r="K23" s="10">
        <f>COUNTIF(F4:F19,"&lt;40")</f>
        <v>2</v>
      </c>
      <c r="L23" s="10">
        <f>COUNTIF(H4:H19,"&lt;40")</f>
        <v>4</v>
      </c>
    </row>
  </sheetData>
  <sortState ref="A3:F10">
    <sortCondition ref="A3:A10"/>
  </sortState>
  <mergeCells count="3">
    <mergeCell ref="F2:G2"/>
    <mergeCell ref="D2:E2"/>
    <mergeCell ref="D1:H1"/>
  </mergeCells>
  <pageMargins left="0.70866141732283472" right="0.70866141732283472" top="0.94488188976377963" bottom="0.74803149606299213" header="0.19685039370078741" footer="0.31496062992125984"/>
  <pageSetup paperSize="9" orientation="landscape" r:id="rId1"/>
  <headerFooter>
    <oddHeader xml:space="preserve">&amp;CEnterprise Networking, Security and Automation
BSc Computer Networks and
 Cyber Security
ACCA6023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Sheet1!ExternalData_1</vt:lpstr>
      <vt:lpstr>Sheet1!Print_Area</vt:lpstr>
      <vt:lpstr>Sheet1!Print_Titles</vt:lpstr>
    </vt:vector>
  </TitlesOfParts>
  <Company>Coventry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aa9735</dc:creator>
  <cp:lastModifiedBy>Nitheesh Kaliyamurthy</cp:lastModifiedBy>
  <cp:lastPrinted>2013-05-30T08:16:10Z</cp:lastPrinted>
  <dcterms:created xsi:type="dcterms:W3CDTF">2011-10-03T16:29:17Z</dcterms:created>
  <dcterms:modified xsi:type="dcterms:W3CDTF">2021-05-27T14:59:12Z</dcterms:modified>
</cp:coreProperties>
</file>