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bookViews>
    <workbookView xWindow="120" yWindow="150" windowWidth="9375" windowHeight="4905"/>
  </bookViews>
  <sheets>
    <sheet name="Sheet1" sheetId="1" r:id="rId1"/>
    <sheet name="Sheet2" sheetId="2" r:id="rId2"/>
  </sheets>
  <calcPr calcId="152511"/>
</workbook>
</file>

<file path=xl/calcChain.xml><?xml version="1.0" encoding="utf-8"?>
<calcChain xmlns="http://schemas.openxmlformats.org/spreadsheetml/2006/main">
  <c r="I33" i="1" l="1"/>
  <c r="F17" i="1"/>
  <c r="E17" i="1"/>
  <c r="E19" i="1" s="1"/>
  <c r="E39" i="1" s="1"/>
  <c r="D33" i="1"/>
  <c r="F39" i="1"/>
  <c r="I39" i="1"/>
  <c r="D35" i="1"/>
  <c r="D39" i="1" s="1"/>
  <c r="D41" i="1" s="1"/>
  <c r="E37" i="1" s="1"/>
  <c r="E35" i="1"/>
  <c r="F35" i="1"/>
  <c r="G35" i="1"/>
  <c r="H35" i="1"/>
  <c r="I35" i="1"/>
  <c r="D19" i="1"/>
  <c r="F19" i="1"/>
  <c r="I19" i="1"/>
  <c r="G29" i="1"/>
  <c r="F16" i="1"/>
  <c r="G15" i="1"/>
  <c r="D15" i="1"/>
  <c r="I71" i="2"/>
  <c r="I70" i="2"/>
  <c r="I73" i="2" s="1"/>
  <c r="H70" i="2"/>
  <c r="H73" i="2" s="1"/>
  <c r="H69" i="2"/>
  <c r="G69" i="2"/>
  <c r="G68" i="2"/>
  <c r="G73" i="2" s="1"/>
  <c r="F68" i="2"/>
  <c r="F67" i="2"/>
  <c r="F73" i="2" s="1"/>
  <c r="E67" i="2"/>
  <c r="E66" i="2"/>
  <c r="E73" i="2" s="1"/>
  <c r="D66" i="2"/>
  <c r="D73" i="2" s="1"/>
  <c r="D65" i="2"/>
  <c r="C65" i="2"/>
  <c r="C73" i="2" s="1"/>
  <c r="E13" i="1"/>
  <c r="F13" i="1"/>
  <c r="G13" i="1"/>
  <c r="H13" i="1"/>
  <c r="I13" i="1"/>
  <c r="D13" i="1"/>
  <c r="E38" i="2"/>
  <c r="F43" i="2" s="1"/>
  <c r="I38" i="2"/>
  <c r="J43" i="2" s="1"/>
  <c r="C34" i="2"/>
  <c r="D10" i="2"/>
  <c r="C13" i="2" s="1"/>
  <c r="C19" i="2" s="1"/>
  <c r="C23" i="2" s="1"/>
  <c r="E27" i="2" s="1"/>
  <c r="E10" i="2"/>
  <c r="D13" i="2" s="1"/>
  <c r="D19" i="2" s="1"/>
  <c r="D23" i="2" s="1"/>
  <c r="F27" i="2" s="1"/>
  <c r="F10" i="2"/>
  <c r="E13" i="2" s="1"/>
  <c r="E19" i="2" s="1"/>
  <c r="E23" i="2" s="1"/>
  <c r="G27" i="2" s="1"/>
  <c r="G10" i="2"/>
  <c r="F13" i="2" s="1"/>
  <c r="F19" i="2" s="1"/>
  <c r="F23" i="2" s="1"/>
  <c r="H27" i="2" s="1"/>
  <c r="H10" i="2"/>
  <c r="G13" i="2" s="1"/>
  <c r="G19" i="2" s="1"/>
  <c r="G23" i="2" s="1"/>
  <c r="I27" i="2" s="1"/>
  <c r="I10" i="2"/>
  <c r="H13" i="2" s="1"/>
  <c r="H19" i="2" s="1"/>
  <c r="H23" i="2" s="1"/>
  <c r="J27" i="2" s="1"/>
  <c r="J10" i="2"/>
  <c r="I13" i="2" s="1"/>
  <c r="I19" i="2" s="1"/>
  <c r="I23" i="2" s="1"/>
  <c r="K27" i="2" s="1"/>
  <c r="K10" i="2"/>
  <c r="J13" i="2" s="1"/>
  <c r="J19" i="2" s="1"/>
  <c r="J23" i="2" s="1"/>
  <c r="L10" i="2"/>
  <c r="K13" i="2" s="1"/>
  <c r="K19" i="2" s="1"/>
  <c r="K23" i="2" s="1"/>
  <c r="E41" i="1" l="1"/>
  <c r="F37" i="1" s="1"/>
  <c r="F41" i="1" s="1"/>
  <c r="H34" i="2"/>
  <c r="D34" i="2"/>
  <c r="K38" i="2"/>
  <c r="K42" i="2" s="1"/>
  <c r="G38" i="2"/>
  <c r="F34" i="2"/>
  <c r="G34" i="2"/>
  <c r="K34" i="2"/>
  <c r="J38" i="2"/>
  <c r="F38" i="2"/>
  <c r="J34" i="2"/>
  <c r="I34" i="2"/>
  <c r="E34" i="2"/>
  <c r="C38" i="2"/>
  <c r="H38" i="2"/>
  <c r="D38" i="2"/>
  <c r="I42" i="2"/>
  <c r="E42" i="2"/>
  <c r="G37" i="1" l="1"/>
  <c r="G17" i="1"/>
  <c r="G19" i="1" s="1"/>
  <c r="G39" i="1" s="1"/>
  <c r="I43" i="2"/>
  <c r="H42" i="2"/>
  <c r="I45" i="2"/>
  <c r="J42" i="2"/>
  <c r="J45" i="2" s="1"/>
  <c r="K43" i="2"/>
  <c r="H43" i="2"/>
  <c r="G42" i="2"/>
  <c r="E43" i="2"/>
  <c r="D42" i="2"/>
  <c r="K45" i="2"/>
  <c r="E45" i="2"/>
  <c r="D43" i="2"/>
  <c r="C42" i="2"/>
  <c r="C45" i="2" s="1"/>
  <c r="G43" i="2"/>
  <c r="F42" i="2"/>
  <c r="F45" i="2" s="1"/>
  <c r="G41" i="1" l="1"/>
  <c r="H45" i="2"/>
  <c r="G45" i="2"/>
  <c r="D45" i="2"/>
  <c r="H37" i="1" l="1"/>
  <c r="H17" i="1"/>
  <c r="H19" i="1" s="1"/>
  <c r="H39" i="1" s="1"/>
  <c r="H41" i="1" l="1"/>
  <c r="I37" i="1" s="1"/>
  <c r="I41" i="1" s="1"/>
</calcChain>
</file>

<file path=xl/sharedStrings.xml><?xml version="1.0" encoding="utf-8"?>
<sst xmlns="http://schemas.openxmlformats.org/spreadsheetml/2006/main" count="92" uniqueCount="68">
  <si>
    <t>July</t>
  </si>
  <si>
    <t>August</t>
  </si>
  <si>
    <t>Sept</t>
  </si>
  <si>
    <t>Oct</t>
  </si>
  <si>
    <t>Nov</t>
  </si>
  <si>
    <t>Dec</t>
  </si>
  <si>
    <t>£</t>
  </si>
  <si>
    <t>Receipts :</t>
  </si>
  <si>
    <t>Cash from debtors</t>
  </si>
  <si>
    <t>Cash sales</t>
  </si>
  <si>
    <t>Total Receipts</t>
  </si>
  <si>
    <t>Payments :</t>
  </si>
  <si>
    <t>Fixed costs</t>
  </si>
  <si>
    <t>Wages (W2)</t>
  </si>
  <si>
    <t>Variable overhead (W2)</t>
  </si>
  <si>
    <t>Corporation tax</t>
  </si>
  <si>
    <t>Purchase of new vehicle</t>
  </si>
  <si>
    <t>Total payments</t>
  </si>
  <si>
    <t>Balance b / f</t>
  </si>
  <si>
    <t>Net cashflow in month</t>
  </si>
  <si>
    <t>Balance c / f</t>
  </si>
  <si>
    <t>WORKINGS :</t>
  </si>
  <si>
    <t>(1)  Production Budget</t>
  </si>
  <si>
    <t>April</t>
  </si>
  <si>
    <t>May</t>
  </si>
  <si>
    <t>June</t>
  </si>
  <si>
    <t>Aug</t>
  </si>
  <si>
    <t>Jan</t>
  </si>
  <si>
    <t>Credit sales (units)</t>
  </si>
  <si>
    <t>Cash sales (units)</t>
  </si>
  <si>
    <t>Total sales (units)</t>
  </si>
  <si>
    <t xml:space="preserve">Production for </t>
  </si>
  <si>
    <t xml:space="preserve">     sales (units)</t>
  </si>
  <si>
    <t>Stock movement</t>
  </si>
  <si>
    <t xml:space="preserve">     (units)</t>
  </si>
  <si>
    <t>Total production</t>
  </si>
  <si>
    <t xml:space="preserve">      (units)</t>
  </si>
  <si>
    <t>Material cost of</t>
  </si>
  <si>
    <t xml:space="preserve">   production (£)</t>
  </si>
  <si>
    <t xml:space="preserve">      (£20 per unit)</t>
  </si>
  <si>
    <t>Payments to</t>
  </si>
  <si>
    <t xml:space="preserve">     suppliers (£)</t>
  </si>
  <si>
    <t xml:space="preserve">    (two month delay)</t>
  </si>
  <si>
    <t>(2)    Wages and Variable Overhead</t>
  </si>
  <si>
    <t>Wages paid</t>
  </si>
  <si>
    <t xml:space="preserve">      (£4 per unit)</t>
  </si>
  <si>
    <t xml:space="preserve">Variable overhead </t>
  </si>
  <si>
    <t xml:space="preserve">     (£2 per unit)</t>
  </si>
  <si>
    <t>Cash paid</t>
  </si>
  <si>
    <t xml:space="preserve">     70% in month</t>
  </si>
  <si>
    <t xml:space="preserve">    30% next month</t>
  </si>
  <si>
    <t xml:space="preserve">Total variable </t>
  </si>
  <si>
    <t xml:space="preserve">      overhead paid</t>
  </si>
  <si>
    <t>Raw materials (W1)</t>
  </si>
  <si>
    <t>(3)   Receipts From Debtors</t>
  </si>
  <si>
    <t>SALE</t>
  </si>
  <si>
    <t>RECEIPT</t>
  </si>
  <si>
    <t>Enterprise grant</t>
  </si>
  <si>
    <t>Issue of new shares</t>
  </si>
  <si>
    <t>Interim dividend</t>
  </si>
  <si>
    <t>Rent</t>
  </si>
  <si>
    <t>Mortgage repayments</t>
  </si>
  <si>
    <t>Interest paid</t>
  </si>
  <si>
    <t>Interest received</t>
  </si>
  <si>
    <t>Proceeds from sale of car</t>
  </si>
  <si>
    <t>Purchase of building</t>
  </si>
  <si>
    <t xml:space="preserve">MAGIC LANTERN CO. LTD --  CASH BUDGET FOR 6 MONTHS </t>
  </si>
  <si>
    <t>TO 31ST DECEMBER 2011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</si>
</sst>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0"/>
      <name val="Arial"/>
    </font>
    <font>
      <b/>
      <u/>
      <sz val="16"/>
      <name val="Arial"/>
      <family val="2"/>
    </font>
    <font>
      <sz val="12"/>
      <name val="Arial"/>
      <family val="2"/>
    </font>
    <font>
      <u/>
      <sz val="10"/>
      <name val="Arial"/>
      <family val="2"/>
    </font>
    <font>
      <b/>
      <u/>
      <sz val="18"/>
      <name val="Arial"/>
      <family val="2"/>
    </font>
    <font>
      <sz val="18"/>
      <name val="Arial"/>
      <family val="2"/>
    </font>
    <font>
      <b/>
      <i/>
      <sz val="18"/>
      <name val="Arial"/>
      <family val="2"/>
    </font>
    <font>
      <sz val="16"/>
      <name val="Arial"/>
      <family val="2"/>
    </font>
    <font>
      <b/>
      <i/>
      <sz val="16"/>
      <name val="Arial"/>
      <family val="2"/>
    </font>
    <font>
      <b/>
      <sz val="16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1">
    <xf numFmtId="37" fontId="0" fillId="0" borderId="0"/>
  </cellStyleXfs>
  <cellXfs count="24">
    <xf numFmtId="37" fontId="0" fillId="0" borderId="0" xfId="0"/>
    <xf numFmtId="37" fontId="0" fillId="0" borderId="0" xfId="0" applyAlignment="1">
      <alignment horizontal="center"/>
    </xf>
    <xf numFmtId="37" fontId="1" fillId="0" borderId="0" xfId="0" applyFont="1"/>
    <xf numFmtId="37" fontId="2" fillId="0" borderId="0" xfId="0" applyFont="1"/>
    <xf numFmtId="37" fontId="2" fillId="0" borderId="0" xfId="0" applyFont="1" applyAlignment="1">
      <alignment horizontal="center"/>
    </xf>
    <xf numFmtId="37" fontId="3" fillId="0" borderId="0" xfId="0" applyFont="1"/>
    <xf numFmtId="37" fontId="4" fillId="0" borderId="0" xfId="0" applyFont="1"/>
    <xf numFmtId="37" fontId="5" fillId="0" borderId="0" xfId="0" applyFont="1"/>
    <xf numFmtId="37" fontId="6" fillId="0" borderId="0" xfId="0" applyFont="1"/>
    <xf numFmtId="37" fontId="5" fillId="0" borderId="0" xfId="0" applyFont="1" applyAlignment="1">
      <alignment horizontal="center"/>
    </xf>
    <xf numFmtId="37" fontId="7" fillId="0" borderId="0" xfId="0" applyFont="1"/>
    <xf numFmtId="37" fontId="8" fillId="0" borderId="0" xfId="0" applyFont="1"/>
    <xf numFmtId="37" fontId="7" fillId="0" borderId="0" xfId="0" applyFont="1" applyAlignment="1">
      <alignment horizontal="center"/>
    </xf>
    <xf numFmtId="37" fontId="7" fillId="0" borderId="2" xfId="0" applyFont="1" applyBorder="1" applyAlignment="1">
      <alignment horizontal="center"/>
    </xf>
    <xf numFmtId="37" fontId="7" fillId="0" borderId="3" xfId="0" applyFont="1" applyBorder="1" applyAlignment="1">
      <alignment horizontal="center"/>
    </xf>
    <xf numFmtId="37" fontId="7" fillId="0" borderId="4" xfId="0" applyFont="1" applyBorder="1"/>
    <xf numFmtId="37" fontId="9" fillId="0" borderId="0" xfId="0" applyFont="1"/>
    <xf numFmtId="37" fontId="7" fillId="0" borderId="2" xfId="0" applyFont="1" applyBorder="1"/>
    <xf numFmtId="37" fontId="9" fillId="0" borderId="2" xfId="0" applyFont="1" applyBorder="1"/>
    <xf numFmtId="37" fontId="5" fillId="0" borderId="1" xfId="0" applyFont="1" applyBorder="1" applyAlignment="1">
      <alignment horizontal="center"/>
    </xf>
    <xf numFmtId="37" fontId="9" fillId="0" borderId="2" xfId="0" applyFont="1" applyBorder="1" applyAlignment="1">
      <alignment horizontal="center"/>
    </xf>
    <xf numFmtId="37" fontId="9" fillId="0" borderId="3" xfId="0" applyFont="1" applyBorder="1" applyAlignment="1">
      <alignment horizontal="center"/>
    </xf>
    <xf numFmtId="37" fontId="9" fillId="0" borderId="4" xfId="0" applyFont="1" applyBorder="1"/>
    <xf numFmtId="37" fontId="7" fillId="0" borderId="0" xfId="0" applyFont="1" applyBorder="1"/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3"/>
  <sheetViews>
    <sheetView tabSelected="1" topLeftCell="A28" workbookViewId="0">
      <selection activeCell="D41" sqref="D41"/>
    </sheetView>
  </sheetViews>
  <sheetFormatPr defaultRowHeight="12.75" x14ac:dyDescent="0.2"/>
  <cols>
    <col min="1" max="1" width="27.5703125" customWidth="1"/>
    <col min="2" max="2" width="12.140625" customWidth="1"/>
    <col min="3" max="3" width="0.140625" customWidth="1"/>
    <col min="4" max="4" width="15.28515625" customWidth="1"/>
    <col min="5" max="5" width="13" customWidth="1"/>
    <col min="6" max="6" width="15.42578125" customWidth="1"/>
    <col min="7" max="7" width="14" customWidth="1"/>
    <col min="8" max="8" width="12.7109375" customWidth="1"/>
    <col min="9" max="9" width="12.85546875" customWidth="1"/>
  </cols>
  <sheetData>
    <row r="1" spans="1:9" ht="20.25" x14ac:dyDescent="0.3">
      <c r="A1" s="2" t="s">
        <v>66</v>
      </c>
    </row>
    <row r="2" spans="1:9" ht="20.25" x14ac:dyDescent="0.3">
      <c r="A2" s="2"/>
      <c r="E2" s="2" t="s">
        <v>67</v>
      </c>
      <c r="F2" s="5"/>
      <c r="G2" s="5"/>
      <c r="H2" s="5"/>
    </row>
    <row r="3" spans="1:9" ht="23.25" x14ac:dyDescent="0.35">
      <c r="A3" s="6"/>
      <c r="B3" s="7"/>
      <c r="C3" s="7"/>
      <c r="D3" s="7"/>
      <c r="E3" s="7"/>
      <c r="F3" s="7"/>
      <c r="G3" s="7"/>
      <c r="H3" s="7"/>
      <c r="I3" s="7"/>
    </row>
    <row r="4" spans="1:9" ht="23.25" x14ac:dyDescent="0.35">
      <c r="A4" s="7"/>
      <c r="B4" s="7"/>
      <c r="C4" s="7"/>
      <c r="D4" s="7"/>
      <c r="E4" s="7"/>
      <c r="F4" s="7"/>
      <c r="G4" s="7"/>
      <c r="H4" s="7"/>
      <c r="I4" s="7"/>
    </row>
    <row r="5" spans="1:9" ht="23.25" x14ac:dyDescent="0.35">
      <c r="A5" s="7"/>
      <c r="B5" s="7"/>
      <c r="C5" s="7"/>
      <c r="D5" s="7"/>
      <c r="E5" s="7"/>
      <c r="F5" s="7"/>
      <c r="G5" s="7"/>
      <c r="H5" s="7"/>
      <c r="I5" s="7"/>
    </row>
    <row r="6" spans="1:9" ht="23.25" x14ac:dyDescent="0.35">
      <c r="A6" s="7"/>
      <c r="B6" s="7"/>
      <c r="C6" s="7"/>
      <c r="D6" s="9" t="s">
        <v>0</v>
      </c>
      <c r="E6" s="9" t="s">
        <v>1</v>
      </c>
      <c r="F6" s="9" t="s">
        <v>2</v>
      </c>
      <c r="G6" s="9" t="s">
        <v>3</v>
      </c>
      <c r="H6" s="9" t="s">
        <v>4</v>
      </c>
      <c r="I6" s="9" t="s">
        <v>5</v>
      </c>
    </row>
    <row r="7" spans="1:9" ht="23.25" x14ac:dyDescent="0.35">
      <c r="A7" s="7"/>
      <c r="B7" s="7"/>
      <c r="C7" s="7"/>
      <c r="D7" s="9" t="s">
        <v>6</v>
      </c>
      <c r="E7" s="9" t="s">
        <v>6</v>
      </c>
      <c r="F7" s="9" t="s">
        <v>6</v>
      </c>
      <c r="G7" s="9" t="s">
        <v>6</v>
      </c>
      <c r="H7" s="9" t="s">
        <v>6</v>
      </c>
      <c r="I7" s="9" t="s">
        <v>6</v>
      </c>
    </row>
    <row r="8" spans="1:9" ht="23.25" x14ac:dyDescent="0.35">
      <c r="A8" s="7"/>
      <c r="B8" s="7"/>
      <c r="C8" s="7"/>
      <c r="D8" s="9"/>
      <c r="E8" s="9"/>
      <c r="F8" s="9"/>
      <c r="G8" s="9"/>
      <c r="H8" s="9"/>
      <c r="I8" s="9"/>
    </row>
    <row r="9" spans="1:9" ht="23.25" x14ac:dyDescent="0.35">
      <c r="A9" s="7"/>
      <c r="B9" s="7"/>
      <c r="C9" s="7"/>
      <c r="D9" s="9"/>
      <c r="E9" s="9"/>
      <c r="F9" s="9"/>
      <c r="G9" s="9"/>
      <c r="H9" s="9"/>
      <c r="I9" s="9"/>
    </row>
    <row r="10" spans="1:9" ht="23.25" x14ac:dyDescent="0.35">
      <c r="A10" s="8" t="s">
        <v>7</v>
      </c>
      <c r="B10" s="7"/>
      <c r="C10" s="7"/>
      <c r="D10" s="9"/>
      <c r="E10" s="9"/>
      <c r="F10" s="9"/>
      <c r="G10" s="9"/>
      <c r="H10" s="9"/>
      <c r="I10" s="9"/>
    </row>
    <row r="11" spans="1:9" ht="23.25" x14ac:dyDescent="0.35">
      <c r="A11" s="7"/>
      <c r="B11" s="7"/>
      <c r="C11" s="7"/>
      <c r="D11" s="9"/>
      <c r="E11" s="9"/>
      <c r="F11" s="9"/>
      <c r="G11" s="9"/>
      <c r="H11" s="9"/>
      <c r="I11" s="9"/>
    </row>
    <row r="12" spans="1:9" ht="23.25" x14ac:dyDescent="0.35">
      <c r="A12" s="7" t="s">
        <v>8</v>
      </c>
      <c r="B12" s="7"/>
      <c r="C12" s="7"/>
      <c r="D12" s="7">
        <v>43248</v>
      </c>
      <c r="E12" s="7">
        <v>50976</v>
      </c>
      <c r="F12" s="7">
        <v>58704</v>
      </c>
      <c r="G12" s="7">
        <v>66432</v>
      </c>
      <c r="H12" s="7">
        <v>74160</v>
      </c>
      <c r="I12" s="7">
        <v>81888</v>
      </c>
    </row>
    <row r="13" spans="1:9" ht="23.25" x14ac:dyDescent="0.35">
      <c r="A13" s="7" t="s">
        <v>9</v>
      </c>
      <c r="B13" s="7"/>
      <c r="C13" s="7"/>
      <c r="D13" s="7">
        <f>100*40*0.95</f>
        <v>3800</v>
      </c>
      <c r="E13" s="7">
        <f t="shared" ref="E13:I13" si="0">100*40*0.95</f>
        <v>3800</v>
      </c>
      <c r="F13" s="7">
        <f t="shared" si="0"/>
        <v>3800</v>
      </c>
      <c r="G13" s="7">
        <f t="shared" si="0"/>
        <v>3800</v>
      </c>
      <c r="H13" s="7">
        <f t="shared" si="0"/>
        <v>3800</v>
      </c>
      <c r="I13" s="7">
        <f t="shared" si="0"/>
        <v>3800</v>
      </c>
    </row>
    <row r="14" spans="1:9" ht="23.25" x14ac:dyDescent="0.35">
      <c r="A14" s="7" t="s">
        <v>64</v>
      </c>
      <c r="B14" s="7"/>
      <c r="C14" s="7"/>
      <c r="D14" s="7">
        <v>600</v>
      </c>
      <c r="E14" s="7"/>
      <c r="F14" s="7"/>
      <c r="G14" s="7"/>
      <c r="H14" s="7"/>
      <c r="I14" s="7"/>
    </row>
    <row r="15" spans="1:9" ht="23.25" x14ac:dyDescent="0.35">
      <c r="A15" s="7" t="s">
        <v>57</v>
      </c>
      <c r="B15" s="7"/>
      <c r="C15" s="7"/>
      <c r="D15" s="7">
        <f>80000*0.75</f>
        <v>60000</v>
      </c>
      <c r="E15" s="7"/>
      <c r="F15" s="7"/>
      <c r="G15" s="7">
        <f>80000*0.25</f>
        <v>20000</v>
      </c>
      <c r="H15" s="7"/>
      <c r="I15" s="7"/>
    </row>
    <row r="16" spans="1:9" ht="23.25" x14ac:dyDescent="0.35">
      <c r="A16" s="7" t="s">
        <v>58</v>
      </c>
      <c r="B16" s="7"/>
      <c r="C16" s="7"/>
      <c r="D16" s="7"/>
      <c r="E16" s="7"/>
      <c r="F16" s="7">
        <f>50000*1.6*0.5</f>
        <v>40000</v>
      </c>
      <c r="G16" s="7"/>
      <c r="H16" s="7"/>
      <c r="I16" s="7"/>
    </row>
    <row r="17" spans="1:9" ht="23.25" x14ac:dyDescent="0.35">
      <c r="A17" s="7" t="s">
        <v>63</v>
      </c>
      <c r="B17" s="7"/>
      <c r="C17" s="7"/>
      <c r="D17" s="7"/>
      <c r="E17" s="7">
        <f>D41*0.059/12</f>
        <v>197.62910416666668</v>
      </c>
      <c r="F17" s="7">
        <f t="shared" ref="F17:H17" si="1">E41*0.059/12</f>
        <v>80.925280595486115</v>
      </c>
      <c r="G17" s="7">
        <f t="shared" si="1"/>
        <v>129.23116322508062</v>
      </c>
      <c r="H17" s="7">
        <f t="shared" si="1"/>
        <v>55.733049777603917</v>
      </c>
      <c r="I17" s="7"/>
    </row>
    <row r="18" spans="1:9" ht="23.25" x14ac:dyDescent="0.35">
      <c r="A18" s="7"/>
      <c r="B18" s="7"/>
      <c r="C18" s="7"/>
      <c r="D18" s="9"/>
      <c r="E18" s="9"/>
      <c r="F18" s="9"/>
      <c r="G18" s="9"/>
      <c r="H18" s="9"/>
      <c r="I18" s="9"/>
    </row>
    <row r="19" spans="1:9" ht="24" thickBot="1" x14ac:dyDescent="0.4">
      <c r="A19" s="7" t="s">
        <v>10</v>
      </c>
      <c r="B19" s="7"/>
      <c r="C19" s="7"/>
      <c r="D19" s="19">
        <f>SUM(D12:D18)</f>
        <v>107648</v>
      </c>
      <c r="E19" s="19">
        <f>SUM(E12:E18)</f>
        <v>54973.62910416667</v>
      </c>
      <c r="F19" s="19">
        <f>SUM(F12:F18)</f>
        <v>102584.92528059549</v>
      </c>
      <c r="G19" s="19">
        <f>SUM(G12:G18)</f>
        <v>90361.231163225078</v>
      </c>
      <c r="H19" s="19">
        <f>SUM(H12:H18)</f>
        <v>78015.733049777598</v>
      </c>
      <c r="I19" s="19">
        <f>SUM(I12:I18)</f>
        <v>85688</v>
      </c>
    </row>
    <row r="20" spans="1:9" ht="23.25" x14ac:dyDescent="0.35">
      <c r="A20" s="7"/>
      <c r="B20" s="7"/>
      <c r="C20" s="7"/>
      <c r="D20" s="9"/>
      <c r="E20" s="9"/>
      <c r="F20" s="9"/>
      <c r="G20" s="9"/>
      <c r="H20" s="9"/>
      <c r="I20" s="9"/>
    </row>
    <row r="21" spans="1:9" ht="23.25" x14ac:dyDescent="0.35">
      <c r="A21" s="8" t="s">
        <v>11</v>
      </c>
      <c r="B21" s="7"/>
      <c r="C21" s="7"/>
      <c r="D21" s="9"/>
      <c r="E21" s="9"/>
      <c r="F21" s="9"/>
      <c r="G21" s="9"/>
      <c r="H21" s="9"/>
      <c r="I21" s="9"/>
    </row>
    <row r="22" spans="1:9" ht="23.25" x14ac:dyDescent="0.35">
      <c r="A22" s="7"/>
      <c r="B22" s="7"/>
      <c r="C22" s="7"/>
      <c r="D22" s="9"/>
      <c r="E22" s="9"/>
      <c r="F22" s="9"/>
      <c r="G22" s="9"/>
      <c r="H22" s="9"/>
      <c r="I22" s="9"/>
    </row>
    <row r="23" spans="1:9" ht="23.25" x14ac:dyDescent="0.35">
      <c r="A23" s="7" t="s">
        <v>12</v>
      </c>
      <c r="B23" s="7"/>
      <c r="C23" s="7"/>
      <c r="D23" s="7">
        <v>27000</v>
      </c>
      <c r="E23" s="7">
        <v>27000</v>
      </c>
      <c r="F23" s="7">
        <v>27000</v>
      </c>
      <c r="G23" s="7">
        <v>27000</v>
      </c>
      <c r="H23" s="7">
        <v>27000</v>
      </c>
      <c r="I23" s="7">
        <v>27000</v>
      </c>
    </row>
    <row r="24" spans="1:9" ht="23.25" x14ac:dyDescent="0.35">
      <c r="A24" s="7" t="s">
        <v>53</v>
      </c>
      <c r="B24" s="7"/>
      <c r="C24" s="7"/>
      <c r="D24" s="7">
        <v>26000</v>
      </c>
      <c r="E24" s="7">
        <v>30000</v>
      </c>
      <c r="F24" s="7">
        <v>34000</v>
      </c>
      <c r="G24" s="7">
        <v>42000</v>
      </c>
      <c r="H24" s="7">
        <v>50000</v>
      </c>
      <c r="I24" s="7">
        <v>54000</v>
      </c>
    </row>
    <row r="25" spans="1:9" ht="23.25" x14ac:dyDescent="0.35">
      <c r="A25" s="7" t="s">
        <v>13</v>
      </c>
      <c r="B25" s="7"/>
      <c r="C25" s="7"/>
      <c r="D25" s="7">
        <v>6800</v>
      </c>
      <c r="E25" s="7">
        <v>8400</v>
      </c>
      <c r="F25" s="7">
        <v>10000</v>
      </c>
      <c r="G25" s="7">
        <v>10800</v>
      </c>
      <c r="H25" s="7">
        <v>10000</v>
      </c>
      <c r="I25" s="7">
        <v>9200</v>
      </c>
    </row>
    <row r="26" spans="1:9" ht="23.25" x14ac:dyDescent="0.35">
      <c r="A26" s="7" t="s">
        <v>14</v>
      </c>
      <c r="B26" s="7"/>
      <c r="C26" s="7"/>
      <c r="D26" s="7">
        <v>3280</v>
      </c>
      <c r="E26" s="7">
        <v>3960</v>
      </c>
      <c r="F26" s="7">
        <v>4760</v>
      </c>
      <c r="G26" s="7">
        <v>5280</v>
      </c>
      <c r="H26" s="7">
        <v>5120</v>
      </c>
      <c r="I26" s="7">
        <v>4720</v>
      </c>
    </row>
    <row r="27" spans="1:9" ht="23.25" x14ac:dyDescent="0.35">
      <c r="A27" s="7" t="s">
        <v>15</v>
      </c>
      <c r="B27" s="7"/>
      <c r="C27" s="7"/>
      <c r="D27" s="7"/>
      <c r="E27" s="7"/>
      <c r="F27" s="7"/>
      <c r="G27" s="7">
        <v>18000</v>
      </c>
      <c r="H27" s="7"/>
      <c r="I27" s="7"/>
    </row>
    <row r="28" spans="1:9" ht="23.25" x14ac:dyDescent="0.35">
      <c r="A28" s="7" t="s">
        <v>16</v>
      </c>
      <c r="B28" s="7"/>
      <c r="C28" s="7"/>
      <c r="D28" s="7"/>
      <c r="E28" s="7">
        <v>8000</v>
      </c>
      <c r="F28" s="7"/>
      <c r="G28" s="7"/>
      <c r="H28" s="7"/>
      <c r="I28" s="7"/>
    </row>
    <row r="29" spans="1:9" ht="23.25" x14ac:dyDescent="0.35">
      <c r="A29" s="7" t="s">
        <v>59</v>
      </c>
      <c r="B29" s="7"/>
      <c r="C29" s="7"/>
      <c r="D29" s="7"/>
      <c r="E29" s="7"/>
      <c r="F29" s="7"/>
      <c r="G29" s="7">
        <f>0.02*(20000+50000)</f>
        <v>1400</v>
      </c>
      <c r="H29" s="7"/>
      <c r="I29" s="7"/>
    </row>
    <row r="30" spans="1:9" ht="23.25" x14ac:dyDescent="0.35">
      <c r="A30" s="7" t="s">
        <v>60</v>
      </c>
      <c r="B30" s="7"/>
      <c r="C30" s="7"/>
      <c r="D30" s="7">
        <v>1350</v>
      </c>
      <c r="E30" s="7">
        <v>1350</v>
      </c>
      <c r="F30" s="7"/>
      <c r="G30" s="7"/>
      <c r="H30" s="7"/>
      <c r="I30" s="7"/>
    </row>
    <row r="31" spans="1:9" ht="23.25" x14ac:dyDescent="0.35">
      <c r="A31" s="7" t="s">
        <v>65</v>
      </c>
      <c r="B31" s="7"/>
      <c r="C31" s="7"/>
      <c r="D31" s="7"/>
      <c r="E31" s="7"/>
      <c r="F31" s="7">
        <v>17000</v>
      </c>
      <c r="G31" s="7"/>
      <c r="H31" s="7"/>
      <c r="I31" s="7"/>
    </row>
    <row r="32" spans="1:9" ht="23.25" x14ac:dyDescent="0.35">
      <c r="A32" s="7" t="s">
        <v>61</v>
      </c>
      <c r="B32" s="7"/>
      <c r="C32" s="7"/>
      <c r="D32" s="7"/>
      <c r="E32" s="7"/>
      <c r="F32" s="7"/>
      <c r="G32" s="7">
        <v>830</v>
      </c>
      <c r="H32" s="7">
        <v>830</v>
      </c>
      <c r="I32" s="7">
        <v>830</v>
      </c>
    </row>
    <row r="33" spans="1:9" ht="23.25" x14ac:dyDescent="0.35">
      <c r="A33" s="7" t="s">
        <v>62</v>
      </c>
      <c r="B33" s="7"/>
      <c r="C33" s="7"/>
      <c r="D33" s="7">
        <f>-D37*0.089/12</f>
        <v>22.25</v>
      </c>
      <c r="E33" s="7"/>
      <c r="F33" s="7"/>
      <c r="G33" s="7"/>
      <c r="H33" s="7"/>
      <c r="I33" s="7">
        <f>-H41*0.089/12</f>
        <v>26.690591233244131</v>
      </c>
    </row>
    <row r="34" spans="1:9" ht="23.25" x14ac:dyDescent="0.35">
      <c r="A34" s="7"/>
      <c r="B34" s="7"/>
      <c r="C34" s="7"/>
      <c r="D34" s="9"/>
      <c r="E34" s="9"/>
      <c r="F34" s="9"/>
      <c r="G34" s="9"/>
      <c r="H34" s="9"/>
      <c r="I34" s="9"/>
    </row>
    <row r="35" spans="1:9" ht="24" thickBot="1" x14ac:dyDescent="0.4">
      <c r="A35" s="7" t="s">
        <v>17</v>
      </c>
      <c r="B35" s="7"/>
      <c r="C35" s="7"/>
      <c r="D35" s="19">
        <f>SUM(D23:D34)</f>
        <v>64452.25</v>
      </c>
      <c r="E35" s="19">
        <f>SUM(E23:E34)</f>
        <v>78710</v>
      </c>
      <c r="F35" s="19">
        <f>SUM(F23:F34)</f>
        <v>92760</v>
      </c>
      <c r="G35" s="19">
        <f>SUM(G23:G34)</f>
        <v>105310</v>
      </c>
      <c r="H35" s="19">
        <f>SUM(H23:H34)</f>
        <v>92950</v>
      </c>
      <c r="I35" s="19">
        <f>SUM(I23:I34)</f>
        <v>95776.690591233244</v>
      </c>
    </row>
    <row r="36" spans="1:9" ht="23.25" x14ac:dyDescent="0.35">
      <c r="A36" s="7"/>
      <c r="B36" s="7"/>
      <c r="C36" s="7"/>
      <c r="D36" s="9"/>
      <c r="E36" s="9"/>
      <c r="F36" s="9"/>
      <c r="G36" s="9"/>
      <c r="H36" s="9"/>
      <c r="I36" s="9"/>
    </row>
    <row r="37" spans="1:9" ht="23.25" x14ac:dyDescent="0.35">
      <c r="A37" s="7" t="s">
        <v>18</v>
      </c>
      <c r="B37" s="7"/>
      <c r="C37" s="7"/>
      <c r="D37" s="9">
        <v>-3000</v>
      </c>
      <c r="E37" s="9">
        <f>D41</f>
        <v>40195.75</v>
      </c>
      <c r="F37" s="9">
        <f t="shared" ref="F37:I37" si="2">E41</f>
        <v>16459.37910416667</v>
      </c>
      <c r="G37" s="9">
        <f t="shared" si="2"/>
        <v>26284.304384762159</v>
      </c>
      <c r="H37" s="9">
        <f t="shared" si="2"/>
        <v>11335.535547987238</v>
      </c>
      <c r="I37" s="9">
        <f t="shared" si="2"/>
        <v>-3598.7314022351638</v>
      </c>
    </row>
    <row r="38" spans="1:9" ht="23.25" x14ac:dyDescent="0.35">
      <c r="A38" s="7"/>
      <c r="B38" s="7"/>
      <c r="C38" s="7"/>
      <c r="D38" s="9"/>
      <c r="E38" s="9"/>
      <c r="F38" s="9"/>
      <c r="G38" s="9"/>
      <c r="H38" s="9"/>
      <c r="I38" s="9"/>
    </row>
    <row r="39" spans="1:9" ht="23.25" x14ac:dyDescent="0.35">
      <c r="A39" s="7" t="s">
        <v>19</v>
      </c>
      <c r="B39" s="7"/>
      <c r="C39" s="7"/>
      <c r="D39" s="9">
        <f>D19-D35</f>
        <v>43195.75</v>
      </c>
      <c r="E39" s="9">
        <f t="shared" ref="E39:I39" si="3">E19-E35</f>
        <v>-23736.37089583333</v>
      </c>
      <c r="F39" s="9">
        <f t="shared" si="3"/>
        <v>9824.9252805954893</v>
      </c>
      <c r="G39" s="9">
        <f t="shared" si="3"/>
        <v>-14948.768836774922</v>
      </c>
      <c r="H39" s="9">
        <f t="shared" si="3"/>
        <v>-14934.266950222402</v>
      </c>
      <c r="I39" s="9">
        <f t="shared" si="3"/>
        <v>-10088.690591233244</v>
      </c>
    </row>
    <row r="40" spans="1:9" ht="23.25" x14ac:dyDescent="0.35">
      <c r="A40" s="7"/>
      <c r="B40" s="7"/>
      <c r="C40" s="7"/>
      <c r="D40" s="9"/>
      <c r="E40" s="9"/>
      <c r="F40" s="9"/>
      <c r="G40" s="9"/>
      <c r="H40" s="9"/>
      <c r="I40" s="9"/>
    </row>
    <row r="41" spans="1:9" ht="24" thickBot="1" x14ac:dyDescent="0.4">
      <c r="A41" s="7" t="s">
        <v>20</v>
      </c>
      <c r="B41" s="7"/>
      <c r="C41" s="7"/>
      <c r="D41" s="19">
        <f>D37+D39</f>
        <v>40195.75</v>
      </c>
      <c r="E41" s="19">
        <f t="shared" ref="E41:I41" si="4">E37+E39</f>
        <v>16459.37910416667</v>
      </c>
      <c r="F41" s="19">
        <f t="shared" si="4"/>
        <v>26284.304384762159</v>
      </c>
      <c r="G41" s="19">
        <f t="shared" si="4"/>
        <v>11335.535547987238</v>
      </c>
      <c r="H41" s="19">
        <f t="shared" si="4"/>
        <v>-3598.7314022351638</v>
      </c>
      <c r="I41" s="19">
        <f t="shared" si="4"/>
        <v>-13687.421993468408</v>
      </c>
    </row>
    <row r="42" spans="1:9" ht="15" x14ac:dyDescent="0.2">
      <c r="A42" s="3"/>
      <c r="B42" s="3"/>
      <c r="C42" s="3"/>
      <c r="D42" s="4"/>
      <c r="E42" s="4"/>
      <c r="F42" s="4"/>
      <c r="G42" s="4"/>
      <c r="H42" s="4"/>
      <c r="I42" s="4"/>
    </row>
    <row r="43" spans="1:9" x14ac:dyDescent="0.2">
      <c r="D43" s="1"/>
      <c r="E43" s="1"/>
      <c r="F43" s="1"/>
      <c r="G43" s="1"/>
      <c r="H43" s="1"/>
      <c r="I43" s="1"/>
    </row>
  </sheetData>
  <printOptions gridLines="1" gridLinesSet="0"/>
  <pageMargins left="0.75" right="0.75" top="1" bottom="1" header="0.5" footer="0.5"/>
  <pageSetup paperSize="9" scale="96" orientation="portrait" horizontalDpi="300" r:id="rId1"/>
  <headerFooter alignWithMargins="0">
    <oddHeader>&amp;A</oddHeader>
    <oddFooter>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4"/>
  <sheetViews>
    <sheetView topLeftCell="A61" workbookViewId="0">
      <selection activeCell="C76" sqref="C76"/>
    </sheetView>
  </sheetViews>
  <sheetFormatPr defaultRowHeight="12.75" x14ac:dyDescent="0.2"/>
  <cols>
    <col min="1" max="1" width="19" customWidth="1"/>
    <col min="2" max="2" width="11.42578125" customWidth="1"/>
    <col min="3" max="3" width="10.7109375" bestFit="1" customWidth="1"/>
    <col min="4" max="5" width="10.42578125" customWidth="1"/>
    <col min="6" max="6" width="11.7109375" customWidth="1"/>
    <col min="7" max="9" width="10.85546875" customWidth="1"/>
    <col min="10" max="10" width="10.7109375" customWidth="1"/>
    <col min="11" max="11" width="11.5703125" customWidth="1"/>
  </cols>
  <sheetData>
    <row r="1" spans="1:12" ht="20.25" x14ac:dyDescent="0.3">
      <c r="A1" s="2" t="s">
        <v>21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</row>
    <row r="2" spans="1:12" ht="20.25" x14ac:dyDescent="0.3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</row>
    <row r="3" spans="1:12" ht="20.25" x14ac:dyDescent="0.3">
      <c r="A3" s="11" t="s">
        <v>22</v>
      </c>
      <c r="B3" s="11"/>
      <c r="C3" s="10"/>
      <c r="D3" s="10"/>
      <c r="E3" s="10"/>
      <c r="F3" s="10"/>
      <c r="G3" s="10"/>
      <c r="H3" s="10"/>
      <c r="I3" s="10"/>
      <c r="J3" s="10"/>
      <c r="K3" s="10"/>
      <c r="L3" s="10"/>
    </row>
    <row r="4" spans="1:12" ht="20.25" x14ac:dyDescent="0.3">
      <c r="A4" s="10"/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</row>
    <row r="5" spans="1:12" ht="20.25" x14ac:dyDescent="0.3">
      <c r="A5" s="10"/>
      <c r="B5" s="10"/>
      <c r="C5" s="12" t="s">
        <v>23</v>
      </c>
      <c r="D5" s="12" t="s">
        <v>24</v>
      </c>
      <c r="E5" s="12" t="s">
        <v>25</v>
      </c>
      <c r="F5" s="12" t="s">
        <v>0</v>
      </c>
      <c r="G5" s="12" t="s">
        <v>26</v>
      </c>
      <c r="H5" s="12" t="s">
        <v>2</v>
      </c>
      <c r="I5" s="12" t="s">
        <v>3</v>
      </c>
      <c r="J5" s="12" t="s">
        <v>4</v>
      </c>
      <c r="K5" s="12" t="s">
        <v>5</v>
      </c>
      <c r="L5" s="12" t="s">
        <v>27</v>
      </c>
    </row>
    <row r="6" spans="1:12" ht="20.25" x14ac:dyDescent="0.3">
      <c r="A6" s="10"/>
      <c r="B6" s="10"/>
      <c r="C6" s="12"/>
      <c r="D6" s="12"/>
      <c r="E6" s="12"/>
      <c r="F6" s="12"/>
      <c r="G6" s="12"/>
      <c r="H6" s="12"/>
      <c r="I6" s="12"/>
      <c r="J6" s="12"/>
      <c r="K6" s="12"/>
      <c r="L6" s="12"/>
    </row>
    <row r="7" spans="1:12" ht="20.25" x14ac:dyDescent="0.3">
      <c r="A7" s="10" t="s">
        <v>28</v>
      </c>
      <c r="B7" s="10"/>
      <c r="C7" s="12"/>
      <c r="D7" s="12">
        <v>1000</v>
      </c>
      <c r="E7" s="12">
        <v>1200</v>
      </c>
      <c r="F7" s="12">
        <v>1400</v>
      </c>
      <c r="G7" s="12">
        <v>1600</v>
      </c>
      <c r="H7" s="12">
        <v>1800</v>
      </c>
      <c r="I7" s="12">
        <v>2000</v>
      </c>
      <c r="J7" s="12">
        <v>2200</v>
      </c>
      <c r="K7" s="12">
        <v>2600</v>
      </c>
      <c r="L7" s="12">
        <v>2400</v>
      </c>
    </row>
    <row r="8" spans="1:12" ht="20.25" x14ac:dyDescent="0.3">
      <c r="A8" s="10" t="s">
        <v>29</v>
      </c>
      <c r="B8" s="10"/>
      <c r="C8" s="12"/>
      <c r="D8" s="12">
        <v>100</v>
      </c>
      <c r="E8" s="12">
        <v>100</v>
      </c>
      <c r="F8" s="12">
        <v>100</v>
      </c>
      <c r="G8" s="12">
        <v>100</v>
      </c>
      <c r="H8" s="12">
        <v>100</v>
      </c>
      <c r="I8" s="12">
        <v>100</v>
      </c>
      <c r="J8" s="12">
        <v>100</v>
      </c>
      <c r="K8" s="12">
        <v>100</v>
      </c>
      <c r="L8" s="12">
        <v>100</v>
      </c>
    </row>
    <row r="9" spans="1:12" ht="20.25" x14ac:dyDescent="0.3">
      <c r="A9" s="10"/>
      <c r="B9" s="10"/>
      <c r="C9" s="12"/>
      <c r="D9" s="12"/>
      <c r="E9" s="12"/>
      <c r="F9" s="12"/>
      <c r="G9" s="12"/>
      <c r="H9" s="12"/>
      <c r="I9" s="12"/>
      <c r="J9" s="12"/>
      <c r="K9" s="12"/>
      <c r="L9" s="12"/>
    </row>
    <row r="10" spans="1:12" ht="21" thickBot="1" x14ac:dyDescent="0.35">
      <c r="A10" s="10" t="s">
        <v>30</v>
      </c>
      <c r="B10" s="10"/>
      <c r="C10" s="13"/>
      <c r="D10" s="13">
        <f>SUM(D7:D9)</f>
        <v>1100</v>
      </c>
      <c r="E10" s="13">
        <f>SUM(E7:E9)</f>
        <v>1300</v>
      </c>
      <c r="F10" s="13">
        <f>SUM(F7:F9)</f>
        <v>1500</v>
      </c>
      <c r="G10" s="13">
        <f>SUM(G7:G9)</f>
        <v>1700</v>
      </c>
      <c r="H10" s="13">
        <f>SUM(H7:H9)</f>
        <v>1900</v>
      </c>
      <c r="I10" s="13">
        <f>SUM(I7:I9)</f>
        <v>2100</v>
      </c>
      <c r="J10" s="13">
        <f>SUM(J7:J9)</f>
        <v>2300</v>
      </c>
      <c r="K10" s="13">
        <f>SUM(K7:K9)</f>
        <v>2700</v>
      </c>
      <c r="L10" s="13">
        <f>SUM(L7:L9)</f>
        <v>2500</v>
      </c>
    </row>
    <row r="11" spans="1:12" ht="21" thickTop="1" x14ac:dyDescent="0.3">
      <c r="A11" s="10"/>
      <c r="B11" s="10"/>
      <c r="C11" s="12"/>
      <c r="D11" s="12"/>
      <c r="E11" s="12"/>
      <c r="F11" s="12"/>
      <c r="G11" s="12"/>
      <c r="H11" s="12"/>
      <c r="I11" s="12"/>
      <c r="J11" s="12"/>
      <c r="K11" s="12"/>
      <c r="L11" s="12"/>
    </row>
    <row r="12" spans="1:12" ht="20.25" x14ac:dyDescent="0.3">
      <c r="A12" s="10"/>
      <c r="B12" s="10"/>
      <c r="C12" s="12"/>
      <c r="D12" s="12"/>
      <c r="E12" s="12"/>
      <c r="F12" s="12"/>
      <c r="G12" s="12"/>
      <c r="H12" s="12"/>
      <c r="I12" s="12"/>
      <c r="J12" s="12"/>
      <c r="K12" s="12"/>
      <c r="L12" s="12"/>
    </row>
    <row r="13" spans="1:12" ht="20.25" x14ac:dyDescent="0.3">
      <c r="A13" s="10" t="s">
        <v>31</v>
      </c>
      <c r="B13" s="10"/>
      <c r="C13" s="12">
        <f>D10</f>
        <v>1100</v>
      </c>
      <c r="D13" s="12">
        <f t="shared" ref="D13:K13" si="0">E10</f>
        <v>1300</v>
      </c>
      <c r="E13" s="12">
        <f t="shared" si="0"/>
        <v>1500</v>
      </c>
      <c r="F13" s="12">
        <f t="shared" si="0"/>
        <v>1700</v>
      </c>
      <c r="G13" s="12">
        <f t="shared" si="0"/>
        <v>1900</v>
      </c>
      <c r="H13" s="12">
        <f t="shared" si="0"/>
        <v>2100</v>
      </c>
      <c r="I13" s="12">
        <f t="shared" si="0"/>
        <v>2300</v>
      </c>
      <c r="J13" s="12">
        <f t="shared" si="0"/>
        <v>2700</v>
      </c>
      <c r="K13" s="12">
        <f t="shared" si="0"/>
        <v>2500</v>
      </c>
      <c r="L13" s="12"/>
    </row>
    <row r="14" spans="1:12" ht="20.25" x14ac:dyDescent="0.3">
      <c r="A14" s="10" t="s">
        <v>32</v>
      </c>
      <c r="B14" s="10"/>
      <c r="C14" s="12"/>
      <c r="D14" s="12"/>
      <c r="E14" s="12"/>
      <c r="F14" s="12"/>
      <c r="G14" s="12"/>
      <c r="H14" s="12"/>
      <c r="I14" s="12"/>
      <c r="J14" s="12"/>
      <c r="K14" s="12"/>
      <c r="L14" s="12"/>
    </row>
    <row r="15" spans="1:12" ht="20.25" x14ac:dyDescent="0.3">
      <c r="A15" s="10"/>
      <c r="B15" s="10"/>
      <c r="C15" s="12"/>
      <c r="D15" s="12"/>
      <c r="E15" s="12"/>
      <c r="F15" s="12"/>
      <c r="G15" s="12"/>
      <c r="H15" s="12"/>
      <c r="I15" s="12"/>
      <c r="J15" s="12"/>
      <c r="K15" s="12"/>
      <c r="L15" s="12"/>
    </row>
    <row r="16" spans="1:12" ht="20.25" x14ac:dyDescent="0.3">
      <c r="A16" s="10" t="s">
        <v>33</v>
      </c>
      <c r="B16" s="10"/>
      <c r="C16" s="12"/>
      <c r="D16" s="12"/>
      <c r="E16" s="12"/>
      <c r="F16" s="12"/>
      <c r="G16" s="12">
        <v>200</v>
      </c>
      <c r="H16" s="12">
        <v>400</v>
      </c>
      <c r="I16" s="12">
        <v>400</v>
      </c>
      <c r="J16" s="12">
        <v>-200</v>
      </c>
      <c r="K16" s="12">
        <v>-200</v>
      </c>
      <c r="L16" s="12"/>
    </row>
    <row r="17" spans="1:12" ht="20.25" x14ac:dyDescent="0.3">
      <c r="A17" s="10" t="s">
        <v>34</v>
      </c>
      <c r="B17" s="10"/>
      <c r="C17" s="12"/>
      <c r="D17" s="12"/>
      <c r="E17" s="12"/>
      <c r="F17" s="12"/>
      <c r="G17" s="12"/>
      <c r="H17" s="12"/>
      <c r="I17" s="12"/>
      <c r="J17" s="12"/>
      <c r="K17" s="12"/>
      <c r="L17" s="12"/>
    </row>
    <row r="18" spans="1:12" ht="20.25" x14ac:dyDescent="0.3">
      <c r="A18" s="10"/>
      <c r="B18" s="10"/>
      <c r="C18" s="12"/>
      <c r="D18" s="12"/>
      <c r="E18" s="12"/>
      <c r="F18" s="12"/>
      <c r="G18" s="12"/>
      <c r="H18" s="12"/>
      <c r="I18" s="12"/>
      <c r="J18" s="12"/>
      <c r="K18" s="12"/>
      <c r="L18" s="12"/>
    </row>
    <row r="19" spans="1:12" ht="21" thickBot="1" x14ac:dyDescent="0.35">
      <c r="A19" s="10" t="s">
        <v>35</v>
      </c>
      <c r="B19" s="10"/>
      <c r="C19" s="20">
        <f>C13+C16</f>
        <v>1100</v>
      </c>
      <c r="D19" s="20">
        <f t="shared" ref="D19:K19" si="1">D13+D16</f>
        <v>1300</v>
      </c>
      <c r="E19" s="20">
        <f t="shared" si="1"/>
        <v>1500</v>
      </c>
      <c r="F19" s="20">
        <f t="shared" si="1"/>
        <v>1700</v>
      </c>
      <c r="G19" s="20">
        <f t="shared" si="1"/>
        <v>2100</v>
      </c>
      <c r="H19" s="20">
        <f t="shared" si="1"/>
        <v>2500</v>
      </c>
      <c r="I19" s="20">
        <f t="shared" si="1"/>
        <v>2700</v>
      </c>
      <c r="J19" s="20">
        <f t="shared" si="1"/>
        <v>2500</v>
      </c>
      <c r="K19" s="20">
        <f t="shared" si="1"/>
        <v>2300</v>
      </c>
      <c r="L19" s="13"/>
    </row>
    <row r="20" spans="1:12" ht="21" thickTop="1" x14ac:dyDescent="0.3">
      <c r="A20" s="10" t="s">
        <v>36</v>
      </c>
      <c r="B20" s="10"/>
      <c r="C20" s="12"/>
      <c r="D20" s="12"/>
      <c r="E20" s="12"/>
      <c r="F20" s="12"/>
      <c r="G20" s="12"/>
      <c r="H20" s="12"/>
      <c r="I20" s="12"/>
      <c r="J20" s="12"/>
      <c r="K20" s="12"/>
      <c r="L20" s="12"/>
    </row>
    <row r="21" spans="1:12" ht="20.25" x14ac:dyDescent="0.3">
      <c r="A21" s="10"/>
      <c r="B21" s="10"/>
      <c r="C21" s="12"/>
      <c r="D21" s="12"/>
      <c r="E21" s="12"/>
      <c r="F21" s="12"/>
      <c r="G21" s="12"/>
      <c r="H21" s="12"/>
      <c r="I21" s="12"/>
      <c r="J21" s="12"/>
      <c r="K21" s="12"/>
      <c r="L21" s="12"/>
    </row>
    <row r="22" spans="1:12" ht="20.25" x14ac:dyDescent="0.3">
      <c r="A22" s="10"/>
      <c r="B22" s="10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ht="20.25" x14ac:dyDescent="0.3">
      <c r="A23" s="10" t="s">
        <v>37</v>
      </c>
      <c r="B23" s="10"/>
      <c r="C23" s="12">
        <f>C19*20</f>
        <v>22000</v>
      </c>
      <c r="D23" s="12">
        <f t="shared" ref="D23:K23" si="2">D19*20</f>
        <v>26000</v>
      </c>
      <c r="E23" s="12">
        <f t="shared" si="2"/>
        <v>30000</v>
      </c>
      <c r="F23" s="12">
        <f t="shared" si="2"/>
        <v>34000</v>
      </c>
      <c r="G23" s="12">
        <f t="shared" si="2"/>
        <v>42000</v>
      </c>
      <c r="H23" s="12">
        <f t="shared" si="2"/>
        <v>50000</v>
      </c>
      <c r="I23" s="12">
        <f t="shared" si="2"/>
        <v>54000</v>
      </c>
      <c r="J23" s="12">
        <f t="shared" si="2"/>
        <v>50000</v>
      </c>
      <c r="K23" s="12">
        <f t="shared" si="2"/>
        <v>46000</v>
      </c>
      <c r="L23" s="12"/>
    </row>
    <row r="24" spans="1:12" ht="20.25" x14ac:dyDescent="0.3">
      <c r="A24" s="10" t="s">
        <v>38</v>
      </c>
      <c r="B24" s="10"/>
      <c r="C24" s="12"/>
      <c r="D24" s="12"/>
      <c r="E24" s="12"/>
      <c r="F24" s="12"/>
      <c r="G24" s="12"/>
      <c r="H24" s="12"/>
      <c r="I24" s="12"/>
      <c r="J24" s="12"/>
      <c r="K24" s="12"/>
      <c r="L24" s="12"/>
    </row>
    <row r="25" spans="1:12" ht="20.25" x14ac:dyDescent="0.3">
      <c r="A25" s="10" t="s">
        <v>39</v>
      </c>
      <c r="B25" s="10"/>
      <c r="C25" s="12"/>
      <c r="D25" s="12"/>
      <c r="E25" s="12"/>
      <c r="F25" s="12"/>
      <c r="G25" s="12"/>
      <c r="H25" s="12"/>
      <c r="I25" s="12"/>
      <c r="J25" s="12"/>
      <c r="K25" s="12"/>
      <c r="L25" s="12"/>
    </row>
    <row r="26" spans="1:12" ht="20.25" x14ac:dyDescent="0.3">
      <c r="A26" s="10"/>
      <c r="B26" s="10"/>
      <c r="C26" s="12"/>
      <c r="D26" s="12"/>
      <c r="E26" s="12"/>
      <c r="F26" s="12"/>
      <c r="G26" s="12"/>
      <c r="H26" s="12"/>
      <c r="I26" s="12"/>
      <c r="J26" s="12"/>
      <c r="K26" s="12"/>
      <c r="L26" s="12"/>
    </row>
    <row r="27" spans="1:12" ht="21" thickBot="1" x14ac:dyDescent="0.35">
      <c r="A27" s="11" t="s">
        <v>40</v>
      </c>
      <c r="B27" s="11"/>
      <c r="C27" s="12"/>
      <c r="D27" s="12"/>
      <c r="E27" s="14">
        <f>C23</f>
        <v>22000</v>
      </c>
      <c r="F27" s="21">
        <f t="shared" ref="F27:K27" si="3">D23</f>
        <v>26000</v>
      </c>
      <c r="G27" s="21">
        <f t="shared" si="3"/>
        <v>30000</v>
      </c>
      <c r="H27" s="21">
        <f t="shared" si="3"/>
        <v>34000</v>
      </c>
      <c r="I27" s="21">
        <f t="shared" si="3"/>
        <v>42000</v>
      </c>
      <c r="J27" s="21">
        <f t="shared" si="3"/>
        <v>50000</v>
      </c>
      <c r="K27" s="21">
        <f t="shared" si="3"/>
        <v>54000</v>
      </c>
      <c r="L27" s="12"/>
    </row>
    <row r="28" spans="1:12" ht="20.25" x14ac:dyDescent="0.3">
      <c r="A28" s="11" t="s">
        <v>41</v>
      </c>
      <c r="B28" s="11"/>
      <c r="C28" s="12"/>
      <c r="D28" s="12"/>
      <c r="E28" s="12"/>
      <c r="F28" s="12"/>
      <c r="G28" s="12"/>
      <c r="H28" s="12"/>
      <c r="I28" s="12"/>
      <c r="J28" s="12"/>
      <c r="K28" s="12"/>
      <c r="L28" s="12"/>
    </row>
    <row r="29" spans="1:12" ht="20.25" x14ac:dyDescent="0.3">
      <c r="A29" s="10" t="s">
        <v>42</v>
      </c>
      <c r="B29" s="10"/>
      <c r="C29" s="12"/>
      <c r="D29" s="12"/>
      <c r="E29" s="12"/>
      <c r="F29" s="12"/>
      <c r="G29" s="12"/>
      <c r="H29" s="12"/>
      <c r="I29" s="12"/>
      <c r="J29" s="12"/>
      <c r="K29" s="12"/>
      <c r="L29" s="12"/>
    </row>
    <row r="30" spans="1:12" ht="20.25" x14ac:dyDescent="0.3">
      <c r="A30" s="10"/>
      <c r="B30" s="10"/>
      <c r="C30" s="12"/>
      <c r="D30" s="12"/>
      <c r="E30" s="12"/>
      <c r="F30" s="12"/>
      <c r="G30" s="12"/>
      <c r="H30" s="12"/>
      <c r="I30" s="12"/>
      <c r="J30" s="12"/>
      <c r="K30" s="12"/>
      <c r="L30" s="12"/>
    </row>
    <row r="31" spans="1:12" ht="20.25" x14ac:dyDescent="0.3">
      <c r="A31" s="10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</row>
    <row r="32" spans="1:12" ht="20.25" x14ac:dyDescent="0.3">
      <c r="A32" s="11" t="s">
        <v>43</v>
      </c>
      <c r="B32" s="11"/>
      <c r="C32" s="11"/>
      <c r="D32" s="11"/>
      <c r="E32" s="10"/>
      <c r="F32" s="10"/>
      <c r="G32" s="10"/>
      <c r="H32" s="10"/>
      <c r="I32" s="10"/>
      <c r="J32" s="10"/>
      <c r="K32" s="10"/>
      <c r="L32" s="10"/>
    </row>
    <row r="33" spans="1:12" ht="20.25" x14ac:dyDescent="0.3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</row>
    <row r="34" spans="1:12" ht="21" thickBot="1" x14ac:dyDescent="0.35">
      <c r="A34" s="11" t="s">
        <v>44</v>
      </c>
      <c r="B34" s="11"/>
      <c r="C34" s="15">
        <f>C19*4</f>
        <v>4400</v>
      </c>
      <c r="D34" s="15">
        <f t="shared" ref="D34:K34" si="4">D19*4</f>
        <v>5200</v>
      </c>
      <c r="E34" s="15">
        <f t="shared" si="4"/>
        <v>6000</v>
      </c>
      <c r="F34" s="22">
        <f t="shared" si="4"/>
        <v>6800</v>
      </c>
      <c r="G34" s="22">
        <f t="shared" si="4"/>
        <v>8400</v>
      </c>
      <c r="H34" s="22">
        <f t="shared" si="4"/>
        <v>10000</v>
      </c>
      <c r="I34" s="22">
        <f t="shared" si="4"/>
        <v>10800</v>
      </c>
      <c r="J34" s="22">
        <f t="shared" si="4"/>
        <v>10000</v>
      </c>
      <c r="K34" s="22">
        <f t="shared" si="4"/>
        <v>9200</v>
      </c>
      <c r="L34" s="10"/>
    </row>
    <row r="35" spans="1:12" ht="21" thickTop="1" x14ac:dyDescent="0.3">
      <c r="A35" s="10" t="s">
        <v>45</v>
      </c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</row>
    <row r="36" spans="1:12" ht="20.25" x14ac:dyDescent="0.3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</row>
    <row r="37" spans="1:12" ht="20.25" x14ac:dyDescent="0.3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</row>
    <row r="38" spans="1:12" ht="20.25" x14ac:dyDescent="0.3">
      <c r="A38" s="10" t="s">
        <v>46</v>
      </c>
      <c r="B38" s="10"/>
      <c r="C38" s="10">
        <f>C19*2</f>
        <v>2200</v>
      </c>
      <c r="D38" s="10">
        <f t="shared" ref="D38:K38" si="5">D19*2</f>
        <v>2600</v>
      </c>
      <c r="E38" s="10">
        <f t="shared" si="5"/>
        <v>3000</v>
      </c>
      <c r="F38" s="10">
        <f t="shared" si="5"/>
        <v>3400</v>
      </c>
      <c r="G38" s="10">
        <f t="shared" si="5"/>
        <v>4200</v>
      </c>
      <c r="H38" s="10">
        <f t="shared" si="5"/>
        <v>5000</v>
      </c>
      <c r="I38" s="10">
        <f t="shared" si="5"/>
        <v>5400</v>
      </c>
      <c r="J38" s="10">
        <f t="shared" si="5"/>
        <v>5000</v>
      </c>
      <c r="K38" s="10">
        <f t="shared" si="5"/>
        <v>4600</v>
      </c>
      <c r="L38" s="10"/>
    </row>
    <row r="39" spans="1:12" ht="20.25" x14ac:dyDescent="0.3">
      <c r="A39" s="10" t="s">
        <v>47</v>
      </c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</row>
    <row r="40" spans="1:12" ht="20.25" x14ac:dyDescent="0.3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</row>
    <row r="41" spans="1:12" ht="20.25" x14ac:dyDescent="0.3">
      <c r="A41" s="10" t="s">
        <v>48</v>
      </c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</row>
    <row r="42" spans="1:12" ht="20.25" x14ac:dyDescent="0.3">
      <c r="A42" s="10" t="s">
        <v>49</v>
      </c>
      <c r="B42" s="10"/>
      <c r="C42" s="10">
        <f>0.7*C38</f>
        <v>1540</v>
      </c>
      <c r="D42" s="10">
        <f t="shared" ref="D42:K42" si="6">0.7*D38</f>
        <v>1819.9999999999998</v>
      </c>
      <c r="E42" s="10">
        <f t="shared" si="6"/>
        <v>2100</v>
      </c>
      <c r="F42" s="10">
        <f t="shared" si="6"/>
        <v>2380</v>
      </c>
      <c r="G42" s="10">
        <f t="shared" si="6"/>
        <v>2940</v>
      </c>
      <c r="H42" s="10">
        <f t="shared" si="6"/>
        <v>3500</v>
      </c>
      <c r="I42" s="10">
        <f t="shared" si="6"/>
        <v>3779.9999999999995</v>
      </c>
      <c r="J42" s="10">
        <f t="shared" si="6"/>
        <v>3500</v>
      </c>
      <c r="K42" s="10">
        <f t="shared" si="6"/>
        <v>3220</v>
      </c>
      <c r="L42" s="10"/>
    </row>
    <row r="43" spans="1:12" ht="20.25" x14ac:dyDescent="0.3">
      <c r="A43" s="10" t="s">
        <v>50</v>
      </c>
      <c r="B43" s="10"/>
      <c r="C43" s="10"/>
      <c r="D43" s="10">
        <f>0.3*C38</f>
        <v>660</v>
      </c>
      <c r="E43" s="10">
        <f t="shared" ref="E43:K43" si="7">0.3*D38</f>
        <v>780</v>
      </c>
      <c r="F43" s="10">
        <f t="shared" si="7"/>
        <v>900</v>
      </c>
      <c r="G43" s="10">
        <f t="shared" si="7"/>
        <v>1020</v>
      </c>
      <c r="H43" s="10">
        <f t="shared" si="7"/>
        <v>1260</v>
      </c>
      <c r="I43" s="10">
        <f t="shared" si="7"/>
        <v>1500</v>
      </c>
      <c r="J43" s="10">
        <f t="shared" si="7"/>
        <v>1620</v>
      </c>
      <c r="K43" s="10">
        <f t="shared" si="7"/>
        <v>1500</v>
      </c>
      <c r="L43" s="10"/>
    </row>
    <row r="44" spans="1:12" ht="20.25" x14ac:dyDescent="0.3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</row>
    <row r="45" spans="1:12" ht="21" thickBot="1" x14ac:dyDescent="0.35">
      <c r="A45" s="11" t="s">
        <v>51</v>
      </c>
      <c r="B45" s="11"/>
      <c r="C45" s="17">
        <f>SUM(C42:C44)</f>
        <v>1540</v>
      </c>
      <c r="D45" s="17">
        <f>SUM(D42:D44)</f>
        <v>2480</v>
      </c>
      <c r="E45" s="17">
        <f>SUM(E42:E44)</f>
        <v>2880</v>
      </c>
      <c r="F45" s="18">
        <f>SUM(F42:F44)</f>
        <v>3280</v>
      </c>
      <c r="G45" s="18">
        <f>SUM(G42:G44)</f>
        <v>3960</v>
      </c>
      <c r="H45" s="18">
        <f>SUM(H42:H44)</f>
        <v>4760</v>
      </c>
      <c r="I45" s="18">
        <f>SUM(I42:I44)</f>
        <v>5280</v>
      </c>
      <c r="J45" s="18">
        <f>SUM(J42:J44)</f>
        <v>5120</v>
      </c>
      <c r="K45" s="18">
        <f>SUM(K42:K44)</f>
        <v>4720</v>
      </c>
      <c r="L45" s="10"/>
    </row>
    <row r="46" spans="1:12" ht="21" thickTop="1" x14ac:dyDescent="0.3">
      <c r="A46" s="11" t="s">
        <v>52</v>
      </c>
      <c r="B46" s="11"/>
      <c r="C46" s="10"/>
      <c r="D46" s="10"/>
      <c r="E46" s="10"/>
      <c r="F46" s="10"/>
      <c r="G46" s="10"/>
      <c r="H46" s="10"/>
      <c r="I46" s="10"/>
      <c r="J46" s="10"/>
      <c r="K46" s="10"/>
      <c r="L46" s="10"/>
    </row>
    <row r="47" spans="1:12" ht="20.25" x14ac:dyDescent="0.3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</row>
    <row r="48" spans="1:12" ht="20.25" x14ac:dyDescent="0.3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</row>
    <row r="49" spans="1:12" ht="20.25" x14ac:dyDescent="0.3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</row>
    <row r="50" spans="1:12" ht="20.25" x14ac:dyDescent="0.3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</row>
    <row r="51" spans="1:12" ht="20.25" x14ac:dyDescent="0.3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</row>
    <row r="52" spans="1:12" ht="20.25" x14ac:dyDescent="0.3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</row>
    <row r="53" spans="1:12" ht="20.25" x14ac:dyDescent="0.3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</row>
    <row r="54" spans="1:12" ht="20.25" x14ac:dyDescent="0.3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</row>
    <row r="55" spans="1:12" ht="20.25" x14ac:dyDescent="0.3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</row>
    <row r="56" spans="1:12" ht="20.25" x14ac:dyDescent="0.3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</row>
    <row r="57" spans="1:12" ht="20.25" x14ac:dyDescent="0.3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</row>
    <row r="58" spans="1:12" ht="20.25" x14ac:dyDescent="0.3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</row>
    <row r="59" spans="1:12" ht="20.25" x14ac:dyDescent="0.3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</row>
    <row r="60" spans="1:12" ht="20.25" x14ac:dyDescent="0.3">
      <c r="A60" s="16" t="s">
        <v>54</v>
      </c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</row>
    <row r="61" spans="1:12" ht="20.25" x14ac:dyDescent="0.3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</row>
    <row r="62" spans="1:12" ht="20.25" x14ac:dyDescent="0.3">
      <c r="A62" s="10"/>
      <c r="B62" s="10"/>
      <c r="C62" s="10"/>
      <c r="D62" s="10"/>
      <c r="E62" s="10"/>
      <c r="F62" s="16" t="s">
        <v>56</v>
      </c>
      <c r="G62" s="10"/>
      <c r="H62" s="10"/>
      <c r="I62" s="10"/>
      <c r="J62" s="10"/>
      <c r="K62" s="10"/>
      <c r="L62" s="10"/>
    </row>
    <row r="63" spans="1:12" ht="20.25" x14ac:dyDescent="0.3">
      <c r="A63" s="10"/>
      <c r="B63" s="10"/>
      <c r="C63" s="10" t="s">
        <v>25</v>
      </c>
      <c r="D63" s="10" t="s">
        <v>0</v>
      </c>
      <c r="E63" s="10" t="s">
        <v>26</v>
      </c>
      <c r="F63" s="10" t="s">
        <v>2</v>
      </c>
      <c r="G63" s="10" t="s">
        <v>3</v>
      </c>
      <c r="H63" s="10" t="s">
        <v>4</v>
      </c>
      <c r="I63" s="10" t="s">
        <v>5</v>
      </c>
      <c r="J63" s="10"/>
      <c r="K63" s="10"/>
      <c r="L63" s="10"/>
    </row>
    <row r="64" spans="1:12" ht="20.25" x14ac:dyDescent="0.3">
      <c r="A64" s="16" t="s">
        <v>55</v>
      </c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</row>
    <row r="65" spans="1:12" ht="20.25" x14ac:dyDescent="0.3">
      <c r="A65" s="10" t="s">
        <v>24</v>
      </c>
      <c r="B65" s="10"/>
      <c r="C65" s="10">
        <f>D7*0.6*40*0.96</f>
        <v>23040</v>
      </c>
      <c r="D65" s="10">
        <f>D7*0.39*40</f>
        <v>15600</v>
      </c>
      <c r="E65" s="10"/>
      <c r="F65" s="10"/>
      <c r="G65" s="10"/>
      <c r="H65" s="10"/>
      <c r="I65" s="10"/>
      <c r="J65" s="10"/>
      <c r="K65" s="10"/>
      <c r="L65" s="10"/>
    </row>
    <row r="66" spans="1:12" ht="20.25" x14ac:dyDescent="0.3">
      <c r="A66" s="10" t="s">
        <v>25</v>
      </c>
      <c r="B66" s="10"/>
      <c r="C66" s="10"/>
      <c r="D66" s="10">
        <f>E7*0.6*40*0.96</f>
        <v>27648</v>
      </c>
      <c r="E66" s="10">
        <f>E7*0.39*40</f>
        <v>18720</v>
      </c>
      <c r="F66" s="10"/>
      <c r="G66" s="10"/>
      <c r="H66" s="10"/>
      <c r="I66" s="10"/>
      <c r="J66" s="10"/>
      <c r="K66" s="10"/>
      <c r="L66" s="10"/>
    </row>
    <row r="67" spans="1:12" ht="20.25" x14ac:dyDescent="0.3">
      <c r="A67" s="10" t="s">
        <v>0</v>
      </c>
      <c r="B67" s="10"/>
      <c r="C67" s="10"/>
      <c r="D67" s="10"/>
      <c r="E67" s="10">
        <f>F7*0.6*40*0.96</f>
        <v>32256</v>
      </c>
      <c r="F67" s="10">
        <f>F7*0.39*40</f>
        <v>21840</v>
      </c>
      <c r="G67" s="10"/>
      <c r="H67" s="10"/>
      <c r="I67" s="10"/>
      <c r="J67" s="10"/>
      <c r="K67" s="10"/>
      <c r="L67" s="10"/>
    </row>
    <row r="68" spans="1:12" ht="20.25" x14ac:dyDescent="0.3">
      <c r="A68" s="10" t="s">
        <v>26</v>
      </c>
      <c r="B68" s="10"/>
      <c r="C68" s="10"/>
      <c r="D68" s="10"/>
      <c r="E68" s="10"/>
      <c r="F68" s="10">
        <f>G7*0.6*40*0.96</f>
        <v>36864</v>
      </c>
      <c r="G68" s="10">
        <f>G7*0.39*40</f>
        <v>24960</v>
      </c>
      <c r="H68" s="10"/>
      <c r="I68" s="10"/>
      <c r="J68" s="10"/>
      <c r="K68" s="10"/>
      <c r="L68" s="10"/>
    </row>
    <row r="69" spans="1:12" ht="20.25" x14ac:dyDescent="0.3">
      <c r="A69" s="10" t="s">
        <v>2</v>
      </c>
      <c r="B69" s="10"/>
      <c r="C69" s="10"/>
      <c r="D69" s="10"/>
      <c r="E69" s="10"/>
      <c r="F69" s="10"/>
      <c r="G69" s="10">
        <f>H7*0.6*40*0.96</f>
        <v>41472</v>
      </c>
      <c r="H69" s="10">
        <f>H7*0.39*40</f>
        <v>28080</v>
      </c>
      <c r="I69" s="10"/>
      <c r="J69" s="10"/>
      <c r="K69" s="10"/>
      <c r="L69" s="10"/>
    </row>
    <row r="70" spans="1:12" ht="20.25" x14ac:dyDescent="0.3">
      <c r="A70" s="10" t="s">
        <v>3</v>
      </c>
      <c r="B70" s="10"/>
      <c r="C70" s="10"/>
      <c r="D70" s="10"/>
      <c r="E70" s="10"/>
      <c r="F70" s="10"/>
      <c r="G70" s="10"/>
      <c r="H70" s="10">
        <f>I7*0.6*40*0.96</f>
        <v>46080</v>
      </c>
      <c r="I70" s="10">
        <f>I7*0.39*40</f>
        <v>31200</v>
      </c>
      <c r="J70" s="10"/>
      <c r="K70" s="10"/>
      <c r="L70" s="10"/>
    </row>
    <row r="71" spans="1:12" ht="20.25" x14ac:dyDescent="0.3">
      <c r="A71" s="10" t="s">
        <v>4</v>
      </c>
      <c r="B71" s="10"/>
      <c r="C71" s="10"/>
      <c r="D71" s="10"/>
      <c r="E71" s="10"/>
      <c r="F71" s="10"/>
      <c r="G71" s="10"/>
      <c r="H71" s="10"/>
      <c r="I71" s="10">
        <f>J7*0.6*40*0.96</f>
        <v>50688</v>
      </c>
      <c r="J71" s="10"/>
      <c r="K71" s="10"/>
      <c r="L71" s="10"/>
    </row>
    <row r="72" spans="1:12" ht="20.25" x14ac:dyDescent="0.3">
      <c r="A72" s="10"/>
      <c r="B72" s="10"/>
      <c r="C72" s="16"/>
      <c r="D72" s="16"/>
      <c r="E72" s="16"/>
      <c r="F72" s="16"/>
      <c r="G72" s="16"/>
      <c r="H72" s="16"/>
      <c r="I72" s="16"/>
      <c r="J72" s="10"/>
      <c r="K72" s="10"/>
      <c r="L72" s="10"/>
    </row>
    <row r="73" spans="1:12" ht="21" thickBot="1" x14ac:dyDescent="0.35">
      <c r="A73" s="10"/>
      <c r="B73" s="10"/>
      <c r="C73" s="17">
        <f>SUM(C65:C72)</f>
        <v>23040</v>
      </c>
      <c r="D73" s="18">
        <f>SUM(D65:D72)</f>
        <v>43248</v>
      </c>
      <c r="E73" s="18">
        <f>SUM(E65:E72)</f>
        <v>50976</v>
      </c>
      <c r="F73" s="18">
        <f>SUM(F65:F72)</f>
        <v>58704</v>
      </c>
      <c r="G73" s="18">
        <f>SUM(G65:G72)</f>
        <v>66432</v>
      </c>
      <c r="H73" s="18">
        <f>SUM(H65:H72)</f>
        <v>74160</v>
      </c>
      <c r="I73" s="18">
        <f>SUM(I65:I72)</f>
        <v>81888</v>
      </c>
      <c r="J73" s="23"/>
      <c r="K73" s="23"/>
      <c r="L73" s="10"/>
    </row>
    <row r="74" spans="1:12" ht="13.5" thickTop="1" x14ac:dyDescent="0.2"/>
  </sheetData>
  <printOptions gridLines="1" gridLinesSet="0"/>
  <pageMargins left="0.74803149606299213" right="0.74803149606299213" top="0.98425196850393704" bottom="0.98425196850393704" header="0.51181102362204722" footer="0.51181102362204722"/>
  <pageSetup paperSize="9" orientation="landscape" horizontalDpi="360" verticalDpi="360" r:id="rId1"/>
  <headerFooter alignWithMargins="0">
    <oddHeader>&amp;A</oddHead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Dunstan</dc:creator>
  <cp:lastModifiedBy>build</cp:lastModifiedBy>
  <cp:lastPrinted>2011-01-25T11:11:47Z</cp:lastPrinted>
  <dcterms:created xsi:type="dcterms:W3CDTF">2011-01-20T13:40:39Z</dcterms:created>
  <dcterms:modified xsi:type="dcterms:W3CDTF">2015-11-30T12:41:53Z</dcterms:modified>
</cp:coreProperties>
</file>