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alex\"/>
    </mc:Choice>
  </mc:AlternateContent>
  <xr:revisionPtr revIDLastSave="0" documentId="8_{0559BA80-BA4D-4BB5-8838-BBF7DC26F99E}" xr6:coauthVersionLast="47" xr6:coauthVersionMax="47" xr10:uidLastSave="{00000000-0000-0000-0000-000000000000}"/>
  <bookViews>
    <workbookView xWindow="-108" yWindow="-108" windowWidth="23256" windowHeight="12456" xr2:uid="{41788D59-179F-4698-9C00-7D1C3D85A08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6" i="1" l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5" i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</calcChain>
</file>

<file path=xl/sharedStrings.xml><?xml version="1.0" encoding="utf-8"?>
<sst xmlns="http://schemas.openxmlformats.org/spreadsheetml/2006/main" count="36" uniqueCount="32">
  <si>
    <t>Load</t>
  </si>
  <si>
    <t>Dyno Speed</t>
  </si>
  <si>
    <t>Fuel Flow Rate</t>
  </si>
  <si>
    <t>Lambda</t>
  </si>
  <si>
    <t>Newtons</t>
  </si>
  <si>
    <t>rpm</t>
  </si>
  <si>
    <t>l/min</t>
  </si>
  <si>
    <t>Baro</t>
  </si>
  <si>
    <t>Humidity</t>
  </si>
  <si>
    <t>Ambient temp</t>
  </si>
  <si>
    <t>mBar</t>
  </si>
  <si>
    <t>%</t>
  </si>
  <si>
    <t>Deg C</t>
  </si>
  <si>
    <t>l/sec</t>
  </si>
  <si>
    <t>Measured Power</t>
  </si>
  <si>
    <t>Kw</t>
  </si>
  <si>
    <t>Corrected Power</t>
  </si>
  <si>
    <t>Torque</t>
  </si>
  <si>
    <t>BMEP</t>
  </si>
  <si>
    <t>kPa</t>
  </si>
  <si>
    <t>SFC</t>
  </si>
  <si>
    <t>Kg/kWh</t>
  </si>
  <si>
    <t>Overall thermal efficiency</t>
  </si>
  <si>
    <t>Fuel Flow Rate2</t>
  </si>
  <si>
    <t xml:space="preserve">Calibration Arm Length </t>
  </si>
  <si>
    <t>m</t>
  </si>
  <si>
    <t>M m</t>
  </si>
  <si>
    <t>M^2</t>
  </si>
  <si>
    <t xml:space="preserve">Area </t>
  </si>
  <si>
    <t>Stroke</t>
  </si>
  <si>
    <t>Kj/Kg</t>
  </si>
  <si>
    <t xml:space="preserve">CV Petrol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</si>
</sst>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"/>
    <numFmt numFmtId="165" formatCode="0.00000"/>
    <numFmt numFmtId="166" formatCode="0.00000000"/>
    <numFmt numFmtId="167" formatCode="0.000000000"/>
  </numFmts>
  <fonts count="4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3366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3" fillId="3" borderId="0" xfId="0" applyFont="1" applyFill="1"/>
    <xf numFmtId="0" fontId="0" fillId="4" borderId="0" xfId="0" applyFill="1" applyAlignment="1">
      <alignment horizontal="center"/>
    </xf>
    <xf numFmtId="0" fontId="0" fillId="4" borderId="0" xfId="0" applyFill="1"/>
    <xf numFmtId="0" fontId="1" fillId="5" borderId="0" xfId="0" applyFont="1" applyFill="1" applyAlignment="1">
      <alignment horizontal="center"/>
    </xf>
    <xf numFmtId="0" fontId="0" fillId="4" borderId="0" xfId="0" applyFill="1" applyAlignment="1">
      <alignment horizontal="center" vertical="top"/>
    </xf>
    <xf numFmtId="0" fontId="1" fillId="6" borderId="0" xfId="0" applyFont="1" applyFill="1" applyAlignment="1">
      <alignment horizontal="center"/>
    </xf>
    <xf numFmtId="0" fontId="1" fillId="6" borderId="0" xfId="0" applyFont="1" applyFill="1" applyAlignment="1">
      <alignment horizontal="center" vertical="center"/>
    </xf>
    <xf numFmtId="164" fontId="3" fillId="3" borderId="0" xfId="0" applyNumberFormat="1" applyFont="1" applyFill="1"/>
    <xf numFmtId="165" fontId="0" fillId="3" borderId="0" xfId="0" applyNumberFormat="1" applyFill="1" applyAlignment="1">
      <alignment horizontal="center"/>
    </xf>
    <xf numFmtId="166" fontId="0" fillId="4" borderId="0" xfId="0" applyNumberFormat="1" applyFill="1" applyAlignment="1">
      <alignment horizontal="center"/>
    </xf>
    <xf numFmtId="167" fontId="0" fillId="4" borderId="0" xfId="0" applyNumberFormat="1" applyFill="1" applyAlignment="1">
      <alignment horizontal="center"/>
    </xf>
    <xf numFmtId="166" fontId="0" fillId="4" borderId="0" xfId="0" applyNumberFormat="1" applyFill="1"/>
    <xf numFmtId="164" fontId="0" fillId="4" borderId="0" xfId="0" applyNumberFormat="1" applyFill="1" applyAlignment="1">
      <alignment horizontal="center"/>
    </xf>
    <xf numFmtId="165" fontId="0" fillId="4" borderId="0" xfId="0" applyNumberFormat="1" applyFill="1" applyAlignment="1">
      <alignment horizontal="center"/>
    </xf>
  </cellXfs>
  <cellStyles count="1">
    <cellStyle name="Normal" xfId="0" builtinId="0"/>
  </cellStyles>
  <dxfs count="21">
    <dxf>
      <fill>
        <patternFill>
          <fgColor indexed="64"/>
          <bgColor theme="9" tint="0.79998168889431442"/>
        </patternFill>
      </fill>
    </dxf>
    <dxf>
      <fill>
        <patternFill>
          <fgColor indexed="64"/>
          <bgColor theme="9" tint="0.79998168889431442"/>
        </patternFill>
      </fill>
    </dxf>
    <dxf>
      <fill>
        <patternFill>
          <fgColor indexed="64"/>
          <bgColor theme="9" tint="0.79998168889431442"/>
        </patternFill>
      </fill>
    </dxf>
    <dxf>
      <fill>
        <patternFill>
          <fgColor indexed="64"/>
          <bgColor theme="9" tint="0.79998168889431442"/>
        </patternFill>
      </fill>
    </dxf>
    <dxf>
      <fill>
        <patternFill>
          <fgColor indexed="64"/>
          <bgColor theme="9" tint="0.79998168889431442"/>
        </patternFill>
      </fill>
    </dxf>
    <dxf>
      <fill>
        <patternFill>
          <fgColor indexed="64"/>
          <bgColor theme="9" tint="0.79998168889431442"/>
        </patternFill>
      </fill>
    </dxf>
    <dxf>
      <fill>
        <patternFill>
          <fgColor indexed="64"/>
          <bgColor theme="9" tint="0.79998168889431442"/>
        </patternFill>
      </fill>
    </dxf>
    <dxf>
      <fill>
        <patternFill>
          <fgColor indexed="64"/>
          <bgColor theme="9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ill>
        <patternFill>
          <fgColor indexed="64"/>
          <bgColor theme="9" tint="0.79998168889431442"/>
        </patternFill>
      </fill>
    </dxf>
    <dxf>
      <fill>
        <patternFill>
          <fgColor indexed="64"/>
          <bgColor theme="9" tint="0.79998168889431442"/>
        </patternFill>
      </fill>
    </dxf>
    <dxf>
      <fill>
        <patternFill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fill>
        <patternFill>
          <fgColor indexed="64"/>
          <bgColor theme="9" tint="0.79998168889431442"/>
        </patternFill>
      </fill>
    </dxf>
    <dxf>
      <fill>
        <patternFill>
          <fgColor indexed="64"/>
          <bgColor theme="9" tint="0.79998168889431442"/>
        </patternFill>
      </fill>
    </dxf>
    <dxf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solid">
          <fgColor indexed="64"/>
          <bgColor theme="9" tint="0.5999938962981048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33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Graph showing SFC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055971450075099"/>
          <c:y val="0.14587718623958543"/>
          <c:w val="0.84744035717815358"/>
          <c:h val="0.72125801983085447"/>
        </c:manualLayout>
      </c:layout>
      <c:scatterChart>
        <c:scatterStyle val="smoothMarker"/>
        <c:varyColors val="0"/>
        <c:ser>
          <c:idx val="0"/>
          <c:order val="0"/>
          <c:tx>
            <c:v>Graph showing SFC against engine speed</c:v>
          </c:tx>
          <c:spPr>
            <a:ln w="2540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Sheet1!$C$5:$C$95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Sheet1!$K$5:$K$95</c:f>
              <c:numCache>
                <c:formatCode>General</c:formatCode>
                <c:ptCount val="91"/>
                <c:pt idx="0">
                  <c:v>0.36258848938143506</c:v>
                </c:pt>
                <c:pt idx="1">
                  <c:v>0.35347029234781929</c:v>
                </c:pt>
                <c:pt idx="2">
                  <c:v>0.34037131981727869</c:v>
                </c:pt>
                <c:pt idx="3">
                  <c:v>0.31999202342051986</c:v>
                </c:pt>
                <c:pt idx="4">
                  <c:v>0.30865386007084961</c:v>
                </c:pt>
                <c:pt idx="5">
                  <c:v>0.30945970094534969</c:v>
                </c:pt>
                <c:pt idx="6">
                  <c:v>0.29236680270348542</c:v>
                </c:pt>
                <c:pt idx="7">
                  <c:v>0.27781775119406715</c:v>
                </c:pt>
                <c:pt idx="8">
                  <c:v>0.27494425896037883</c:v>
                </c:pt>
                <c:pt idx="9">
                  <c:v>0.26575500472350277</c:v>
                </c:pt>
                <c:pt idx="10">
                  <c:v>0.26611425769339586</c:v>
                </c:pt>
                <c:pt idx="11" formatCode="0.00000">
                  <c:v>0.26890198524871955</c:v>
                </c:pt>
                <c:pt idx="12" formatCode="0.00000">
                  <c:v>0.26650012204268198</c:v>
                </c:pt>
                <c:pt idx="13">
                  <c:v>0.26542995442961609</c:v>
                </c:pt>
                <c:pt idx="14">
                  <c:v>0.26126985836203104</c:v>
                </c:pt>
                <c:pt idx="15">
                  <c:v>0.26096448624390828</c:v>
                </c:pt>
                <c:pt idx="16">
                  <c:v>0.26747637128032964</c:v>
                </c:pt>
                <c:pt idx="17" formatCode="0.00000">
                  <c:v>0.27100213422128272</c:v>
                </c:pt>
                <c:pt idx="18">
                  <c:v>0.27095209764116679</c:v>
                </c:pt>
                <c:pt idx="19">
                  <c:v>0.26924320654451661</c:v>
                </c:pt>
                <c:pt idx="20">
                  <c:v>0.27069435855338714</c:v>
                </c:pt>
                <c:pt idx="21">
                  <c:v>0.26742390652586279</c:v>
                </c:pt>
                <c:pt idx="22">
                  <c:v>0.26523118248943256</c:v>
                </c:pt>
                <c:pt idx="23">
                  <c:v>0.26376450244718835</c:v>
                </c:pt>
                <c:pt idx="24">
                  <c:v>0.26347314915062064</c:v>
                </c:pt>
                <c:pt idx="25">
                  <c:v>0.26201995645624221</c:v>
                </c:pt>
                <c:pt idx="26" formatCode="0.00000">
                  <c:v>0.26209681414403357</c:v>
                </c:pt>
                <c:pt idx="27">
                  <c:v>0.26485314190247944</c:v>
                </c:pt>
                <c:pt idx="28">
                  <c:v>0.26627545267918273</c:v>
                </c:pt>
                <c:pt idx="29">
                  <c:v>0.26443861242463101</c:v>
                </c:pt>
                <c:pt idx="30">
                  <c:v>0.26596598841190983</c:v>
                </c:pt>
                <c:pt idx="31">
                  <c:v>0.26607107067720093</c:v>
                </c:pt>
                <c:pt idx="32">
                  <c:v>0.26986768784610998</c:v>
                </c:pt>
                <c:pt idx="33">
                  <c:v>0.27080681565402032</c:v>
                </c:pt>
                <c:pt idx="34">
                  <c:v>0.27278154361970858</c:v>
                </c:pt>
                <c:pt idx="35">
                  <c:v>0.27574462887213724</c:v>
                </c:pt>
                <c:pt idx="36">
                  <c:v>0.27385133224314662</c:v>
                </c:pt>
                <c:pt idx="37">
                  <c:v>0.27426973177590042</c:v>
                </c:pt>
                <c:pt idx="38">
                  <c:v>0.27857117805809511</c:v>
                </c:pt>
                <c:pt idx="39" formatCode="0.00000">
                  <c:v>0.28219749363979646</c:v>
                </c:pt>
                <c:pt idx="40">
                  <c:v>0.28709125883479053</c:v>
                </c:pt>
                <c:pt idx="41" formatCode="0.00000">
                  <c:v>0.29380352533146259</c:v>
                </c:pt>
                <c:pt idx="42">
                  <c:v>0.29467387185770189</c:v>
                </c:pt>
                <c:pt idx="43">
                  <c:v>0.29895395996948787</c:v>
                </c:pt>
                <c:pt idx="44" formatCode="0.00000">
                  <c:v>0.29749853673224536</c:v>
                </c:pt>
                <c:pt idx="45">
                  <c:v>0.29917065482867783</c:v>
                </c:pt>
                <c:pt idx="46">
                  <c:v>0.29593206858791926</c:v>
                </c:pt>
                <c:pt idx="47">
                  <c:v>0.29406853912912839</c:v>
                </c:pt>
                <c:pt idx="48">
                  <c:v>0.29515512979167918</c:v>
                </c:pt>
                <c:pt idx="49">
                  <c:v>0.29188831998865528</c:v>
                </c:pt>
                <c:pt idx="50">
                  <c:v>0.29502222380383308</c:v>
                </c:pt>
                <c:pt idx="51">
                  <c:v>0.29322868060268892</c:v>
                </c:pt>
                <c:pt idx="52" formatCode="0.00000">
                  <c:v>0.30080211720500116</c:v>
                </c:pt>
                <c:pt idx="53">
                  <c:v>0.29982886475123344</c:v>
                </c:pt>
                <c:pt idx="54">
                  <c:v>0.30407409813770858</c:v>
                </c:pt>
                <c:pt idx="55">
                  <c:v>0.30087384622274754</c:v>
                </c:pt>
                <c:pt idx="56">
                  <c:v>0.30224908402627654</c:v>
                </c:pt>
                <c:pt idx="57">
                  <c:v>0.3053224892472185</c:v>
                </c:pt>
                <c:pt idx="58">
                  <c:v>0.30505600394113902</c:v>
                </c:pt>
                <c:pt idx="59">
                  <c:v>0.31126095531283193</c:v>
                </c:pt>
                <c:pt idx="60">
                  <c:v>0.31225810397896242</c:v>
                </c:pt>
                <c:pt idx="61" formatCode="0.00000">
                  <c:v>0.31449512109500077</c:v>
                </c:pt>
                <c:pt idx="62" formatCode="0.00000">
                  <c:v>0.31610127354827877</c:v>
                </c:pt>
                <c:pt idx="63">
                  <c:v>0.31928502190795127</c:v>
                </c:pt>
                <c:pt idx="64">
                  <c:v>0.31903383333970059</c:v>
                </c:pt>
                <c:pt idx="65">
                  <c:v>0.32016320961855782</c:v>
                </c:pt>
                <c:pt idx="66">
                  <c:v>0.32362718070266733</c:v>
                </c:pt>
                <c:pt idx="67">
                  <c:v>0.32504850149615488</c:v>
                </c:pt>
                <c:pt idx="68">
                  <c:v>0.32507570733743152</c:v>
                </c:pt>
                <c:pt idx="69">
                  <c:v>0.32182865018397699</c:v>
                </c:pt>
                <c:pt idx="70">
                  <c:v>0.32486058290759712</c:v>
                </c:pt>
                <c:pt idx="71">
                  <c:v>0.32466310047129082</c:v>
                </c:pt>
                <c:pt idx="72" formatCode="0.00000">
                  <c:v>0.32599761235160896</c:v>
                </c:pt>
                <c:pt idx="73">
                  <c:v>0.32695809234375234</c:v>
                </c:pt>
                <c:pt idx="74">
                  <c:v>0.32683297829176716</c:v>
                </c:pt>
                <c:pt idx="75">
                  <c:v>0.33155408597205699</c:v>
                </c:pt>
                <c:pt idx="76">
                  <c:v>0.33262821029802586</c:v>
                </c:pt>
                <c:pt idx="77">
                  <c:v>0.33612903028615104</c:v>
                </c:pt>
                <c:pt idx="78">
                  <c:v>0.33993612827317227</c:v>
                </c:pt>
                <c:pt idx="79">
                  <c:v>0.34154718903579789</c:v>
                </c:pt>
                <c:pt idx="80" formatCode="0.00000">
                  <c:v>0.34250239507056318</c:v>
                </c:pt>
                <c:pt idx="81">
                  <c:v>0.34643482511421303</c:v>
                </c:pt>
                <c:pt idx="82">
                  <c:v>0.34897323819423187</c:v>
                </c:pt>
                <c:pt idx="83">
                  <c:v>0.35316708814113279</c:v>
                </c:pt>
                <c:pt idx="84">
                  <c:v>0.35667311592376921</c:v>
                </c:pt>
                <c:pt idx="85">
                  <c:v>0.35705448217817476</c:v>
                </c:pt>
                <c:pt idx="86">
                  <c:v>0.35992104548875187</c:v>
                </c:pt>
                <c:pt idx="87">
                  <c:v>0.3595208519064223</c:v>
                </c:pt>
                <c:pt idx="88" formatCode="0.00000">
                  <c:v>0.3686983829439654</c:v>
                </c:pt>
                <c:pt idx="89">
                  <c:v>0.37367445343569511</c:v>
                </c:pt>
                <c:pt idx="90">
                  <c:v>0.3768414154672064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377-4E0C-BA57-5F220BF2FE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36560672"/>
        <c:axId val="1036561152"/>
      </c:scatterChart>
      <c:valAx>
        <c:axId val="10365606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6561152"/>
        <c:crosses val="autoZero"/>
        <c:crossBetween val="midCat"/>
      </c:valAx>
      <c:valAx>
        <c:axId val="1036561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  <a:r>
                  <a:rPr lang="en-GB" baseline="0"/>
                  <a:t> (Kg/kWh)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65606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Graph showing Torque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3102063548857597E-2"/>
          <c:y val="0.14675240167388559"/>
          <c:w val="0.86486343312235481"/>
          <c:h val="0.7241067643264989"/>
        </c:manualLayout>
      </c:layout>
      <c:scatterChart>
        <c:scatterStyle val="smoothMarker"/>
        <c:varyColors val="0"/>
        <c:ser>
          <c:idx val="0"/>
          <c:order val="0"/>
          <c:tx>
            <c:v>Graph showing Torque against engine speed</c:v>
          </c:tx>
          <c:spPr>
            <a:ln w="2540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Sheet1!$C$5:$C$95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Sheet1!$G$5:$G$95</c:f>
              <c:numCache>
                <c:formatCode>General</c:formatCode>
                <c:ptCount val="91"/>
                <c:pt idx="0" formatCode="0.00000000">
                  <c:v>83.433899499999995</c:v>
                </c:pt>
                <c:pt idx="1">
                  <c:v>83.826289679999988</c:v>
                </c:pt>
                <c:pt idx="2">
                  <c:v>84.587412419999993</c:v>
                </c:pt>
                <c:pt idx="3">
                  <c:v>85.01161802</c:v>
                </c:pt>
                <c:pt idx="4">
                  <c:v>86.318497579999999</c:v>
                </c:pt>
                <c:pt idx="5" formatCode="0.00000000">
                  <c:v>87.704507800000002</c:v>
                </c:pt>
                <c:pt idx="6">
                  <c:v>89.318120639999989</c:v>
                </c:pt>
                <c:pt idx="7">
                  <c:v>91.201756659999987</c:v>
                </c:pt>
                <c:pt idx="8">
                  <c:v>93.217549039999994</c:v>
                </c:pt>
                <c:pt idx="9">
                  <c:v>94.453455739999995</c:v>
                </c:pt>
                <c:pt idx="10" formatCode="0.00000000">
                  <c:v>95.434023299999993</c:v>
                </c:pt>
                <c:pt idx="11">
                  <c:v>96.089094639999985</c:v>
                </c:pt>
                <c:pt idx="12">
                  <c:v>96.646272379999999</c:v>
                </c:pt>
                <c:pt idx="13">
                  <c:v>96.891822160000004</c:v>
                </c:pt>
                <c:pt idx="14">
                  <c:v>96.797191679999997</c:v>
                </c:pt>
                <c:pt idx="15">
                  <c:v>96.964426579999994</c:v>
                </c:pt>
                <c:pt idx="16">
                  <c:v>97.554235519999992</c:v>
                </c:pt>
                <c:pt idx="17">
                  <c:v>97.83975851999999</c:v>
                </c:pt>
                <c:pt idx="18">
                  <c:v>98.037177279999995</c:v>
                </c:pt>
                <c:pt idx="19">
                  <c:v>98.666959439999985</c:v>
                </c:pt>
                <c:pt idx="20">
                  <c:v>99.653237459999986</c:v>
                </c:pt>
                <c:pt idx="21" formatCode="0.00000000">
                  <c:v>100.2144941</c:v>
                </c:pt>
                <c:pt idx="22" formatCode="0.00000000">
                  <c:v>100.99030087999999</c:v>
                </c:pt>
                <c:pt idx="23" formatCode="0.00000000">
                  <c:v>101.80444931999999</c:v>
                </c:pt>
                <c:pt idx="24" formatCode="0.00000000">
                  <c:v>102.08426186</c:v>
                </c:pt>
                <c:pt idx="25" formatCode="0.00000000">
                  <c:v>102.81112184</c:v>
                </c:pt>
                <c:pt idx="26" formatCode="0.00000000">
                  <c:v>103.32669479999998</c:v>
                </c:pt>
                <c:pt idx="27" formatCode="0.00000000">
                  <c:v>103.45885115999999</c:v>
                </c:pt>
                <c:pt idx="28" formatCode="0.00000000">
                  <c:v>103.35116819999999</c:v>
                </c:pt>
                <c:pt idx="29" formatCode="0.00000000">
                  <c:v>103.23859056000001</c:v>
                </c:pt>
                <c:pt idx="30" formatCode="0.00000000">
                  <c:v>103.14559163999999</c:v>
                </c:pt>
                <c:pt idx="31" formatCode="0.00000000">
                  <c:v>102.98325142</c:v>
                </c:pt>
                <c:pt idx="32" formatCode="0.00000000">
                  <c:v>102.91962058</c:v>
                </c:pt>
                <c:pt idx="33" formatCode="0.00000000">
                  <c:v>102.66346565999999</c:v>
                </c:pt>
                <c:pt idx="34" formatCode="0.00000000">
                  <c:v>101.89989557999999</c:v>
                </c:pt>
                <c:pt idx="35" formatCode="0.00000000">
                  <c:v>101.09716806</c:v>
                </c:pt>
                <c:pt idx="36" formatCode="0.00000000">
                  <c:v>100.90301241999998</c:v>
                </c:pt>
                <c:pt idx="37" formatCode="0.00000000">
                  <c:v>100.65827841999999</c:v>
                </c:pt>
                <c:pt idx="38" formatCode="0.00000000">
                  <c:v>99.948549819999997</c:v>
                </c:pt>
                <c:pt idx="39" formatCode="0.00000000">
                  <c:v>99.392187859999993</c:v>
                </c:pt>
                <c:pt idx="40" formatCode="0.00000000">
                  <c:v>99.287768020000001</c:v>
                </c:pt>
                <c:pt idx="41" formatCode="0.00000000">
                  <c:v>98.809720939999991</c:v>
                </c:pt>
                <c:pt idx="42" formatCode="0.00000000">
                  <c:v>98.810536719999988</c:v>
                </c:pt>
                <c:pt idx="43" formatCode="0.00000000">
                  <c:v>98.587828779999995</c:v>
                </c:pt>
                <c:pt idx="44" formatCode="0.00000000">
                  <c:v>98.379804879999995</c:v>
                </c:pt>
                <c:pt idx="45" formatCode="0.00000000">
                  <c:v>98.578855199999992</c:v>
                </c:pt>
                <c:pt idx="46" formatCode="0.00000000">
                  <c:v>99.225768739999992</c:v>
                </c:pt>
                <c:pt idx="47" formatCode="0.00000000">
                  <c:v>99.672816179999998</c:v>
                </c:pt>
                <c:pt idx="48" formatCode="0.00000000">
                  <c:v>100.28628274</c:v>
                </c:pt>
                <c:pt idx="49" formatCode="0.00000000">
                  <c:v>100.72843549999999</c:v>
                </c:pt>
                <c:pt idx="50" formatCode="0.00000000">
                  <c:v>100.69009383999999</c:v>
                </c:pt>
                <c:pt idx="51" formatCode="0.00000000">
                  <c:v>101.32395489999999</c:v>
                </c:pt>
                <c:pt idx="52" formatCode="0.00000000">
                  <c:v>101.21056148</c:v>
                </c:pt>
                <c:pt idx="53" formatCode="0.00000000">
                  <c:v>101.12979926</c:v>
                </c:pt>
                <c:pt idx="54" formatCode="0.00000000">
                  <c:v>101.00580069999999</c:v>
                </c:pt>
                <c:pt idx="55" formatCode="0.00000000">
                  <c:v>100.96664325999998</c:v>
                </c:pt>
                <c:pt idx="56" formatCode="0.00000000">
                  <c:v>100.75617201999999</c:v>
                </c:pt>
                <c:pt idx="57" formatCode="0.00000000">
                  <c:v>100.07336416</c:v>
                </c:pt>
                <c:pt idx="58">
                  <c:v>99.653237459999986</c:v>
                </c:pt>
                <c:pt idx="59">
                  <c:v>98.859483519999998</c:v>
                </c:pt>
                <c:pt idx="60">
                  <c:v>97.896863119999992</c:v>
                </c:pt>
                <c:pt idx="61">
                  <c:v>96.860822519999985</c:v>
                </c:pt>
                <c:pt idx="62">
                  <c:v>95.806834759999987</c:v>
                </c:pt>
                <c:pt idx="63" formatCode="0.00000000">
                  <c:v>95.03837</c:v>
                </c:pt>
                <c:pt idx="64">
                  <c:v>94.574191179999985</c:v>
                </c:pt>
                <c:pt idx="65">
                  <c:v>93.842436519999993</c:v>
                </c:pt>
                <c:pt idx="66">
                  <c:v>93.317889980000004</c:v>
                </c:pt>
                <c:pt idx="67">
                  <c:v>93.011972479999997</c:v>
                </c:pt>
                <c:pt idx="68">
                  <c:v>92.893684379999996</c:v>
                </c:pt>
                <c:pt idx="69" formatCode="0.00000000">
                  <c:v>92.986683299999996</c:v>
                </c:pt>
                <c:pt idx="70">
                  <c:v>92.432768679999995</c:v>
                </c:pt>
                <c:pt idx="71">
                  <c:v>92.243507719999997</c:v>
                </c:pt>
                <c:pt idx="72" formatCode="0.00000000">
                  <c:v>91.526437099999995</c:v>
                </c:pt>
                <c:pt idx="73">
                  <c:v>90.601342579999994</c:v>
                </c:pt>
                <c:pt idx="74">
                  <c:v>89.713773939999996</c:v>
                </c:pt>
                <c:pt idx="75">
                  <c:v>88.637760119999996</c:v>
                </c:pt>
                <c:pt idx="76">
                  <c:v>87.350459279999995</c:v>
                </c:pt>
                <c:pt idx="77" formatCode="0.00000000">
                  <c:v>85.852687199999991</c:v>
                </c:pt>
                <c:pt idx="78">
                  <c:v>84.54091296</c:v>
                </c:pt>
                <c:pt idx="79" formatCode="0.00000000">
                  <c:v>83.482846299999991</c:v>
                </c:pt>
                <c:pt idx="80">
                  <c:v>82.480252679999992</c:v>
                </c:pt>
                <c:pt idx="81">
                  <c:v>81.019109121999989</c:v>
                </c:pt>
                <c:pt idx="82">
                  <c:v>79.605036069999997</c:v>
                </c:pt>
                <c:pt idx="83">
                  <c:v>78.191370907999996</c:v>
                </c:pt>
                <c:pt idx="84">
                  <c:v>77.338636073999993</c:v>
                </c:pt>
                <c:pt idx="85">
                  <c:v>75.947160127999993</c:v>
                </c:pt>
                <c:pt idx="86">
                  <c:v>74.879304107999999</c:v>
                </c:pt>
                <c:pt idx="87">
                  <c:v>73.90461016399999</c:v>
                </c:pt>
                <c:pt idx="88">
                  <c:v>73.124398171999999</c:v>
                </c:pt>
                <c:pt idx="89">
                  <c:v>72.543725968000004</c:v>
                </c:pt>
                <c:pt idx="90">
                  <c:v>72.316775972000002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5C9-4BDB-AA29-0535D5FCE8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37894240"/>
        <c:axId val="1393862848"/>
      </c:scatterChart>
      <c:valAx>
        <c:axId val="10378942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3862848"/>
        <c:crosses val="autoZero"/>
        <c:crossBetween val="midCat"/>
      </c:valAx>
      <c:valAx>
        <c:axId val="1393862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(Newtons)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78942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0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Graph</a:t>
            </a:r>
            <a:r>
              <a:rPr lang="en-GB" baseline="0"/>
              <a:t> showing Brake Power against Engine Speed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532698044545429"/>
          <c:y val="0.12248887602916438"/>
          <c:w val="0.81880451313912594"/>
          <c:h val="0.73936578064401248"/>
        </c:manualLayout>
      </c:layout>
      <c:scatterChart>
        <c:scatterStyle val="smoothMarker"/>
        <c:varyColors val="0"/>
        <c:ser>
          <c:idx val="0"/>
          <c:order val="0"/>
          <c:spPr>
            <a:ln w="254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xVal>
            <c:numRef>
              <c:f>Sheet1!$C$5:$C$95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Sheet1!$H$5:$H$95</c:f>
              <c:numCache>
                <c:formatCode>0.00000000</c:formatCode>
                <c:ptCount val="91"/>
                <c:pt idx="0">
                  <c:v>8.7371775243183016</c:v>
                </c:pt>
                <c:pt idx="1">
                  <c:v>9.2171819542732241</c:v>
                </c:pt>
                <c:pt idx="2">
                  <c:v>9.7437704263108742</c:v>
                </c:pt>
                <c:pt idx="3" formatCode="General">
                  <c:v>10.237755194587525</c:v>
                </c:pt>
                <c:pt idx="4" formatCode="General">
                  <c:v>10.847102314649451</c:v>
                </c:pt>
                <c:pt idx="5" formatCode="General">
                  <c:v>11.480493224632864</c:v>
                </c:pt>
                <c:pt idx="6" formatCode="General">
                  <c:v>12.159383237519735</c:v>
                </c:pt>
                <c:pt idx="7" formatCode="General">
                  <c:v>12.893344592289299</c:v>
                </c:pt>
                <c:pt idx="8" formatCode="General">
                  <c:v>13.666406471653145</c:v>
                </c:pt>
                <c:pt idx="9">
                  <c:v>14.342156995182711</c:v>
                </c:pt>
                <c:pt idx="10" formatCode="General">
                  <c:v>14.990741325089855</c:v>
                </c:pt>
                <c:pt idx="11" formatCode="General">
                  <c:v>15.596761013574445</c:v>
                </c:pt>
                <c:pt idx="12" formatCode="General">
                  <c:v>16.193238362978462</c:v>
                </c:pt>
                <c:pt idx="13" formatCode="General">
                  <c:v>16.741705017993162</c:v>
                </c:pt>
                <c:pt idx="14" formatCode="General">
                  <c:v>17.232182955300626</c:v>
                </c:pt>
                <c:pt idx="15" formatCode="General">
                  <c:v>17.769659261857697</c:v>
                </c:pt>
                <c:pt idx="16" formatCode="General">
                  <c:v>18.388540178172025</c:v>
                </c:pt>
                <c:pt idx="17" formatCode="General">
                  <c:v>18.954647773384931</c:v>
                </c:pt>
                <c:pt idx="18" formatCode="General">
                  <c:v>19.506215475030121</c:v>
                </c:pt>
                <c:pt idx="19" formatCode="General">
                  <c:v>20.148140670368495</c:v>
                </c:pt>
                <c:pt idx="20" formatCode="General">
                  <c:v>20.871325247385009</c:v>
                </c:pt>
                <c:pt idx="21" formatCode="General">
                  <c:v>21.513596427264805</c:v>
                </c:pt>
                <c:pt idx="22" formatCode="General">
                  <c:v>22.208927112990157</c:v>
                </c:pt>
                <c:pt idx="23" formatCode="General">
                  <c:v>22.921014556196759</c:v>
                </c:pt>
                <c:pt idx="24" formatCode="General">
                  <c:v>23.518525587810934</c:v>
                </c:pt>
                <c:pt idx="25" formatCode="General">
                  <c:v>24.224299880990184</c:v>
                </c:pt>
                <c:pt idx="26" formatCode="General">
                  <c:v>24.886796206593587</c:v>
                </c:pt>
                <c:pt idx="27" formatCode="General">
                  <c:v>25.46033606232584</c:v>
                </c:pt>
                <c:pt idx="28" formatCode="General">
                  <c:v>25.97498166056344</c:v>
                </c:pt>
                <c:pt idx="29" formatCode="General">
                  <c:v>26.487243809737951</c:v>
                </c:pt>
                <c:pt idx="30" formatCode="General">
                  <c:v>27.003452745533064</c:v>
                </c:pt>
                <c:pt idx="31" formatCode="General">
                  <c:v>27.500171218828324</c:v>
                </c:pt>
                <c:pt idx="32" formatCode="General">
                  <c:v>28.02206540677933</c:v>
                </c:pt>
                <c:pt idx="33" formatCode="General">
                  <c:v>28.489866406674619</c:v>
                </c:pt>
                <c:pt idx="34">
                  <c:v>28.811516702012554</c:v>
                </c:pt>
                <c:pt idx="35" formatCode="General">
                  <c:v>29.113894376969291</c:v>
                </c:pt>
                <c:pt idx="36">
                  <c:v>29.58630850408348</c:v>
                </c:pt>
                <c:pt idx="37" formatCode="General">
                  <c:v>30.041594260690452</c:v>
                </c:pt>
                <c:pt idx="38" formatCode="General">
                  <c:v>30.353104218974991</c:v>
                </c:pt>
                <c:pt idx="39" formatCode="General">
                  <c:v>30.704560441843935</c:v>
                </c:pt>
                <c:pt idx="40" formatCode="General">
                  <c:v>31.192172260295958</c:v>
                </c:pt>
                <c:pt idx="41" formatCode="General">
                  <c:v>31.559355829850087</c:v>
                </c:pt>
                <c:pt idx="42" formatCode="General">
                  <c:v>32.076987146537697</c:v>
                </c:pt>
                <c:pt idx="43" formatCode="General">
                  <c:v>32.520893856004719</c:v>
                </c:pt>
                <c:pt idx="44" formatCode="General">
                  <c:v>32.967389042411227</c:v>
                </c:pt>
                <c:pt idx="45" formatCode="General">
                  <c:v>33.550249123691295</c:v>
                </c:pt>
                <c:pt idx="46" formatCode="General">
                  <c:v>34.28996407324221</c:v>
                </c:pt>
                <c:pt idx="47" formatCode="General">
                  <c:v>34.966338223229151</c:v>
                </c:pt>
                <c:pt idx="48">
                  <c:v>35.706646899338793</c:v>
                </c:pt>
                <c:pt idx="49" formatCode="General">
                  <c:v>36.391486992055221</c:v>
                </c:pt>
                <c:pt idx="50" formatCode="General">
                  <c:v>36.904846894651264</c:v>
                </c:pt>
                <c:pt idx="51" formatCode="General">
                  <c:v>37.667700094336254</c:v>
                </c:pt>
                <c:pt idx="52" formatCode="General">
                  <c:v>38.155482769351927</c:v>
                </c:pt>
                <c:pt idx="53" formatCode="General">
                  <c:v>38.654550520397564</c:v>
                </c:pt>
                <c:pt idx="54" formatCode="General">
                  <c:v>39.136020045385891</c:v>
                </c:pt>
                <c:pt idx="55" formatCode="General">
                  <c:v>39.649508090404673</c:v>
                </c:pt>
                <c:pt idx="56" formatCode="General">
                  <c:v>40.09441431076911</c:v>
                </c:pt>
                <c:pt idx="57" formatCode="General">
                  <c:v>40.346684027017581</c:v>
                </c:pt>
                <c:pt idx="58" formatCode="General">
                  <c:v>40.699084232400772</c:v>
                </c:pt>
                <c:pt idx="59" formatCode="General">
                  <c:v>40.892536576608236</c:v>
                </c:pt>
                <c:pt idx="60" formatCode="General">
                  <c:v>41.006942131636997</c:v>
                </c:pt>
                <c:pt idx="61" formatCode="General">
                  <c:v>41.080128540682054</c:v>
                </c:pt>
                <c:pt idx="62" formatCode="General">
                  <c:v>41.134759926913311</c:v>
                </c:pt>
                <c:pt idx="63" formatCode="General">
                  <c:v>41.30243855849222</c:v>
                </c:pt>
                <c:pt idx="64" formatCode="General">
                  <c:v>41.595901792239843</c:v>
                </c:pt>
                <c:pt idx="65" formatCode="General">
                  <c:v>41.765417131878117</c:v>
                </c:pt>
                <c:pt idx="66" formatCode="General">
                  <c:v>42.020574324052497</c:v>
                </c:pt>
                <c:pt idx="67" formatCode="General">
                  <c:v>42.369830768664279</c:v>
                </c:pt>
                <c:pt idx="68" formatCode="General">
                  <c:v>42.802337073920874</c:v>
                </c:pt>
                <c:pt idx="69" formatCode="General">
                  <c:v>43.332065035315836</c:v>
                </c:pt>
                <c:pt idx="70" formatCode="General">
                  <c:v>43.557916055407915</c:v>
                </c:pt>
                <c:pt idx="71" formatCode="General">
                  <c:v>43.951714806166642</c:v>
                </c:pt>
                <c:pt idx="72" formatCode="General">
                  <c:v>44.089279968399936</c:v>
                </c:pt>
                <c:pt idx="73">
                  <c:v>44.118039399478512</c:v>
                </c:pt>
                <c:pt idx="74" formatCode="General">
                  <c:v>44.155580857929372</c:v>
                </c:pt>
                <c:pt idx="75" formatCode="General">
                  <c:v>44.090091537077335</c:v>
                </c:pt>
                <c:pt idx="76" formatCode="General">
                  <c:v>43.90712978587878</c:v>
                </c:pt>
                <c:pt idx="77" formatCode="General">
                  <c:v>43.603791042751432</c:v>
                </c:pt>
                <c:pt idx="78" formatCode="General">
                  <c:v>43.380208143541985</c:v>
                </c:pt>
                <c:pt idx="79" formatCode="General">
                  <c:v>43.274400945079556</c:v>
                </c:pt>
                <c:pt idx="80" formatCode="General">
                  <c:v>43.186559314286306</c:v>
                </c:pt>
                <c:pt idx="81">
                  <c:v>42.845721399707607</c:v>
                </c:pt>
                <c:pt idx="82" formatCode="General">
                  <c:v>42.514721406064623</c:v>
                </c:pt>
                <c:pt idx="83" formatCode="General">
                  <c:v>42.169133251874683</c:v>
                </c:pt>
                <c:pt idx="84" formatCode="General">
                  <c:v>42.114191760980376</c:v>
                </c:pt>
                <c:pt idx="85" formatCode="General">
                  <c:v>41.754132055848174</c:v>
                </c:pt>
                <c:pt idx="86" formatCode="General">
                  <c:v>41.559114665517562</c:v>
                </c:pt>
                <c:pt idx="87" formatCode="General">
                  <c:v>41.405108830445791</c:v>
                </c:pt>
                <c:pt idx="88" formatCode="General">
                  <c:v>41.350872977159426</c:v>
                </c:pt>
                <c:pt idx="89" formatCode="General">
                  <c:v>41.402348642659817</c:v>
                </c:pt>
                <c:pt idx="90" formatCode="General">
                  <c:v>41.651472889571238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CBA-4743-8EC7-AE569F0D8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35838368"/>
        <c:axId val="1035838848"/>
      </c:scatterChart>
      <c:valAx>
        <c:axId val="10358383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5838848"/>
        <c:crosses val="autoZero"/>
        <c:crossBetween val="midCat"/>
      </c:valAx>
      <c:valAx>
        <c:axId val="1035838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Power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5838368"/>
        <c:crosses val="autoZero"/>
        <c:crossBetween val="midCat"/>
        <c:majorUnit val="5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2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769856</xdr:colOff>
      <xdr:row>7</xdr:row>
      <xdr:rowOff>12511</xdr:rowOff>
    </xdr:from>
    <xdr:to>
      <xdr:col>18</xdr:col>
      <xdr:colOff>1280917</xdr:colOff>
      <xdr:row>22</xdr:row>
      <xdr:rowOff>151318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A11E4DA-A2FE-22EE-8A00-D19F49BED3C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769855</xdr:colOff>
      <xdr:row>24</xdr:row>
      <xdr:rowOff>172040</xdr:rowOff>
    </xdr:from>
    <xdr:to>
      <xdr:col>18</xdr:col>
      <xdr:colOff>1249051</xdr:colOff>
      <xdr:row>40</xdr:row>
      <xdr:rowOff>24354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1F81523-631C-8178-55B1-254970CB750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9144</xdr:colOff>
      <xdr:row>41</xdr:row>
      <xdr:rowOff>3048</xdr:rowOff>
    </xdr:from>
    <xdr:to>
      <xdr:col>18</xdr:col>
      <xdr:colOff>1283208</xdr:colOff>
      <xdr:row>56</xdr:row>
      <xdr:rowOff>3048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1A408A6B-EC10-931B-7638-1E29E1781EF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F9DADE1-2473-4EC6-98DF-09F3AD8C7F58}" name="Table4" displayName="Table4" ref="B3:L95" totalsRowShown="0" headerRowDxfId="20">
  <autoFilter ref="B3:L95" xr:uid="{0F9DADE1-2473-4EC6-98DF-09F3AD8C7F5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24127AC5-1670-489E-904A-77994FFDDE15}" name="Load" dataDxfId="19"/>
    <tableColumn id="2" xr3:uid="{C469FA7F-48E3-432A-A8AF-A0792795578A}" name="Dyno Speed" dataDxfId="18">
      <calculatedColumnFormula>C3+50</calculatedColumnFormula>
    </tableColumn>
    <tableColumn id="3" xr3:uid="{B673810F-19B9-4052-A2AF-4B899D6340DA}" name="Fuel Flow Rate" dataDxfId="17"/>
    <tableColumn id="4" xr3:uid="{323D04C3-321B-4C45-9E12-7D4CFEBFCFF9}" name="Fuel Flow Rate2" dataDxfId="16">
      <calculatedColumnFormula>D4/60</calculatedColumnFormula>
    </tableColumn>
    <tableColumn id="5" xr3:uid="{8C91EDCF-C3B1-4E60-91EA-A58965B3BF69}" name="Lambda" dataDxfId="15"/>
    <tableColumn id="6" xr3:uid="{2917AF7C-BB21-44AE-A142-13B0FBE4A32B}" name="Torque" dataDxfId="14"/>
    <tableColumn id="7" xr3:uid="{A8D54A0B-3B18-4FFF-BE8D-F18EEB0BB9E3}" name="Measured Power" dataDxfId="13"/>
    <tableColumn id="8" xr3:uid="{032AE6F6-8B44-4A6C-B760-9F4DEBEA6A4C}" name="Corrected Power" dataDxfId="12"/>
    <tableColumn id="9" xr3:uid="{0C504517-1987-45A2-8980-D335196B02C5}" name="BMEP" dataDxfId="11"/>
    <tableColumn id="10" xr3:uid="{F4B79C47-7719-4714-A4B9-53DC5D1E529F}" name="SFC" dataDxfId="10"/>
    <tableColumn id="11" xr3:uid="{3F38377E-BA6D-47EF-BFB9-5456E7BF0175}" name="Overall thermal efficiency" dataDxfId="9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CCBB890-13C1-4DAF-8DEB-251429999A50}" name="Table1" displayName="Table1" ref="O3:U6" totalsRowShown="0" headerRowDxfId="8" dataDxfId="7">
  <autoFilter ref="O3:U6" xr:uid="{0CCBB890-13C1-4DAF-8DEB-251429999A5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51C6B863-A61F-4ED5-9378-69BCF6857F0A}" name="CV Petrol " dataDxfId="6"/>
    <tableColumn id="2" xr3:uid="{D8015B55-349C-4D97-A5C4-E009040C024A}" name="Baro" dataDxfId="5"/>
    <tableColumn id="3" xr3:uid="{A2568FAB-633A-445F-855F-8E0546E3D069}" name="Humidity" dataDxfId="4"/>
    <tableColumn id="4" xr3:uid="{3D573AB6-5412-4B81-824A-878023F4962D}" name="Ambient temp" dataDxfId="3"/>
    <tableColumn id="5" xr3:uid="{97BD2461-81C2-4C4A-A0D2-116255A47ABF}" name="Calibration Arm Length " dataDxfId="2"/>
    <tableColumn id="6" xr3:uid="{5A4186F6-0AA7-4D7E-BC31-EB11CF7101AF}" name="Stroke" dataDxfId="1"/>
    <tableColumn id="7" xr3:uid="{8458ACFE-384B-4834-9E06-AD2B65892526}" name="Area 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AA535-7C03-4F5E-B967-1A75C4E837F1}">
  <dimension ref="B2:U97"/>
  <sheetViews>
    <sheetView tabSelected="1" zoomScale="85" zoomScaleNormal="85" workbookViewId="0">
      <selection activeCell="H99" sqref="H99"/>
    </sheetView>
  </sheetViews>
  <sheetFormatPr defaultRowHeight="14.4" x14ac:dyDescent="0.3"/>
  <cols>
    <col min="2" max="2" width="8.88671875" customWidth="1"/>
    <col min="3" max="3" width="13.109375" customWidth="1"/>
    <col min="4" max="4" width="14.77734375" customWidth="1"/>
    <col min="5" max="5" width="15.77734375" customWidth="1"/>
    <col min="6" max="6" width="9.6640625" customWidth="1"/>
    <col min="7" max="7" width="16.44140625" customWidth="1"/>
    <col min="8" max="8" width="16.6640625" customWidth="1"/>
    <col min="9" max="9" width="14.77734375" customWidth="1"/>
    <col min="12" max="12" width="24.21875" customWidth="1"/>
    <col min="13" max="13" width="23.77734375" customWidth="1"/>
    <col min="14" max="14" width="11.5546875" customWidth="1"/>
    <col min="15" max="15" width="13.77734375" customWidth="1"/>
    <col min="17" max="17" width="10.6640625" customWidth="1"/>
    <col min="18" max="18" width="14.77734375" customWidth="1"/>
    <col min="19" max="19" width="28.5546875" customWidth="1"/>
  </cols>
  <sheetData>
    <row r="2" spans="2:21" ht="13.8" customHeight="1" x14ac:dyDescent="0.3"/>
    <row r="3" spans="2:21" ht="13.2" customHeight="1" x14ac:dyDescent="0.3">
      <c r="B3" s="7" t="s">
        <v>0</v>
      </c>
      <c r="C3" s="7" t="s">
        <v>1</v>
      </c>
      <c r="D3" s="7" t="s">
        <v>2</v>
      </c>
      <c r="E3" s="7" t="s">
        <v>23</v>
      </c>
      <c r="F3" s="7" t="s">
        <v>3</v>
      </c>
      <c r="G3" s="7" t="s">
        <v>17</v>
      </c>
      <c r="H3" s="7" t="s">
        <v>14</v>
      </c>
      <c r="I3" s="7" t="s">
        <v>16</v>
      </c>
      <c r="J3" s="7" t="s">
        <v>18</v>
      </c>
      <c r="K3" s="7" t="s">
        <v>20</v>
      </c>
      <c r="L3" s="7" t="s">
        <v>22</v>
      </c>
      <c r="M3" s="1"/>
      <c r="N3" s="1"/>
      <c r="O3" s="9" t="s">
        <v>31</v>
      </c>
      <c r="P3" s="9" t="s">
        <v>7</v>
      </c>
      <c r="Q3" s="9" t="s">
        <v>8</v>
      </c>
      <c r="R3" s="9" t="s">
        <v>9</v>
      </c>
      <c r="S3" s="9" t="s">
        <v>24</v>
      </c>
      <c r="T3" s="9" t="s">
        <v>29</v>
      </c>
      <c r="U3" s="9" t="s">
        <v>28</v>
      </c>
    </row>
    <row r="4" spans="2:21" x14ac:dyDescent="0.3">
      <c r="B4" s="7" t="s">
        <v>4</v>
      </c>
      <c r="C4" s="7" t="s">
        <v>5</v>
      </c>
      <c r="D4" s="7" t="s">
        <v>6</v>
      </c>
      <c r="E4" s="7" t="s">
        <v>13</v>
      </c>
      <c r="F4" s="7" t="s">
        <v>3</v>
      </c>
      <c r="G4" s="7" t="s">
        <v>4</v>
      </c>
      <c r="H4" s="7" t="s">
        <v>15</v>
      </c>
      <c r="I4" s="7" t="s">
        <v>15</v>
      </c>
      <c r="J4" s="7" t="s">
        <v>19</v>
      </c>
      <c r="K4" s="7" t="s">
        <v>21</v>
      </c>
      <c r="L4" s="7" t="s">
        <v>11</v>
      </c>
      <c r="O4" s="10" t="s">
        <v>30</v>
      </c>
      <c r="P4" s="9" t="s">
        <v>10</v>
      </c>
      <c r="Q4" s="9" t="s">
        <v>11</v>
      </c>
      <c r="R4" s="9" t="s">
        <v>12</v>
      </c>
      <c r="S4" s="9" t="s">
        <v>25</v>
      </c>
      <c r="T4" s="9" t="s">
        <v>26</v>
      </c>
      <c r="U4" s="9" t="s">
        <v>27</v>
      </c>
    </row>
    <row r="5" spans="2:21" x14ac:dyDescent="0.3">
      <c r="B5" s="3">
        <v>102.27500000000001</v>
      </c>
      <c r="C5" s="3">
        <v>1000</v>
      </c>
      <c r="D5" s="12">
        <v>7.0400000000000004E-2</v>
      </c>
      <c r="E5" s="5">
        <f>D5/60</f>
        <v>1.1733333333333333E-3</v>
      </c>
      <c r="F5" s="12">
        <v>1.2658</v>
      </c>
      <c r="G5" s="15">
        <f>B5*$S$5</f>
        <v>83.433899499999995</v>
      </c>
      <c r="H5" s="15">
        <f>(2*PI()*C5*G5)/60/1000</f>
        <v>8.7371775243183016</v>
      </c>
      <c r="I5" s="13">
        <f>(1.01325/1.0189)*SQRT(300/293)*H5</f>
        <v>8.7919058209278038</v>
      </c>
      <c r="J5" s="5">
        <f>(4*PI()*G5)/(1.6*100)*100</f>
        <v>655.28831432387278</v>
      </c>
      <c r="K5" s="5">
        <f>(E5*0.75*3600)/(H5)</f>
        <v>0.36258848938143506</v>
      </c>
      <c r="L5" s="6">
        <f>H5/(E5*0.75*45000)*100</f>
        <v>22.063579606864401</v>
      </c>
      <c r="M5" s="2"/>
      <c r="N5" s="2"/>
      <c r="O5" s="5">
        <v>45800</v>
      </c>
      <c r="P5" s="5">
        <v>1018.9</v>
      </c>
      <c r="Q5" s="5">
        <v>46</v>
      </c>
      <c r="R5" s="5">
        <v>27</v>
      </c>
      <c r="S5" s="5">
        <v>0.81577999999999995</v>
      </c>
      <c r="T5" s="5">
        <v>0.09</v>
      </c>
      <c r="U5" s="5">
        <v>4.4143300000000002E-3</v>
      </c>
    </row>
    <row r="6" spans="2:21" x14ac:dyDescent="0.3">
      <c r="B6" s="4">
        <v>102.756</v>
      </c>
      <c r="C6" s="3">
        <f t="shared" ref="C6:C69" si="0">C5+50</f>
        <v>1050</v>
      </c>
      <c r="D6" s="12">
        <v>7.2400000000000006E-2</v>
      </c>
      <c r="E6" s="5">
        <f t="shared" ref="E6:E69" si="1">D6/60</f>
        <v>1.2066666666666669E-3</v>
      </c>
      <c r="F6" s="3">
        <v>1.26783</v>
      </c>
      <c r="G6" s="6">
        <f t="shared" ref="G6:G69" si="2">B6*$S$5</f>
        <v>83.826289679999988</v>
      </c>
      <c r="H6" s="15">
        <f t="shared" ref="H6:H69" si="3">(2*PI()*C6*G6)/60/1000</f>
        <v>9.2171819542732241</v>
      </c>
      <c r="I6" s="13">
        <f t="shared" ref="I6:I69" si="4">(1.01325/1.0189)*SQRT(300/293)*H6</f>
        <v>9.2749169226303607</v>
      </c>
      <c r="J6" s="16">
        <f t="shared" ref="J6:J69" si="5">(4*PI()*G6)/(1.6*100)*100</f>
        <v>658.37013959094463</v>
      </c>
      <c r="K6" s="5">
        <f t="shared" ref="K6:K69" si="6">(E6*0.75*3600)/(H6)</f>
        <v>0.35347029234781929</v>
      </c>
      <c r="L6" s="6">
        <f t="shared" ref="L6:L69" si="7">H6/(E6*0.75*45000)*100</f>
        <v>22.632736535968622</v>
      </c>
      <c r="O6" s="6"/>
      <c r="P6" s="8">
        <v>1.0188999999999999</v>
      </c>
      <c r="Q6" s="6"/>
      <c r="R6" s="6"/>
      <c r="S6" s="6"/>
      <c r="T6" s="6"/>
      <c r="U6" s="6"/>
    </row>
    <row r="7" spans="2:21" x14ac:dyDescent="0.3">
      <c r="B7" s="4">
        <v>103.68899999999999</v>
      </c>
      <c r="C7" s="3">
        <f t="shared" si="0"/>
        <v>1100</v>
      </c>
      <c r="D7" s="12">
        <v>7.3700000000000002E-2</v>
      </c>
      <c r="E7" s="5">
        <f t="shared" si="1"/>
        <v>1.2283333333333334E-3</v>
      </c>
      <c r="F7" s="3">
        <v>1.2734399999999999</v>
      </c>
      <c r="G7" s="6">
        <f t="shared" si="2"/>
        <v>84.587412419999993</v>
      </c>
      <c r="H7" s="15">
        <f t="shared" si="3"/>
        <v>9.7437704263108742</v>
      </c>
      <c r="I7" s="13">
        <f t="shared" si="4"/>
        <v>9.8048038614793604</v>
      </c>
      <c r="J7" s="5">
        <f t="shared" si="5"/>
        <v>664.34798361210494</v>
      </c>
      <c r="K7" s="5">
        <f t="shared" si="6"/>
        <v>0.34037131981727869</v>
      </c>
      <c r="L7" s="6">
        <f t="shared" si="7"/>
        <v>23.503742924916928</v>
      </c>
    </row>
    <row r="8" spans="2:21" x14ac:dyDescent="0.3">
      <c r="B8" s="4">
        <v>104.209</v>
      </c>
      <c r="C8" s="3">
        <f t="shared" si="0"/>
        <v>1150</v>
      </c>
      <c r="D8" s="12">
        <v>7.2800000000000004E-2</v>
      </c>
      <c r="E8" s="5">
        <f t="shared" si="1"/>
        <v>1.2133333333333334E-3</v>
      </c>
      <c r="F8" s="3">
        <v>1.2847599999999999</v>
      </c>
      <c r="G8" s="6">
        <f t="shared" si="2"/>
        <v>85.01161802</v>
      </c>
      <c r="H8" s="6">
        <f t="shared" si="3"/>
        <v>10.237755194587525</v>
      </c>
      <c r="I8" s="13">
        <f t="shared" si="4"/>
        <v>10.301882872129314</v>
      </c>
      <c r="J8" s="16">
        <f t="shared" si="5"/>
        <v>667.67968660353415</v>
      </c>
      <c r="K8" s="5">
        <f t="shared" si="6"/>
        <v>0.31999202342051986</v>
      </c>
      <c r="L8" s="6">
        <f t="shared" si="7"/>
        <v>25.000623185805921</v>
      </c>
    </row>
    <row r="9" spans="2:21" x14ac:dyDescent="0.3">
      <c r="B9" s="4">
        <v>105.81100000000001</v>
      </c>
      <c r="C9" s="3">
        <f t="shared" si="0"/>
        <v>1200</v>
      </c>
      <c r="D9" s="12">
        <v>7.4399999999999994E-2</v>
      </c>
      <c r="E9" s="14">
        <f t="shared" si="1"/>
        <v>1.24E-3</v>
      </c>
      <c r="F9" s="3">
        <v>1.2918099999999999</v>
      </c>
      <c r="G9" s="6">
        <f t="shared" si="2"/>
        <v>86.318497579999999</v>
      </c>
      <c r="H9" s="6">
        <f t="shared" si="3"/>
        <v>10.847102314649451</v>
      </c>
      <c r="I9" s="5">
        <f t="shared" si="4"/>
        <v>10.915046846070204</v>
      </c>
      <c r="J9" s="5">
        <f t="shared" si="5"/>
        <v>677.94389466559085</v>
      </c>
      <c r="K9" s="5">
        <f t="shared" si="6"/>
        <v>0.30865386007084961</v>
      </c>
      <c r="L9" s="6">
        <f t="shared" si="7"/>
        <v>25.919001946593667</v>
      </c>
    </row>
    <row r="10" spans="2:21" x14ac:dyDescent="0.3">
      <c r="B10" s="11">
        <v>107.51</v>
      </c>
      <c r="C10" s="3">
        <f t="shared" si="0"/>
        <v>1250</v>
      </c>
      <c r="D10" s="3">
        <v>7.8950000000000006E-2</v>
      </c>
      <c r="E10" s="5">
        <f t="shared" si="1"/>
        <v>1.3158333333333334E-3</v>
      </c>
      <c r="F10" s="3">
        <v>1.2972900000000001</v>
      </c>
      <c r="G10" s="15">
        <f t="shared" si="2"/>
        <v>87.704507800000002</v>
      </c>
      <c r="H10" s="6">
        <f t="shared" si="3"/>
        <v>11.480493224632864</v>
      </c>
      <c r="I10" s="5">
        <f t="shared" si="4"/>
        <v>11.552405216425672</v>
      </c>
      <c r="J10" s="16">
        <f t="shared" si="5"/>
        <v>688.8295934779718</v>
      </c>
      <c r="K10" s="5">
        <f t="shared" si="6"/>
        <v>0.30945970094534969</v>
      </c>
      <c r="L10" s="6">
        <f t="shared" si="7"/>
        <v>25.851508211121789</v>
      </c>
    </row>
    <row r="11" spans="2:21" x14ac:dyDescent="0.3">
      <c r="B11" s="4">
        <v>109.488</v>
      </c>
      <c r="C11" s="3">
        <f t="shared" si="0"/>
        <v>1300</v>
      </c>
      <c r="D11" s="12">
        <v>7.9000000000000001E-2</v>
      </c>
      <c r="E11" s="5">
        <f t="shared" si="1"/>
        <v>1.3166666666666667E-3</v>
      </c>
      <c r="F11" s="3">
        <v>1.29895</v>
      </c>
      <c r="G11" s="6">
        <f t="shared" si="2"/>
        <v>89.318120639999989</v>
      </c>
      <c r="H11" s="6">
        <f t="shared" si="3"/>
        <v>12.159383237519735</v>
      </c>
      <c r="I11" s="5">
        <f t="shared" si="4"/>
        <v>12.235547688861073</v>
      </c>
      <c r="J11" s="5">
        <f t="shared" si="5"/>
        <v>701.50287908767712</v>
      </c>
      <c r="K11" s="5">
        <f t="shared" si="6"/>
        <v>0.29236680270348542</v>
      </c>
      <c r="L11" s="6">
        <f t="shared" si="7"/>
        <v>27.362887735628092</v>
      </c>
    </row>
    <row r="12" spans="2:21" x14ac:dyDescent="0.3">
      <c r="B12" s="4">
        <v>111.797</v>
      </c>
      <c r="C12" s="3">
        <f t="shared" si="0"/>
        <v>1350</v>
      </c>
      <c r="D12" s="12">
        <v>7.9600000000000004E-2</v>
      </c>
      <c r="E12" s="5">
        <f t="shared" si="1"/>
        <v>1.3266666666666667E-3</v>
      </c>
      <c r="F12" s="3">
        <v>1.2946899999999999</v>
      </c>
      <c r="G12" s="6">
        <f t="shared" si="2"/>
        <v>91.201756659999987</v>
      </c>
      <c r="H12" s="6">
        <f t="shared" si="3"/>
        <v>12.893344592289299</v>
      </c>
      <c r="I12" s="5">
        <f t="shared" si="4"/>
        <v>12.97410646134499</v>
      </c>
      <c r="J12" s="5">
        <f t="shared" si="5"/>
        <v>716.29692179384983</v>
      </c>
      <c r="K12" s="5">
        <f t="shared" si="6"/>
        <v>0.27781775119406715</v>
      </c>
      <c r="L12" s="6">
        <f t="shared" si="7"/>
        <v>28.795856152516581</v>
      </c>
    </row>
    <row r="13" spans="2:21" x14ac:dyDescent="0.3">
      <c r="B13" s="4">
        <v>114.268</v>
      </c>
      <c r="C13" s="3">
        <f t="shared" si="0"/>
        <v>1400</v>
      </c>
      <c r="D13" s="12">
        <v>8.3500000000000005E-2</v>
      </c>
      <c r="E13" s="5">
        <f t="shared" si="1"/>
        <v>1.3916666666666667E-3</v>
      </c>
      <c r="F13" s="12">
        <v>1.2855000000000001</v>
      </c>
      <c r="G13" s="6">
        <f t="shared" si="2"/>
        <v>93.217549039999994</v>
      </c>
      <c r="H13" s="6">
        <f t="shared" si="3"/>
        <v>13.666406471653145</v>
      </c>
      <c r="I13" s="5">
        <f t="shared" si="4"/>
        <v>13.752010677918257</v>
      </c>
      <c r="J13" s="5">
        <f t="shared" si="5"/>
        <v>732.12891812427563</v>
      </c>
      <c r="K13" s="5">
        <f t="shared" si="6"/>
        <v>0.27494425896037883</v>
      </c>
      <c r="L13" s="6">
        <f t="shared" si="7"/>
        <v>29.096806859141761</v>
      </c>
    </row>
    <row r="14" spans="2:21" x14ac:dyDescent="0.3">
      <c r="B14" s="4">
        <v>115.783</v>
      </c>
      <c r="C14" s="3">
        <f t="shared" si="0"/>
        <v>1450</v>
      </c>
      <c r="D14" s="12">
        <v>8.4699999999999998E-2</v>
      </c>
      <c r="E14" s="5">
        <f t="shared" si="1"/>
        <v>1.4116666666666665E-3</v>
      </c>
      <c r="F14" s="3">
        <v>1.2781800000000001</v>
      </c>
      <c r="G14" s="6">
        <f t="shared" si="2"/>
        <v>94.453455739999995</v>
      </c>
      <c r="H14" s="15">
        <f t="shared" si="3"/>
        <v>14.342156995182711</v>
      </c>
      <c r="I14" s="13">
        <f t="shared" si="4"/>
        <v>14.43199399573211</v>
      </c>
      <c r="J14" s="5">
        <f t="shared" si="5"/>
        <v>741.8357066473817</v>
      </c>
      <c r="K14" s="5">
        <f t="shared" si="6"/>
        <v>0.26575500472350277</v>
      </c>
      <c r="L14" s="15">
        <f t="shared" si="7"/>
        <v>30.102913803348212</v>
      </c>
    </row>
    <row r="15" spans="2:21" x14ac:dyDescent="0.3">
      <c r="B15" s="4">
        <v>116.985</v>
      </c>
      <c r="C15" s="3">
        <f t="shared" si="0"/>
        <v>1500</v>
      </c>
      <c r="D15" s="12">
        <v>8.8650000000000007E-2</v>
      </c>
      <c r="E15" s="14">
        <f t="shared" si="1"/>
        <v>1.4775000000000001E-3</v>
      </c>
      <c r="F15" s="12">
        <v>1.2795000000000001</v>
      </c>
      <c r="G15" s="15">
        <f t="shared" si="2"/>
        <v>95.434023299999993</v>
      </c>
      <c r="H15" s="6">
        <f t="shared" si="3"/>
        <v>14.990741325089855</v>
      </c>
      <c r="I15" s="5">
        <f t="shared" si="4"/>
        <v>15.084640955188059</v>
      </c>
      <c r="J15" s="5">
        <f t="shared" si="5"/>
        <v>749.53706625449286</v>
      </c>
      <c r="K15" s="5">
        <f t="shared" si="6"/>
        <v>0.26611425769339586</v>
      </c>
      <c r="L15" s="6">
        <f t="shared" si="7"/>
        <v>30.062275014280587</v>
      </c>
    </row>
    <row r="16" spans="2:21" x14ac:dyDescent="0.3">
      <c r="B16" s="4">
        <v>117.788</v>
      </c>
      <c r="C16" s="3">
        <f t="shared" si="0"/>
        <v>1550</v>
      </c>
      <c r="D16" s="12">
        <v>9.3200000000000005E-2</v>
      </c>
      <c r="E16" s="5">
        <f t="shared" si="1"/>
        <v>1.5533333333333334E-3</v>
      </c>
      <c r="F16" s="3">
        <v>1.27766</v>
      </c>
      <c r="G16" s="6">
        <f t="shared" si="2"/>
        <v>96.089094639999985</v>
      </c>
      <c r="H16" s="6">
        <f t="shared" si="3"/>
        <v>15.596761013574445</v>
      </c>
      <c r="I16" s="5">
        <f t="shared" si="4"/>
        <v>15.694456655047063</v>
      </c>
      <c r="J16" s="5">
        <f t="shared" si="5"/>
        <v>754.68198452779575</v>
      </c>
      <c r="K16" s="17">
        <f t="shared" si="6"/>
        <v>0.26890198524871955</v>
      </c>
      <c r="L16" s="15">
        <f t="shared" si="7"/>
        <v>29.750617097900705</v>
      </c>
    </row>
    <row r="17" spans="2:12" x14ac:dyDescent="0.3">
      <c r="B17" s="4">
        <v>118.471</v>
      </c>
      <c r="C17" s="3">
        <f t="shared" si="0"/>
        <v>1600</v>
      </c>
      <c r="D17" s="12">
        <v>9.5899999999999999E-2</v>
      </c>
      <c r="E17" s="5">
        <f t="shared" si="1"/>
        <v>1.5983333333333333E-3</v>
      </c>
      <c r="F17" s="3">
        <v>1.2823500000000001</v>
      </c>
      <c r="G17" s="6">
        <f t="shared" si="2"/>
        <v>96.646272379999999</v>
      </c>
      <c r="H17" s="6">
        <f t="shared" si="3"/>
        <v>16.193238362978462</v>
      </c>
      <c r="I17" s="5">
        <f t="shared" si="4"/>
        <v>16.294670244124379</v>
      </c>
      <c r="J17" s="5">
        <f t="shared" si="5"/>
        <v>759.05804826461531</v>
      </c>
      <c r="K17" s="17">
        <f t="shared" si="6"/>
        <v>0.26650012204268198</v>
      </c>
      <c r="L17" s="6">
        <f t="shared" si="7"/>
        <v>30.018747979105022</v>
      </c>
    </row>
    <row r="18" spans="2:12" x14ac:dyDescent="0.3">
      <c r="B18" s="4">
        <v>118.77200000000001</v>
      </c>
      <c r="C18" s="3">
        <f t="shared" si="0"/>
        <v>1650</v>
      </c>
      <c r="D18" s="3">
        <v>9.8750000000000004E-2</v>
      </c>
      <c r="E18" s="5">
        <f t="shared" si="1"/>
        <v>1.6458333333333333E-3</v>
      </c>
      <c r="F18" s="3">
        <v>1.2902800000000001</v>
      </c>
      <c r="G18" s="6">
        <f t="shared" si="2"/>
        <v>96.891822160000004</v>
      </c>
      <c r="H18" s="6">
        <f t="shared" si="3"/>
        <v>16.741705017993162</v>
      </c>
      <c r="I18" s="5">
        <f t="shared" si="4"/>
        <v>16.84657240742451</v>
      </c>
      <c r="J18" s="5">
        <f t="shared" si="5"/>
        <v>760.98659172696182</v>
      </c>
      <c r="K18" s="5">
        <f t="shared" si="6"/>
        <v>0.26542995442961609</v>
      </c>
      <c r="L18" s="6">
        <f t="shared" si="7"/>
        <v>30.139778372758435</v>
      </c>
    </row>
    <row r="19" spans="2:12" x14ac:dyDescent="0.3">
      <c r="B19" s="4">
        <v>118.65600000000001</v>
      </c>
      <c r="C19" s="3">
        <f t="shared" si="0"/>
        <v>1700</v>
      </c>
      <c r="D19" s="3">
        <v>0.10005</v>
      </c>
      <c r="E19" s="14">
        <f t="shared" si="1"/>
        <v>1.6674999999999999E-3</v>
      </c>
      <c r="F19" s="3">
        <v>1.29942</v>
      </c>
      <c r="G19" s="6">
        <f t="shared" si="2"/>
        <v>96.797191679999997</v>
      </c>
      <c r="H19" s="6">
        <f t="shared" si="3"/>
        <v>17.232182955300626</v>
      </c>
      <c r="I19" s="5">
        <f t="shared" si="4"/>
        <v>17.340122620871341</v>
      </c>
      <c r="J19" s="5">
        <f t="shared" si="5"/>
        <v>760.24336567502758</v>
      </c>
      <c r="K19" s="5">
        <f t="shared" si="6"/>
        <v>0.26126985836203104</v>
      </c>
      <c r="L19" s="6">
        <f t="shared" si="7"/>
        <v>30.619682079494698</v>
      </c>
    </row>
    <row r="20" spans="2:12" x14ac:dyDescent="0.3">
      <c r="B20" s="4">
        <v>118.861</v>
      </c>
      <c r="C20" s="3">
        <f t="shared" si="0"/>
        <v>1750</v>
      </c>
      <c r="D20" s="3">
        <v>0.10305</v>
      </c>
      <c r="E20" s="14">
        <f t="shared" si="1"/>
        <v>1.7175000000000001E-3</v>
      </c>
      <c r="F20" s="3">
        <v>1.31053</v>
      </c>
      <c r="G20" s="6">
        <f t="shared" si="2"/>
        <v>96.964426579999994</v>
      </c>
      <c r="H20" s="6">
        <f t="shared" si="3"/>
        <v>17.769659261857697</v>
      </c>
      <c r="I20" s="5">
        <f t="shared" si="4"/>
        <v>17.880965593911263</v>
      </c>
      <c r="J20" s="5">
        <f t="shared" si="5"/>
        <v>761.5568255081871</v>
      </c>
      <c r="K20" s="5">
        <f t="shared" si="6"/>
        <v>0.26096448624390828</v>
      </c>
      <c r="L20" s="6">
        <f t="shared" si="7"/>
        <v>30.655512231357285</v>
      </c>
    </row>
    <row r="21" spans="2:12" x14ac:dyDescent="0.3">
      <c r="B21" s="4">
        <v>119.584</v>
      </c>
      <c r="C21" s="3">
        <f t="shared" si="0"/>
        <v>1800</v>
      </c>
      <c r="D21" s="12">
        <v>0.10929999999999999</v>
      </c>
      <c r="E21" s="5">
        <f t="shared" si="1"/>
        <v>1.8216666666666665E-3</v>
      </c>
      <c r="F21" s="12">
        <v>1.3149</v>
      </c>
      <c r="G21" s="6">
        <f t="shared" si="2"/>
        <v>97.554235519999992</v>
      </c>
      <c r="H21" s="6">
        <f t="shared" si="3"/>
        <v>18.388540178172025</v>
      </c>
      <c r="I21" s="5">
        <f t="shared" si="4"/>
        <v>18.503723082294744</v>
      </c>
      <c r="J21" s="5">
        <f t="shared" si="5"/>
        <v>766.18917409050107</v>
      </c>
      <c r="K21" s="5">
        <f t="shared" si="6"/>
        <v>0.26747637128032964</v>
      </c>
      <c r="L21" s="6">
        <f t="shared" si="7"/>
        <v>29.909183984014682</v>
      </c>
    </row>
    <row r="22" spans="2:12" x14ac:dyDescent="0.3">
      <c r="B22" s="4">
        <v>119.934</v>
      </c>
      <c r="C22" s="3">
        <f t="shared" si="0"/>
        <v>1850</v>
      </c>
      <c r="D22" s="3">
        <v>0.11415</v>
      </c>
      <c r="E22" s="14">
        <f t="shared" si="1"/>
        <v>1.9025000000000001E-3</v>
      </c>
      <c r="F22" s="3">
        <v>1.3184899999999999</v>
      </c>
      <c r="G22" s="6">
        <f t="shared" si="2"/>
        <v>97.83975851999999</v>
      </c>
      <c r="H22" s="6">
        <f t="shared" si="3"/>
        <v>18.954647773384931</v>
      </c>
      <c r="I22" s="5">
        <f t="shared" si="4"/>
        <v>19.073376685849301</v>
      </c>
      <c r="J22" s="5">
        <f t="shared" si="5"/>
        <v>768.43166648857823</v>
      </c>
      <c r="K22" s="17">
        <f t="shared" si="6"/>
        <v>0.27100213422128272</v>
      </c>
      <c r="L22" s="6">
        <f t="shared" si="7"/>
        <v>29.520062721970003</v>
      </c>
    </row>
    <row r="23" spans="2:12" x14ac:dyDescent="0.3">
      <c r="B23" s="4">
        <v>120.176</v>
      </c>
      <c r="C23" s="3">
        <f t="shared" si="0"/>
        <v>1900</v>
      </c>
      <c r="D23" s="3">
        <v>0.11745</v>
      </c>
      <c r="E23" s="14">
        <f t="shared" si="1"/>
        <v>1.9575E-3</v>
      </c>
      <c r="F23" s="3">
        <v>1.3189200000000001</v>
      </c>
      <c r="G23" s="6">
        <f t="shared" si="2"/>
        <v>98.037177279999995</v>
      </c>
      <c r="H23" s="6">
        <f t="shared" si="3"/>
        <v>19.506215475030121</v>
      </c>
      <c r="I23" s="5">
        <f t="shared" si="4"/>
        <v>19.628399320245009</v>
      </c>
      <c r="J23" s="5">
        <f t="shared" si="5"/>
        <v>769.98218980382035</v>
      </c>
      <c r="K23" s="5">
        <f t="shared" si="6"/>
        <v>0.27095209764116679</v>
      </c>
      <c r="L23" s="6">
        <f t="shared" si="7"/>
        <v>29.525514176290805</v>
      </c>
    </row>
    <row r="24" spans="2:12" x14ac:dyDescent="0.3">
      <c r="B24" s="4">
        <v>120.94799999999999</v>
      </c>
      <c r="C24" s="3">
        <f t="shared" si="0"/>
        <v>1950</v>
      </c>
      <c r="D24" s="3">
        <v>0.12055</v>
      </c>
      <c r="E24" s="5">
        <f t="shared" si="1"/>
        <v>2.0091666666666669E-3</v>
      </c>
      <c r="F24" s="3">
        <v>1.31484</v>
      </c>
      <c r="G24" s="6">
        <f t="shared" si="2"/>
        <v>98.666959439999985</v>
      </c>
      <c r="H24" s="6">
        <f t="shared" si="3"/>
        <v>20.148140670368495</v>
      </c>
      <c r="I24" s="5">
        <f t="shared" si="4"/>
        <v>20.274345433367621</v>
      </c>
      <c r="J24" s="5">
        <f t="shared" si="5"/>
        <v>774.92848732186519</v>
      </c>
      <c r="K24" s="5">
        <f t="shared" si="6"/>
        <v>0.26924320654451661</v>
      </c>
      <c r="L24" s="15">
        <f t="shared" si="7"/>
        <v>29.712913104373094</v>
      </c>
    </row>
    <row r="25" spans="2:12" x14ac:dyDescent="0.3">
      <c r="B25" s="4">
        <v>122.157</v>
      </c>
      <c r="C25" s="3">
        <f t="shared" si="0"/>
        <v>2000</v>
      </c>
      <c r="D25" s="3">
        <v>0.12554999999999999</v>
      </c>
      <c r="E25" s="14">
        <f t="shared" si="1"/>
        <v>2.0924999999999997E-3</v>
      </c>
      <c r="F25" s="3">
        <v>1.31653</v>
      </c>
      <c r="G25" s="6">
        <f t="shared" si="2"/>
        <v>99.653237459999986</v>
      </c>
      <c r="H25" s="6">
        <f t="shared" si="3"/>
        <v>20.871325247385009</v>
      </c>
      <c r="I25" s="5">
        <f t="shared" si="4"/>
        <v>21.002059924068984</v>
      </c>
      <c r="J25" s="5">
        <f t="shared" si="5"/>
        <v>782.67469677693782</v>
      </c>
      <c r="K25" s="5">
        <f t="shared" si="6"/>
        <v>0.27069435855338714</v>
      </c>
      <c r="L25" s="6">
        <f t="shared" si="7"/>
        <v>29.553626616944129</v>
      </c>
    </row>
    <row r="26" spans="2:12" x14ac:dyDescent="0.3">
      <c r="B26" s="4">
        <v>122.845</v>
      </c>
      <c r="C26" s="3">
        <f t="shared" si="0"/>
        <v>2050</v>
      </c>
      <c r="D26" s="3">
        <v>0.12784999999999999</v>
      </c>
      <c r="E26" s="5">
        <f t="shared" si="1"/>
        <v>2.1308333333333331E-3</v>
      </c>
      <c r="F26" s="3">
        <v>1.32098</v>
      </c>
      <c r="G26" s="15">
        <f t="shared" si="2"/>
        <v>100.2144941</v>
      </c>
      <c r="H26" s="6">
        <f t="shared" si="3"/>
        <v>21.513596427264805</v>
      </c>
      <c r="I26" s="5">
        <f t="shared" si="4"/>
        <v>21.648354188925406</v>
      </c>
      <c r="J26" s="5">
        <f t="shared" si="5"/>
        <v>787.0827961194442</v>
      </c>
      <c r="K26" s="5">
        <f t="shared" si="6"/>
        <v>0.26742390652586279</v>
      </c>
      <c r="L26" s="6">
        <f t="shared" si="7"/>
        <v>29.915051739124575</v>
      </c>
    </row>
    <row r="27" spans="2:12" x14ac:dyDescent="0.3">
      <c r="B27" s="4">
        <v>123.79600000000001</v>
      </c>
      <c r="C27" s="3">
        <f t="shared" si="0"/>
        <v>2100</v>
      </c>
      <c r="D27" s="12">
        <v>0.13089999999999999</v>
      </c>
      <c r="E27" s="5">
        <f t="shared" si="1"/>
        <v>2.1816666666666664E-3</v>
      </c>
      <c r="F27" s="3">
        <v>1.32287</v>
      </c>
      <c r="G27" s="15">
        <f t="shared" si="2"/>
        <v>100.99030087999999</v>
      </c>
      <c r="H27" s="6">
        <f t="shared" si="3"/>
        <v>22.208927112990157</v>
      </c>
      <c r="I27" s="5">
        <f t="shared" si="4"/>
        <v>22.348040315970813</v>
      </c>
      <c r="J27" s="5">
        <f t="shared" si="5"/>
        <v>793.17596832107688</v>
      </c>
      <c r="K27" s="5">
        <f t="shared" si="6"/>
        <v>0.26523118248943256</v>
      </c>
      <c r="L27" s="15">
        <f t="shared" si="7"/>
        <v>30.16236599676111</v>
      </c>
    </row>
    <row r="28" spans="2:12" x14ac:dyDescent="0.3">
      <c r="B28" s="4">
        <v>124.794</v>
      </c>
      <c r="C28" s="3">
        <f t="shared" si="0"/>
        <v>2150</v>
      </c>
      <c r="D28" s="3">
        <v>0.13435</v>
      </c>
      <c r="E28" s="5">
        <f t="shared" si="1"/>
        <v>2.2391666666666666E-3</v>
      </c>
      <c r="F28" s="3">
        <v>1.3216399999999999</v>
      </c>
      <c r="G28" s="15">
        <f t="shared" si="2"/>
        <v>101.80444931999999</v>
      </c>
      <c r="H28" s="6">
        <f t="shared" si="3"/>
        <v>22.921014556196759</v>
      </c>
      <c r="I28" s="5">
        <f t="shared" si="4"/>
        <v>23.064588162173148</v>
      </c>
      <c r="J28" s="16">
        <f t="shared" si="5"/>
        <v>799.57027521616601</v>
      </c>
      <c r="K28" s="5">
        <f t="shared" si="6"/>
        <v>0.26376450244718835</v>
      </c>
      <c r="L28" s="6">
        <f t="shared" si="7"/>
        <v>30.330085837087889</v>
      </c>
    </row>
    <row r="29" spans="2:12" x14ac:dyDescent="0.3">
      <c r="B29" s="4">
        <v>125.137</v>
      </c>
      <c r="C29" s="3">
        <f t="shared" si="0"/>
        <v>2200</v>
      </c>
      <c r="D29" s="12">
        <v>0.13769999999999999</v>
      </c>
      <c r="E29" s="14">
        <f t="shared" si="1"/>
        <v>2.2949999999999997E-3</v>
      </c>
      <c r="F29" s="3">
        <v>1.3165199999999999</v>
      </c>
      <c r="G29" s="15">
        <f t="shared" si="2"/>
        <v>102.08426186</v>
      </c>
      <c r="H29" s="6">
        <f t="shared" si="3"/>
        <v>23.518525587810934</v>
      </c>
      <c r="I29" s="5">
        <f t="shared" si="4"/>
        <v>23.665841908282321</v>
      </c>
      <c r="J29" s="5">
        <f t="shared" si="5"/>
        <v>801.7679177662817</v>
      </c>
      <c r="K29" s="5">
        <f t="shared" si="6"/>
        <v>0.26347314915062064</v>
      </c>
      <c r="L29" s="6">
        <f t="shared" si="7"/>
        <v>30.363625385699589</v>
      </c>
    </row>
    <row r="30" spans="2:12" x14ac:dyDescent="0.3">
      <c r="B30" s="4">
        <v>126.02800000000001</v>
      </c>
      <c r="C30" s="3">
        <f t="shared" si="0"/>
        <v>2250</v>
      </c>
      <c r="D30" s="12">
        <v>0.14105000000000001</v>
      </c>
      <c r="E30" s="5">
        <f t="shared" si="1"/>
        <v>2.3508333333333337E-3</v>
      </c>
      <c r="F30" s="3">
        <v>1.3046500000000001</v>
      </c>
      <c r="G30" s="15">
        <f t="shared" si="2"/>
        <v>102.81112184</v>
      </c>
      <c r="H30" s="6">
        <f t="shared" si="3"/>
        <v>24.224299880990184</v>
      </c>
      <c r="I30" s="5">
        <f t="shared" si="4"/>
        <v>24.376037059885125</v>
      </c>
      <c r="J30" s="5">
        <f t="shared" si="5"/>
        <v>807.47666269967283</v>
      </c>
      <c r="K30" s="5">
        <f t="shared" si="6"/>
        <v>0.26201995645624221</v>
      </c>
      <c r="L30" s="6">
        <f t="shared" si="7"/>
        <v>30.532025530414188</v>
      </c>
    </row>
    <row r="31" spans="2:12" x14ac:dyDescent="0.3">
      <c r="B31" s="11">
        <v>126.66</v>
      </c>
      <c r="C31" s="3">
        <f t="shared" si="0"/>
        <v>2300</v>
      </c>
      <c r="D31" s="3">
        <v>0.14495</v>
      </c>
      <c r="E31" s="5">
        <f t="shared" si="1"/>
        <v>2.4158333333333332E-3</v>
      </c>
      <c r="F31" s="3">
        <v>1.2964599999999999</v>
      </c>
      <c r="G31" s="15">
        <f t="shared" si="2"/>
        <v>103.32669479999998</v>
      </c>
      <c r="H31" s="6">
        <f t="shared" si="3"/>
        <v>24.886796206593587</v>
      </c>
      <c r="I31" s="5">
        <f t="shared" si="4"/>
        <v>25.042683157575613</v>
      </c>
      <c r="J31" s="5">
        <f t="shared" si="5"/>
        <v>811.52596325848663</v>
      </c>
      <c r="K31" s="17">
        <f t="shared" si="6"/>
        <v>0.26209681414403357</v>
      </c>
      <c r="L31" s="6">
        <f t="shared" si="7"/>
        <v>30.523072270552866</v>
      </c>
    </row>
    <row r="32" spans="2:12" x14ac:dyDescent="0.3">
      <c r="B32" s="4">
        <v>126.822</v>
      </c>
      <c r="C32" s="3">
        <f t="shared" si="0"/>
        <v>2350</v>
      </c>
      <c r="D32" s="3">
        <v>0.14985000000000001</v>
      </c>
      <c r="E32" s="14">
        <f t="shared" si="1"/>
        <v>2.4975000000000002E-3</v>
      </c>
      <c r="F32" s="3">
        <v>1.2822899999999999</v>
      </c>
      <c r="G32" s="15">
        <f t="shared" si="2"/>
        <v>103.45885115999999</v>
      </c>
      <c r="H32" s="6">
        <f t="shared" si="3"/>
        <v>25.46033606232584</v>
      </c>
      <c r="I32" s="5">
        <f t="shared" si="4"/>
        <v>25.619815576152622</v>
      </c>
      <c r="J32" s="5">
        <f t="shared" si="5"/>
        <v>812.56391688273948</v>
      </c>
      <c r="K32" s="5">
        <f t="shared" si="6"/>
        <v>0.26485314190247944</v>
      </c>
      <c r="L32" s="6">
        <f t="shared" si="7"/>
        <v>30.20541852943413</v>
      </c>
    </row>
    <row r="33" spans="2:12" x14ac:dyDescent="0.3">
      <c r="B33" s="11">
        <v>126.69</v>
      </c>
      <c r="C33" s="3">
        <f t="shared" si="0"/>
        <v>2400</v>
      </c>
      <c r="D33" s="12">
        <v>0.1537</v>
      </c>
      <c r="E33" s="5">
        <f t="shared" si="1"/>
        <v>2.5616666666666665E-3</v>
      </c>
      <c r="F33" s="3">
        <v>1.2730399999999999</v>
      </c>
      <c r="G33" s="15">
        <f t="shared" si="2"/>
        <v>103.35116819999999</v>
      </c>
      <c r="H33" s="6">
        <f t="shared" si="3"/>
        <v>25.97498166056344</v>
      </c>
      <c r="I33" s="5">
        <f t="shared" si="4"/>
        <v>26.137684832931061</v>
      </c>
      <c r="J33" s="5">
        <f t="shared" si="5"/>
        <v>811.71817689260752</v>
      </c>
      <c r="K33" s="5">
        <f t="shared" si="6"/>
        <v>0.26627545267918273</v>
      </c>
      <c r="L33" s="6">
        <f t="shared" si="7"/>
        <v>30.044076235741706</v>
      </c>
    </row>
    <row r="34" spans="2:12" x14ac:dyDescent="0.3">
      <c r="B34" s="4">
        <v>126.55200000000001</v>
      </c>
      <c r="C34" s="3">
        <f t="shared" si="0"/>
        <v>2450</v>
      </c>
      <c r="D34" s="3">
        <v>0.15565000000000001</v>
      </c>
      <c r="E34" s="5">
        <f t="shared" si="1"/>
        <v>2.5941666666666669E-3</v>
      </c>
      <c r="F34" s="3">
        <v>1.2698400000000001</v>
      </c>
      <c r="G34" s="15">
        <f t="shared" si="2"/>
        <v>103.23859056000001</v>
      </c>
      <c r="H34" s="6">
        <f t="shared" si="3"/>
        <v>26.487243809737951</v>
      </c>
      <c r="I34" s="5">
        <f t="shared" si="4"/>
        <v>26.653155711098869</v>
      </c>
      <c r="J34" s="5">
        <f t="shared" si="5"/>
        <v>810.83399417565158</v>
      </c>
      <c r="K34" s="5">
        <f t="shared" si="6"/>
        <v>0.26443861242463101</v>
      </c>
      <c r="L34" s="6">
        <f t="shared" si="7"/>
        <v>30.252768030539112</v>
      </c>
    </row>
    <row r="35" spans="2:12" x14ac:dyDescent="0.3">
      <c r="B35" s="4">
        <v>126.438</v>
      </c>
      <c r="C35" s="3">
        <f t="shared" si="0"/>
        <v>2500</v>
      </c>
      <c r="D35" s="12">
        <v>0.15959999999999999</v>
      </c>
      <c r="E35" s="14">
        <f t="shared" si="1"/>
        <v>2.66E-3</v>
      </c>
      <c r="F35" s="3">
        <v>1.2744599999999999</v>
      </c>
      <c r="G35" s="15">
        <f t="shared" si="2"/>
        <v>103.14559163999999</v>
      </c>
      <c r="H35" s="6">
        <f t="shared" si="3"/>
        <v>27.003452745533064</v>
      </c>
      <c r="I35" s="13">
        <f t="shared" si="4"/>
        <v>27.172598097933751</v>
      </c>
      <c r="J35" s="5">
        <f t="shared" si="5"/>
        <v>810.10358236599188</v>
      </c>
      <c r="K35" s="5">
        <f t="shared" si="6"/>
        <v>0.26596598841190983</v>
      </c>
      <c r="L35" s="6">
        <f t="shared" si="7"/>
        <v>30.079033968847746</v>
      </c>
    </row>
    <row r="36" spans="2:12" x14ac:dyDescent="0.3">
      <c r="B36" s="4">
        <v>126.239</v>
      </c>
      <c r="C36" s="3">
        <f t="shared" si="0"/>
        <v>2550</v>
      </c>
      <c r="D36" s="12">
        <v>0.16259999999999999</v>
      </c>
      <c r="E36" s="14">
        <f t="shared" si="1"/>
        <v>2.7099999999999997E-3</v>
      </c>
      <c r="F36" s="3">
        <v>1.2787599999999999</v>
      </c>
      <c r="G36" s="15">
        <f t="shared" si="2"/>
        <v>102.98325142</v>
      </c>
      <c r="H36" s="6">
        <f t="shared" si="3"/>
        <v>27.500171218828324</v>
      </c>
      <c r="I36" s="5">
        <f t="shared" si="4"/>
        <v>27.672427937097709</v>
      </c>
      <c r="J36" s="5">
        <f t="shared" si="5"/>
        <v>808.82856525965656</v>
      </c>
      <c r="K36" s="5">
        <f t="shared" si="6"/>
        <v>0.26607107067720093</v>
      </c>
      <c r="L36" s="6">
        <f t="shared" si="7"/>
        <v>30.067154537464351</v>
      </c>
    </row>
    <row r="37" spans="2:12" x14ac:dyDescent="0.3">
      <c r="B37" s="4">
        <v>126.161</v>
      </c>
      <c r="C37" s="3">
        <f t="shared" si="0"/>
        <v>2600</v>
      </c>
      <c r="D37" s="3">
        <v>0.16805</v>
      </c>
      <c r="E37" s="5">
        <f t="shared" si="1"/>
        <v>2.8008333333333336E-3</v>
      </c>
      <c r="F37" s="3">
        <v>1.27634</v>
      </c>
      <c r="G37" s="15">
        <f t="shared" si="2"/>
        <v>102.91962058</v>
      </c>
      <c r="H37" s="6">
        <f t="shared" si="3"/>
        <v>28.02206540677933</v>
      </c>
      <c r="I37" s="5">
        <f t="shared" si="4"/>
        <v>28.197591187607816</v>
      </c>
      <c r="J37" s="5">
        <f t="shared" si="5"/>
        <v>808.32880981094229</v>
      </c>
      <c r="K37" s="5">
        <f t="shared" si="6"/>
        <v>0.26986768784610998</v>
      </c>
      <c r="L37" s="15">
        <f t="shared" si="7"/>
        <v>29.64415660077816</v>
      </c>
    </row>
    <row r="38" spans="2:12" x14ac:dyDescent="0.3">
      <c r="B38" s="4">
        <v>125.84699999999999</v>
      </c>
      <c r="C38" s="3">
        <f t="shared" si="0"/>
        <v>2650</v>
      </c>
      <c r="D38" s="3">
        <v>0.17144999999999999</v>
      </c>
      <c r="E38" s="14">
        <f t="shared" si="1"/>
        <v>2.8574999999999998E-3</v>
      </c>
      <c r="F38" s="3">
        <v>1.28027</v>
      </c>
      <c r="G38" s="15">
        <f t="shared" si="2"/>
        <v>102.66346565999999</v>
      </c>
      <c r="H38" s="6">
        <f t="shared" si="3"/>
        <v>28.489866406674619</v>
      </c>
      <c r="I38" s="5">
        <f t="shared" si="4"/>
        <v>28.66832241889708</v>
      </c>
      <c r="J38" s="5">
        <f t="shared" si="5"/>
        <v>806.31697377380988</v>
      </c>
      <c r="K38" s="5">
        <f t="shared" si="6"/>
        <v>0.27080681565402032</v>
      </c>
      <c r="L38" s="15">
        <f t="shared" si="7"/>
        <v>29.541353974712024</v>
      </c>
    </row>
    <row r="39" spans="2:12" x14ac:dyDescent="0.3">
      <c r="B39" s="4">
        <v>124.911</v>
      </c>
      <c r="C39" s="3">
        <f t="shared" si="0"/>
        <v>2700</v>
      </c>
      <c r="D39" s="12">
        <v>0.17465</v>
      </c>
      <c r="E39" s="5">
        <f t="shared" si="1"/>
        <v>2.9108333333333334E-3</v>
      </c>
      <c r="F39" s="3">
        <v>1.2837099999999999</v>
      </c>
      <c r="G39" s="15">
        <f t="shared" si="2"/>
        <v>101.89989557999999</v>
      </c>
      <c r="H39" s="15">
        <f t="shared" si="3"/>
        <v>28.811516702012554</v>
      </c>
      <c r="I39" s="5">
        <f t="shared" si="4"/>
        <v>28.991987480756446</v>
      </c>
      <c r="J39" s="16">
        <f t="shared" si="5"/>
        <v>800.31990838923741</v>
      </c>
      <c r="K39" s="5">
        <f t="shared" si="6"/>
        <v>0.27278154361970858</v>
      </c>
      <c r="L39" s="6">
        <f t="shared" si="7"/>
        <v>29.327497358666594</v>
      </c>
    </row>
    <row r="40" spans="2:12" x14ac:dyDescent="0.3">
      <c r="B40" s="4">
        <v>123.92700000000001</v>
      </c>
      <c r="C40" s="3">
        <f t="shared" si="0"/>
        <v>2750</v>
      </c>
      <c r="D40" s="12">
        <v>0.1784</v>
      </c>
      <c r="E40" s="5">
        <f t="shared" si="1"/>
        <v>2.9733333333333335E-3</v>
      </c>
      <c r="F40" s="12">
        <v>1.2811999999999999</v>
      </c>
      <c r="G40" s="15">
        <f t="shared" si="2"/>
        <v>101.09716806</v>
      </c>
      <c r="H40" s="6">
        <f t="shared" si="3"/>
        <v>29.113894376969291</v>
      </c>
      <c r="I40" s="13">
        <f t="shared" si="4"/>
        <v>29.296259201592079</v>
      </c>
      <c r="J40" s="5">
        <f t="shared" si="5"/>
        <v>794.01530119007168</v>
      </c>
      <c r="K40" s="5">
        <f t="shared" si="6"/>
        <v>0.27574462887213724</v>
      </c>
      <c r="L40" s="6">
        <f t="shared" si="7"/>
        <v>29.01235114795146</v>
      </c>
    </row>
    <row r="41" spans="2:12" x14ac:dyDescent="0.3">
      <c r="B41" s="4">
        <v>123.68899999999999</v>
      </c>
      <c r="C41" s="3">
        <f t="shared" si="0"/>
        <v>2800</v>
      </c>
      <c r="D41" s="3">
        <v>0.18004999999999999</v>
      </c>
      <c r="E41" s="5">
        <f t="shared" si="1"/>
        <v>3.0008333333333332E-3</v>
      </c>
      <c r="F41" s="3">
        <v>1.2744800000000001</v>
      </c>
      <c r="G41" s="15">
        <f t="shared" si="2"/>
        <v>100.90301241999998</v>
      </c>
      <c r="H41" s="15">
        <f t="shared" si="3"/>
        <v>29.58630850408348</v>
      </c>
      <c r="I41" s="5">
        <f t="shared" si="4"/>
        <v>29.77163245599872</v>
      </c>
      <c r="J41" s="16">
        <f t="shared" si="5"/>
        <v>792.49040635937899</v>
      </c>
      <c r="K41" s="5">
        <f t="shared" si="6"/>
        <v>0.27385133224314662</v>
      </c>
      <c r="L41" s="6">
        <f t="shared" si="7"/>
        <v>29.212930733150401</v>
      </c>
    </row>
    <row r="42" spans="2:12" x14ac:dyDescent="0.3">
      <c r="B42" s="4">
        <v>123.389</v>
      </c>
      <c r="C42" s="3">
        <f t="shared" si="0"/>
        <v>2850</v>
      </c>
      <c r="D42" s="12">
        <v>0.18310000000000001</v>
      </c>
      <c r="E42" s="5">
        <f t="shared" si="1"/>
        <v>3.0516666666666669E-3</v>
      </c>
      <c r="F42" s="3">
        <v>1.2603599999999999</v>
      </c>
      <c r="G42" s="15">
        <f t="shared" si="2"/>
        <v>100.65827841999999</v>
      </c>
      <c r="H42" s="6">
        <f t="shared" si="3"/>
        <v>30.041594260690452</v>
      </c>
      <c r="I42" s="5">
        <f t="shared" si="4"/>
        <v>30.229770050497315</v>
      </c>
      <c r="J42" s="5">
        <f t="shared" si="5"/>
        <v>790.56827001816998</v>
      </c>
      <c r="K42" s="5">
        <f t="shared" si="6"/>
        <v>0.27426973177590042</v>
      </c>
      <c r="L42" s="6">
        <f t="shared" si="7"/>
        <v>29.16836629474162</v>
      </c>
    </row>
    <row r="43" spans="2:12" x14ac:dyDescent="0.3">
      <c r="B43" s="4">
        <v>122.51900000000001</v>
      </c>
      <c r="C43" s="3">
        <f t="shared" si="0"/>
        <v>2900</v>
      </c>
      <c r="D43" s="12">
        <v>0.18790000000000001</v>
      </c>
      <c r="E43" s="5">
        <f t="shared" si="1"/>
        <v>3.1316666666666667E-3</v>
      </c>
      <c r="F43" s="12">
        <v>1.2531000000000001</v>
      </c>
      <c r="G43" s="15">
        <f t="shared" si="2"/>
        <v>99.948549819999997</v>
      </c>
      <c r="H43" s="6">
        <f t="shared" si="3"/>
        <v>30.353104218974991</v>
      </c>
      <c r="I43" s="5">
        <f t="shared" si="4"/>
        <v>30.543231257837554</v>
      </c>
      <c r="J43" s="5">
        <f t="shared" si="5"/>
        <v>784.99407462866361</v>
      </c>
      <c r="K43" s="5">
        <f t="shared" si="6"/>
        <v>0.27857117805809511</v>
      </c>
      <c r="L43" s="6">
        <f t="shared" si="7"/>
        <v>28.717974543409603</v>
      </c>
    </row>
    <row r="44" spans="2:12" x14ac:dyDescent="0.3">
      <c r="B44" s="4">
        <v>121.837</v>
      </c>
      <c r="C44" s="3">
        <f t="shared" si="0"/>
        <v>2950</v>
      </c>
      <c r="D44" s="12">
        <v>0.19255</v>
      </c>
      <c r="E44" s="5">
        <f t="shared" si="1"/>
        <v>3.2091666666666666E-3</v>
      </c>
      <c r="F44" s="3">
        <v>1.23943</v>
      </c>
      <c r="G44" s="15">
        <f t="shared" si="2"/>
        <v>99.392187859999993</v>
      </c>
      <c r="H44" s="6">
        <f t="shared" si="3"/>
        <v>30.704560441843935</v>
      </c>
      <c r="I44" s="5">
        <f t="shared" si="4"/>
        <v>30.896888946838654</v>
      </c>
      <c r="J44" s="5">
        <f t="shared" si="5"/>
        <v>780.62441801298144</v>
      </c>
      <c r="K44" s="17">
        <f t="shared" si="6"/>
        <v>0.28219749363979646</v>
      </c>
      <c r="L44" s="6">
        <f t="shared" si="7"/>
        <v>28.348940654346805</v>
      </c>
    </row>
    <row r="45" spans="2:12" x14ac:dyDescent="0.3">
      <c r="B45" s="4">
        <v>121.709</v>
      </c>
      <c r="C45" s="3">
        <f t="shared" si="0"/>
        <v>3000</v>
      </c>
      <c r="D45" s="12">
        <v>0.19900000000000001</v>
      </c>
      <c r="E45" s="5">
        <f t="shared" si="1"/>
        <v>3.316666666666667E-3</v>
      </c>
      <c r="F45" s="3">
        <v>1.2273499999999999</v>
      </c>
      <c r="G45" s="15">
        <f t="shared" si="2"/>
        <v>99.287768020000001</v>
      </c>
      <c r="H45" s="6">
        <f t="shared" si="3"/>
        <v>31.192172260295958</v>
      </c>
      <c r="I45" s="5">
        <f t="shared" si="4"/>
        <v>31.387555088515342</v>
      </c>
      <c r="J45" s="5">
        <f t="shared" si="5"/>
        <v>779.80430650739902</v>
      </c>
      <c r="K45" s="5">
        <f t="shared" si="6"/>
        <v>0.28709125883479053</v>
      </c>
      <c r="L45" s="6">
        <f t="shared" si="7"/>
        <v>27.865703861794266</v>
      </c>
    </row>
    <row r="46" spans="2:12" x14ac:dyDescent="0.3">
      <c r="B46" s="4">
        <v>121.123</v>
      </c>
      <c r="C46" s="3">
        <f t="shared" si="0"/>
        <v>3050</v>
      </c>
      <c r="D46" s="3">
        <v>0.20605000000000001</v>
      </c>
      <c r="E46" s="5">
        <f t="shared" si="1"/>
        <v>3.434166666666667E-3</v>
      </c>
      <c r="F46" s="12">
        <v>1.2193000000000001</v>
      </c>
      <c r="G46" s="15">
        <f t="shared" si="2"/>
        <v>98.809720939999991</v>
      </c>
      <c r="H46" s="6">
        <f t="shared" si="3"/>
        <v>31.559355829850087</v>
      </c>
      <c r="I46" s="5">
        <f t="shared" si="4"/>
        <v>31.757038637811071</v>
      </c>
      <c r="J46" s="16">
        <f t="shared" si="5"/>
        <v>776.04973352090383</v>
      </c>
      <c r="K46" s="17">
        <f t="shared" si="6"/>
        <v>0.29380352533146259</v>
      </c>
      <c r="L46" s="6">
        <f t="shared" si="7"/>
        <v>27.229081036296549</v>
      </c>
    </row>
    <row r="47" spans="2:12" x14ac:dyDescent="0.3">
      <c r="B47" s="4">
        <v>121.124</v>
      </c>
      <c r="C47" s="3">
        <f t="shared" si="0"/>
        <v>3100</v>
      </c>
      <c r="D47" s="3">
        <v>0.21004999999999999</v>
      </c>
      <c r="E47" s="5">
        <f t="shared" si="1"/>
        <v>3.5008333333333332E-3</v>
      </c>
      <c r="F47" s="3">
        <v>1.20692</v>
      </c>
      <c r="G47" s="15">
        <f t="shared" si="2"/>
        <v>98.810536719999988</v>
      </c>
      <c r="H47" s="6">
        <f t="shared" si="3"/>
        <v>32.076987146537697</v>
      </c>
      <c r="I47" s="5">
        <f t="shared" si="4"/>
        <v>32.277912315107145</v>
      </c>
      <c r="J47" s="5">
        <f t="shared" si="5"/>
        <v>776.05614064204121</v>
      </c>
      <c r="K47" s="5">
        <f t="shared" si="6"/>
        <v>0.29467387185770189</v>
      </c>
      <c r="L47" s="6">
        <f t="shared" si="7"/>
        <v>27.148657427840099</v>
      </c>
    </row>
    <row r="48" spans="2:12" x14ac:dyDescent="0.3">
      <c r="B48" s="4">
        <v>120.851</v>
      </c>
      <c r="C48" s="3">
        <f t="shared" si="0"/>
        <v>3150</v>
      </c>
      <c r="D48" s="3">
        <v>0.21604999999999999</v>
      </c>
      <c r="E48" s="5">
        <f t="shared" si="1"/>
        <v>3.6008333333333331E-3</v>
      </c>
      <c r="F48" s="3">
        <v>1.1927399999999999</v>
      </c>
      <c r="G48" s="15">
        <f t="shared" si="2"/>
        <v>98.587828779999995</v>
      </c>
      <c r="H48" s="6">
        <f t="shared" si="3"/>
        <v>32.520893856004719</v>
      </c>
      <c r="I48" s="5">
        <f t="shared" si="4"/>
        <v>32.724599585916209</v>
      </c>
      <c r="J48" s="5">
        <f t="shared" si="5"/>
        <v>774.30699657154094</v>
      </c>
      <c r="K48" s="5">
        <f t="shared" si="6"/>
        <v>0.29895395996948787</v>
      </c>
      <c r="L48" s="6">
        <f t="shared" si="7"/>
        <v>26.759973344445758</v>
      </c>
    </row>
    <row r="49" spans="2:12" x14ac:dyDescent="0.3">
      <c r="B49" s="4">
        <v>120.596</v>
      </c>
      <c r="C49" s="3">
        <f t="shared" si="0"/>
        <v>3200</v>
      </c>
      <c r="D49" s="3">
        <v>0.21795</v>
      </c>
      <c r="E49" s="14">
        <f t="shared" si="1"/>
        <v>3.6324999999999999E-3</v>
      </c>
      <c r="F49" s="3">
        <v>1.1848099999999999</v>
      </c>
      <c r="G49" s="15">
        <f t="shared" si="2"/>
        <v>98.379804879999995</v>
      </c>
      <c r="H49" s="6">
        <f t="shared" si="3"/>
        <v>32.967389042411227</v>
      </c>
      <c r="I49" s="5">
        <f t="shared" si="4"/>
        <v>33.173891547474462</v>
      </c>
      <c r="J49" s="5">
        <f t="shared" si="5"/>
        <v>772.67318068151314</v>
      </c>
      <c r="K49" s="17">
        <f t="shared" si="6"/>
        <v>0.29749853673224536</v>
      </c>
      <c r="L49" s="6">
        <f t="shared" si="7"/>
        <v>26.890888566622294</v>
      </c>
    </row>
    <row r="50" spans="2:12" x14ac:dyDescent="0.3">
      <c r="B50" s="11">
        <v>120.84</v>
      </c>
      <c r="C50" s="3">
        <f t="shared" si="0"/>
        <v>3250</v>
      </c>
      <c r="D50" s="3">
        <v>0.22305</v>
      </c>
      <c r="E50" s="14">
        <f t="shared" si="1"/>
        <v>3.7174999999999999E-3</v>
      </c>
      <c r="F50" s="3">
        <v>1.17378</v>
      </c>
      <c r="G50" s="15">
        <f t="shared" si="2"/>
        <v>98.578855199999992</v>
      </c>
      <c r="H50" s="6">
        <f t="shared" si="3"/>
        <v>33.550249123691295</v>
      </c>
      <c r="I50" s="5">
        <f t="shared" si="4"/>
        <v>33.760402572016396</v>
      </c>
      <c r="J50" s="5">
        <f t="shared" si="5"/>
        <v>774.23651823902992</v>
      </c>
      <c r="K50" s="5">
        <f t="shared" si="6"/>
        <v>0.29917065482867783</v>
      </c>
      <c r="L50" s="15">
        <f t="shared" si="7"/>
        <v>26.74059059897187</v>
      </c>
    </row>
    <row r="51" spans="2:12" x14ac:dyDescent="0.3">
      <c r="B51" s="4">
        <v>121.633</v>
      </c>
      <c r="C51" s="3">
        <f t="shared" si="0"/>
        <v>3300</v>
      </c>
      <c r="D51" s="12">
        <v>0.22550000000000001</v>
      </c>
      <c r="E51" s="5">
        <f t="shared" si="1"/>
        <v>3.7583333333333336E-3</v>
      </c>
      <c r="F51" s="3">
        <v>1.1611800000000001</v>
      </c>
      <c r="G51" s="15">
        <f t="shared" si="2"/>
        <v>99.225768739999992</v>
      </c>
      <c r="H51" s="6">
        <f t="shared" si="3"/>
        <v>34.28996407324221</v>
      </c>
      <c r="I51" s="5">
        <f t="shared" si="4"/>
        <v>34.504750978888374</v>
      </c>
      <c r="J51" s="5">
        <f t="shared" si="5"/>
        <v>779.3173653009593</v>
      </c>
      <c r="K51" s="5">
        <f t="shared" si="6"/>
        <v>0.29593206858791926</v>
      </c>
      <c r="L51" s="15">
        <f t="shared" si="7"/>
        <v>27.033231099870676</v>
      </c>
    </row>
    <row r="52" spans="2:12" x14ac:dyDescent="0.3">
      <c r="B52" s="4">
        <v>122.181</v>
      </c>
      <c r="C52" s="3">
        <f t="shared" si="0"/>
        <v>3350</v>
      </c>
      <c r="D52" s="12">
        <v>0.22850000000000001</v>
      </c>
      <c r="E52" s="5">
        <f t="shared" si="1"/>
        <v>3.8083333333333333E-3</v>
      </c>
      <c r="F52" s="3">
        <v>1.1510400000000001</v>
      </c>
      <c r="G52" s="15">
        <f t="shared" si="2"/>
        <v>99.672816179999998</v>
      </c>
      <c r="H52" s="6">
        <f t="shared" si="3"/>
        <v>34.966338223229151</v>
      </c>
      <c r="I52" s="5">
        <f t="shared" si="4"/>
        <v>35.185361829456994</v>
      </c>
      <c r="J52" s="5">
        <f t="shared" si="5"/>
        <v>782.82846768423462</v>
      </c>
      <c r="K52" s="5">
        <f t="shared" si="6"/>
        <v>0.29406853912912839</v>
      </c>
      <c r="L52" s="6">
        <f t="shared" si="7"/>
        <v>27.204542259745512</v>
      </c>
    </row>
    <row r="53" spans="2:12" x14ac:dyDescent="0.3">
      <c r="B53" s="4">
        <v>122.93300000000001</v>
      </c>
      <c r="C53" s="3">
        <f t="shared" si="0"/>
        <v>3400</v>
      </c>
      <c r="D53" s="12">
        <v>0.23419999999999999</v>
      </c>
      <c r="E53" s="5">
        <f t="shared" si="1"/>
        <v>3.9033333333333333E-3</v>
      </c>
      <c r="F53" s="3">
        <v>1.14117</v>
      </c>
      <c r="G53" s="15">
        <f t="shared" si="2"/>
        <v>100.28628274</v>
      </c>
      <c r="H53" s="15">
        <f t="shared" si="3"/>
        <v>35.706646899338793</v>
      </c>
      <c r="I53" s="5">
        <f t="shared" si="4"/>
        <v>35.930307681896856</v>
      </c>
      <c r="J53" s="5">
        <f t="shared" si="5"/>
        <v>787.64662277953221</v>
      </c>
      <c r="K53" s="5">
        <f t="shared" si="6"/>
        <v>0.29515512979167918</v>
      </c>
      <c r="L53" s="6">
        <f t="shared" si="7"/>
        <v>27.104390852520194</v>
      </c>
    </row>
    <row r="54" spans="2:12" x14ac:dyDescent="0.3">
      <c r="B54" s="4">
        <v>123.47499999999999</v>
      </c>
      <c r="C54" s="3">
        <f t="shared" si="0"/>
        <v>3450</v>
      </c>
      <c r="D54" s="3">
        <v>0.23605000000000001</v>
      </c>
      <c r="E54" s="5">
        <f t="shared" si="1"/>
        <v>3.9341666666666665E-3</v>
      </c>
      <c r="F54" s="3">
        <v>1.12669</v>
      </c>
      <c r="G54" s="15">
        <f t="shared" si="2"/>
        <v>100.72843549999999</v>
      </c>
      <c r="H54" s="6">
        <f t="shared" si="3"/>
        <v>36.391486992055221</v>
      </c>
      <c r="I54" s="13">
        <f t="shared" si="4"/>
        <v>36.619437504519759</v>
      </c>
      <c r="J54" s="5">
        <f t="shared" si="5"/>
        <v>791.11928243598322</v>
      </c>
      <c r="K54" s="5">
        <f t="shared" si="6"/>
        <v>0.29188831998865528</v>
      </c>
      <c r="L54" s="15">
        <f t="shared" si="7"/>
        <v>27.407742798036359</v>
      </c>
    </row>
    <row r="55" spans="2:12" x14ac:dyDescent="0.3">
      <c r="B55" s="4">
        <v>123.428</v>
      </c>
      <c r="C55" s="3">
        <f t="shared" si="0"/>
        <v>3500</v>
      </c>
      <c r="D55" s="3">
        <v>0.24195</v>
      </c>
      <c r="E55" s="14">
        <f t="shared" si="1"/>
        <v>4.0324999999999996E-3</v>
      </c>
      <c r="F55" s="3">
        <v>1.11975</v>
      </c>
      <c r="G55" s="15">
        <f t="shared" si="2"/>
        <v>100.69009383999999</v>
      </c>
      <c r="H55" s="6">
        <f t="shared" si="3"/>
        <v>36.904846894651264</v>
      </c>
      <c r="I55" s="5">
        <f t="shared" si="4"/>
        <v>37.136013012262715</v>
      </c>
      <c r="J55" s="5">
        <f t="shared" si="5"/>
        <v>790.81814774252712</v>
      </c>
      <c r="K55" s="5">
        <f t="shared" si="6"/>
        <v>0.29502222380383308</v>
      </c>
      <c r="L55" s="6">
        <f t="shared" si="7"/>
        <v>27.11660124058783</v>
      </c>
    </row>
    <row r="56" spans="2:12" x14ac:dyDescent="0.3">
      <c r="B56" s="4">
        <v>124.205</v>
      </c>
      <c r="C56" s="3">
        <f t="shared" si="0"/>
        <v>3550</v>
      </c>
      <c r="D56" s="3">
        <v>0.24545</v>
      </c>
      <c r="E56" s="5">
        <f t="shared" si="1"/>
        <v>4.0908333333333335E-3</v>
      </c>
      <c r="F56" s="3">
        <v>1.10622</v>
      </c>
      <c r="G56" s="15">
        <f t="shared" si="2"/>
        <v>101.32395489999999</v>
      </c>
      <c r="H56" s="6">
        <f t="shared" si="3"/>
        <v>37.667700094336254</v>
      </c>
      <c r="I56" s="13">
        <f t="shared" si="4"/>
        <v>37.903644603604015</v>
      </c>
      <c r="J56" s="5">
        <f t="shared" si="5"/>
        <v>795.79648086625866</v>
      </c>
      <c r="K56" s="5">
        <f t="shared" si="6"/>
        <v>0.29322868060268892</v>
      </c>
      <c r="L56" s="6">
        <f t="shared" si="7"/>
        <v>27.282460854637968</v>
      </c>
    </row>
    <row r="57" spans="2:12" x14ac:dyDescent="0.3">
      <c r="B57" s="4">
        <v>124.066</v>
      </c>
      <c r="C57" s="3">
        <f t="shared" si="0"/>
        <v>3600</v>
      </c>
      <c r="D57" s="3">
        <v>0.25505</v>
      </c>
      <c r="E57" s="14">
        <f t="shared" si="1"/>
        <v>4.250833333333333E-3</v>
      </c>
      <c r="F57" s="3">
        <v>1.09697</v>
      </c>
      <c r="G57" s="15">
        <f t="shared" si="2"/>
        <v>101.21056148</v>
      </c>
      <c r="H57" s="6">
        <f t="shared" si="3"/>
        <v>38.155482769351927</v>
      </c>
      <c r="I57" s="5">
        <f t="shared" si="4"/>
        <v>38.394482672062814</v>
      </c>
      <c r="J57" s="5">
        <f t="shared" si="5"/>
        <v>794.90589102816523</v>
      </c>
      <c r="K57" s="17">
        <f t="shared" si="6"/>
        <v>0.30080211720500116</v>
      </c>
      <c r="L57" s="6">
        <f t="shared" si="7"/>
        <v>26.595557485879933</v>
      </c>
    </row>
    <row r="58" spans="2:12" x14ac:dyDescent="0.3">
      <c r="B58" s="4">
        <v>123.967</v>
      </c>
      <c r="C58" s="3">
        <f t="shared" si="0"/>
        <v>3650</v>
      </c>
      <c r="D58" s="3">
        <v>0.25755</v>
      </c>
      <c r="E58" s="14">
        <f t="shared" si="1"/>
        <v>4.2925000000000003E-3</v>
      </c>
      <c r="F58" s="3">
        <v>1.0940099999999999</v>
      </c>
      <c r="G58" s="15">
        <f t="shared" si="2"/>
        <v>101.12979926</v>
      </c>
      <c r="H58" s="6">
        <f t="shared" si="3"/>
        <v>38.654550520397564</v>
      </c>
      <c r="I58" s="13">
        <f t="shared" si="4"/>
        <v>38.896676504481</v>
      </c>
      <c r="J58" s="5">
        <f t="shared" si="5"/>
        <v>794.2715860355662</v>
      </c>
      <c r="K58" s="5">
        <f t="shared" si="6"/>
        <v>0.29982886475123344</v>
      </c>
      <c r="L58" s="6">
        <f t="shared" si="7"/>
        <v>26.681887371442915</v>
      </c>
    </row>
    <row r="59" spans="2:12" x14ac:dyDescent="0.3">
      <c r="B59" s="4">
        <v>123.815</v>
      </c>
      <c r="C59" s="3">
        <f t="shared" si="0"/>
        <v>3700</v>
      </c>
      <c r="D59" s="3">
        <v>0.26445000000000002</v>
      </c>
      <c r="E59" s="14">
        <f t="shared" si="1"/>
        <v>4.4075E-3</v>
      </c>
      <c r="F59" s="3">
        <v>1.09659</v>
      </c>
      <c r="G59" s="15">
        <f t="shared" si="2"/>
        <v>101.00580069999999</v>
      </c>
      <c r="H59" s="6">
        <f t="shared" si="3"/>
        <v>39.136020045385891</v>
      </c>
      <c r="I59" s="5">
        <f t="shared" si="4"/>
        <v>39.381161878340279</v>
      </c>
      <c r="J59" s="5">
        <f t="shared" si="5"/>
        <v>793.29770362268687</v>
      </c>
      <c r="K59" s="5">
        <f t="shared" si="6"/>
        <v>0.30407409813770858</v>
      </c>
      <c r="L59" s="6">
        <f t="shared" si="7"/>
        <v>26.309376724277815</v>
      </c>
    </row>
    <row r="60" spans="2:12" x14ac:dyDescent="0.3">
      <c r="B60" s="4">
        <v>123.767</v>
      </c>
      <c r="C60" s="3">
        <f t="shared" si="0"/>
        <v>3750</v>
      </c>
      <c r="D60" s="12">
        <v>0.2651</v>
      </c>
      <c r="E60" s="5">
        <f t="shared" si="1"/>
        <v>4.4183333333333331E-3</v>
      </c>
      <c r="F60" s="3">
        <v>1.0980799999999999</v>
      </c>
      <c r="G60" s="15">
        <f t="shared" si="2"/>
        <v>100.96664325999998</v>
      </c>
      <c r="H60" s="6">
        <f t="shared" si="3"/>
        <v>39.649508090404673</v>
      </c>
      <c r="I60" s="5">
        <f t="shared" si="4"/>
        <v>39.897866331169823</v>
      </c>
      <c r="J60" s="16">
        <f t="shared" si="5"/>
        <v>792.99016180809326</v>
      </c>
      <c r="K60" s="5">
        <f t="shared" si="6"/>
        <v>0.30087384622274754</v>
      </c>
      <c r="L60" s="6">
        <f t="shared" si="7"/>
        <v>26.589217043735058</v>
      </c>
    </row>
    <row r="61" spans="2:12" x14ac:dyDescent="0.3">
      <c r="B61" s="4">
        <v>123.509</v>
      </c>
      <c r="C61" s="3">
        <f t="shared" si="0"/>
        <v>3800</v>
      </c>
      <c r="D61" s="12">
        <v>0.26929999999999998</v>
      </c>
      <c r="E61" s="5">
        <f t="shared" si="1"/>
        <v>4.4883333333333329E-3</v>
      </c>
      <c r="F61" s="3">
        <v>1.09907</v>
      </c>
      <c r="G61" s="15">
        <f t="shared" si="2"/>
        <v>100.75617201999999</v>
      </c>
      <c r="H61" s="6">
        <f t="shared" si="3"/>
        <v>40.09441431076911</v>
      </c>
      <c r="I61" s="5">
        <f t="shared" si="4"/>
        <v>40.345559373654304</v>
      </c>
      <c r="J61" s="5">
        <f t="shared" si="5"/>
        <v>791.33712455465354</v>
      </c>
      <c r="K61" s="5">
        <f t="shared" si="6"/>
        <v>0.30224908402627654</v>
      </c>
      <c r="L61" s="6">
        <f t="shared" si="7"/>
        <v>26.468235712848365</v>
      </c>
    </row>
    <row r="62" spans="2:12" x14ac:dyDescent="0.3">
      <c r="B62" s="4">
        <v>122.672</v>
      </c>
      <c r="C62" s="3">
        <f t="shared" si="0"/>
        <v>3850</v>
      </c>
      <c r="D62" s="12">
        <v>0.27374999999999999</v>
      </c>
      <c r="E62" s="14">
        <f t="shared" si="1"/>
        <v>4.5624999999999997E-3</v>
      </c>
      <c r="F62" s="3">
        <v>1.1053299999999999</v>
      </c>
      <c r="G62" s="15">
        <f t="shared" si="2"/>
        <v>100.07336416</v>
      </c>
      <c r="H62" s="6">
        <f t="shared" si="3"/>
        <v>40.346684027017581</v>
      </c>
      <c r="I62" s="5">
        <f t="shared" si="4"/>
        <v>40.599409267462178</v>
      </c>
      <c r="J62" s="5">
        <f t="shared" si="5"/>
        <v>785.97436416268022</v>
      </c>
      <c r="K62" s="5">
        <f t="shared" si="6"/>
        <v>0.3053224892472185</v>
      </c>
      <c r="L62" s="6">
        <f t="shared" si="7"/>
        <v>26.201803934339175</v>
      </c>
    </row>
    <row r="63" spans="2:12" x14ac:dyDescent="0.3">
      <c r="B63" s="4">
        <v>122.157</v>
      </c>
      <c r="C63" s="3">
        <f t="shared" si="0"/>
        <v>3900</v>
      </c>
      <c r="D63" s="12">
        <v>0.27589999999999998</v>
      </c>
      <c r="E63" s="5">
        <f t="shared" si="1"/>
        <v>4.5983333333333327E-3</v>
      </c>
      <c r="F63" s="3">
        <v>1.11704</v>
      </c>
      <c r="G63" s="6">
        <f t="shared" si="2"/>
        <v>99.653237459999986</v>
      </c>
      <c r="H63" s="6">
        <f t="shared" si="3"/>
        <v>40.699084232400772</v>
      </c>
      <c r="I63" s="5">
        <f t="shared" si="4"/>
        <v>40.954016851934526</v>
      </c>
      <c r="J63" s="5">
        <f t="shared" si="5"/>
        <v>782.67469677693782</v>
      </c>
      <c r="K63" s="5">
        <f t="shared" si="6"/>
        <v>0.30505600394113902</v>
      </c>
      <c r="L63" s="6">
        <f t="shared" si="7"/>
        <v>26.224692832282727</v>
      </c>
    </row>
    <row r="64" spans="2:12" x14ac:dyDescent="0.3">
      <c r="B64" s="4">
        <v>121.184</v>
      </c>
      <c r="C64" s="3">
        <f t="shared" si="0"/>
        <v>3950</v>
      </c>
      <c r="D64" s="12">
        <v>0.28284999999999999</v>
      </c>
      <c r="E64" s="5">
        <f t="shared" si="1"/>
        <v>4.7141666666666669E-3</v>
      </c>
      <c r="F64" s="3">
        <v>1.12259</v>
      </c>
      <c r="G64" s="6">
        <f t="shared" si="2"/>
        <v>98.859483519999998</v>
      </c>
      <c r="H64" s="6">
        <f t="shared" si="3"/>
        <v>40.892536576608236</v>
      </c>
      <c r="I64" s="5">
        <f t="shared" si="4"/>
        <v>41.148680950995789</v>
      </c>
      <c r="J64" s="5">
        <f t="shared" si="5"/>
        <v>776.44056791028311</v>
      </c>
      <c r="K64" s="5">
        <f t="shared" si="6"/>
        <v>0.31126095531283193</v>
      </c>
      <c r="L64" s="6">
        <f t="shared" si="7"/>
        <v>25.70190659461166</v>
      </c>
    </row>
    <row r="65" spans="2:12" x14ac:dyDescent="0.3">
      <c r="B65" s="4">
        <v>120.004</v>
      </c>
      <c r="C65" s="3">
        <f t="shared" si="0"/>
        <v>4000</v>
      </c>
      <c r="D65" s="3">
        <v>0.28455000000000003</v>
      </c>
      <c r="E65" s="14">
        <f t="shared" si="1"/>
        <v>4.7425000000000002E-3</v>
      </c>
      <c r="F65" s="3">
        <v>1.1246100000000001</v>
      </c>
      <c r="G65" s="6">
        <f t="shared" si="2"/>
        <v>97.896863119999992</v>
      </c>
      <c r="H65" s="6">
        <f t="shared" si="3"/>
        <v>41.006942131636997</v>
      </c>
      <c r="I65" s="5">
        <f t="shared" si="4"/>
        <v>41.263803124306826</v>
      </c>
      <c r="J65" s="16">
        <f t="shared" si="5"/>
        <v>768.88016496819375</v>
      </c>
      <c r="K65" s="5">
        <f t="shared" si="6"/>
        <v>0.31225810397896242</v>
      </c>
      <c r="L65" s="6">
        <f t="shared" si="7"/>
        <v>25.619831472937459</v>
      </c>
    </row>
    <row r="66" spans="2:12" x14ac:dyDescent="0.3">
      <c r="B66" s="4">
        <v>118.73399999999999</v>
      </c>
      <c r="C66" s="3">
        <f t="shared" si="0"/>
        <v>4050</v>
      </c>
      <c r="D66" s="12">
        <v>0.28710000000000002</v>
      </c>
      <c r="E66" s="14">
        <f t="shared" si="1"/>
        <v>4.7850000000000002E-3</v>
      </c>
      <c r="F66" s="12">
        <v>1.1222000000000001</v>
      </c>
      <c r="G66" s="6">
        <f t="shared" si="2"/>
        <v>96.860822519999985</v>
      </c>
      <c r="H66" s="6">
        <f t="shared" si="3"/>
        <v>41.080128540682054</v>
      </c>
      <c r="I66" s="5">
        <f t="shared" si="4"/>
        <v>41.337447961430151</v>
      </c>
      <c r="J66" s="5">
        <f t="shared" si="5"/>
        <v>760.74312112374184</v>
      </c>
      <c r="K66" s="17">
        <f t="shared" si="6"/>
        <v>0.31449512109500077</v>
      </c>
      <c r="L66" s="6">
        <f t="shared" si="7"/>
        <v>25.437596526603695</v>
      </c>
    </row>
    <row r="67" spans="2:12" x14ac:dyDescent="0.3">
      <c r="B67" s="4">
        <v>117.44199999999999</v>
      </c>
      <c r="C67" s="3">
        <f t="shared" si="0"/>
        <v>4100</v>
      </c>
      <c r="D67" s="3">
        <v>0.28894999999999998</v>
      </c>
      <c r="E67" s="5">
        <f t="shared" si="1"/>
        <v>4.8158333333333334E-3</v>
      </c>
      <c r="F67" s="3">
        <v>1.1239399999999999</v>
      </c>
      <c r="G67" s="6">
        <f t="shared" si="2"/>
        <v>95.806834759999987</v>
      </c>
      <c r="H67" s="6">
        <f t="shared" si="3"/>
        <v>41.134759926913311</v>
      </c>
      <c r="I67" s="5">
        <f t="shared" si="4"/>
        <v>41.392421550014689</v>
      </c>
      <c r="J67" s="5">
        <f t="shared" si="5"/>
        <v>752.46512061426802</v>
      </c>
      <c r="K67" s="17">
        <f t="shared" si="6"/>
        <v>0.31610127354827877</v>
      </c>
      <c r="L67" s="6">
        <f t="shared" si="7"/>
        <v>25.308344728254134</v>
      </c>
    </row>
    <row r="68" spans="2:12" x14ac:dyDescent="0.3">
      <c r="B68" s="11">
        <v>116.5</v>
      </c>
      <c r="C68" s="3">
        <f t="shared" si="0"/>
        <v>4150</v>
      </c>
      <c r="D68" s="3">
        <v>0.29304999999999998</v>
      </c>
      <c r="E68" s="5">
        <f t="shared" si="1"/>
        <v>4.884166666666666E-3</v>
      </c>
      <c r="F68" s="3">
        <v>1.12233</v>
      </c>
      <c r="G68" s="15">
        <f t="shared" si="2"/>
        <v>95.03837</v>
      </c>
      <c r="H68" s="6">
        <f t="shared" si="3"/>
        <v>41.30243855849222</v>
      </c>
      <c r="I68" s="5">
        <f t="shared" si="4"/>
        <v>41.561150493992379</v>
      </c>
      <c r="J68" s="16">
        <f t="shared" si="5"/>
        <v>746.42961250287146</v>
      </c>
      <c r="K68" s="5">
        <f t="shared" si="6"/>
        <v>0.31928502190795127</v>
      </c>
      <c r="L68" s="6">
        <f t="shared" si="7"/>
        <v>25.05598274605682</v>
      </c>
    </row>
    <row r="69" spans="2:12" x14ac:dyDescent="0.3">
      <c r="B69" s="4">
        <v>115.931</v>
      </c>
      <c r="C69" s="3">
        <f t="shared" si="0"/>
        <v>4200</v>
      </c>
      <c r="D69" s="12">
        <v>0.2949</v>
      </c>
      <c r="E69" s="14">
        <f t="shared" si="1"/>
        <v>4.9150000000000001E-3</v>
      </c>
      <c r="F69" s="3">
        <v>1.1217900000000001</v>
      </c>
      <c r="G69" s="6">
        <f t="shared" si="2"/>
        <v>94.574191179999985</v>
      </c>
      <c r="H69" s="6">
        <f t="shared" si="3"/>
        <v>41.595901792239843</v>
      </c>
      <c r="I69" s="5">
        <f t="shared" si="4"/>
        <v>41.856451934970636</v>
      </c>
      <c r="J69" s="5">
        <f t="shared" si="5"/>
        <v>742.78396057571149</v>
      </c>
      <c r="K69" s="5">
        <f t="shared" si="6"/>
        <v>0.31903383333970059</v>
      </c>
      <c r="L69" s="6">
        <f t="shared" si="7"/>
        <v>25.075710360417368</v>
      </c>
    </row>
    <row r="70" spans="2:12" x14ac:dyDescent="0.3">
      <c r="B70" s="4">
        <v>115.03400000000001</v>
      </c>
      <c r="C70" s="3">
        <f t="shared" ref="C70:C95" si="8">C69+50</f>
        <v>4250</v>
      </c>
      <c r="D70" s="3">
        <v>0.29715000000000003</v>
      </c>
      <c r="E70" s="14">
        <f t="shared" ref="E70:E95" si="9">D70/60</f>
        <v>4.9525000000000003E-3</v>
      </c>
      <c r="F70" s="3">
        <v>1.12456</v>
      </c>
      <c r="G70" s="6">
        <f t="shared" ref="G70:G95" si="10">B70*$S$5</f>
        <v>93.842436519999993</v>
      </c>
      <c r="H70" s="6">
        <f t="shared" ref="H70:H95" si="11">(2*PI()*C70*G70)/60/1000</f>
        <v>41.765417131878117</v>
      </c>
      <c r="I70" s="5">
        <f t="shared" ref="I70:I95" si="12">(1.01325/1.0189)*SQRT(300/293)*H70</f>
        <v>42.027029091856157</v>
      </c>
      <c r="J70" s="5">
        <f t="shared" ref="J70:J95" si="13">(4*PI()*G70)/(1.6*100)*100</f>
        <v>737.03677291549616</v>
      </c>
      <c r="K70" s="5">
        <f t="shared" ref="K70:K95" si="14">(E70*0.75*3600)/(H70)</f>
        <v>0.32016320961855782</v>
      </c>
      <c r="L70" s="6">
        <f t="shared" ref="L70:L95" si="15">H70/(E70*0.75*45000)*100</f>
        <v>24.987255748501497</v>
      </c>
    </row>
    <row r="71" spans="2:12" x14ac:dyDescent="0.3">
      <c r="B71" s="4">
        <v>114.39100000000001</v>
      </c>
      <c r="C71" s="3">
        <f t="shared" si="8"/>
        <v>4300</v>
      </c>
      <c r="D71" s="12">
        <v>0.30220000000000002</v>
      </c>
      <c r="E71" s="5">
        <f t="shared" si="9"/>
        <v>5.0366666666666667E-3</v>
      </c>
      <c r="F71" s="3">
        <v>1.1227799999999999</v>
      </c>
      <c r="G71" s="6">
        <f t="shared" si="10"/>
        <v>93.317889980000004</v>
      </c>
      <c r="H71" s="6">
        <f t="shared" si="11"/>
        <v>42.020574324052497</v>
      </c>
      <c r="I71" s="5">
        <f t="shared" si="12"/>
        <v>42.28378454828195</v>
      </c>
      <c r="J71" s="5">
        <f t="shared" si="13"/>
        <v>732.91699402417146</v>
      </c>
      <c r="K71" s="5">
        <f t="shared" si="14"/>
        <v>0.32362718070266733</v>
      </c>
      <c r="L71" s="6">
        <f t="shared" si="15"/>
        <v>24.719802529040365</v>
      </c>
    </row>
    <row r="72" spans="2:12" x14ac:dyDescent="0.3">
      <c r="B72" s="4">
        <v>114.01600000000001</v>
      </c>
      <c r="C72" s="3">
        <f t="shared" si="8"/>
        <v>4350</v>
      </c>
      <c r="D72" s="3">
        <v>0.30604999999999999</v>
      </c>
      <c r="E72" s="5">
        <f t="shared" si="9"/>
        <v>5.1008333333333331E-3</v>
      </c>
      <c r="F72" s="3">
        <v>1.1194299999999999</v>
      </c>
      <c r="G72" s="6">
        <f t="shared" si="10"/>
        <v>93.011972479999997</v>
      </c>
      <c r="H72" s="6">
        <f t="shared" si="11"/>
        <v>42.369830768664279</v>
      </c>
      <c r="I72" s="5">
        <f t="shared" si="12"/>
        <v>42.635228679963184</v>
      </c>
      <c r="J72" s="5">
        <f t="shared" si="13"/>
        <v>730.51432359765988</v>
      </c>
      <c r="K72" s="5">
        <f t="shared" si="14"/>
        <v>0.32504850149615488</v>
      </c>
      <c r="L72" s="6">
        <f t="shared" si="15"/>
        <v>24.611711677417581</v>
      </c>
    </row>
    <row r="73" spans="2:12" x14ac:dyDescent="0.3">
      <c r="B73" s="4">
        <v>113.871</v>
      </c>
      <c r="C73" s="3">
        <f t="shared" si="8"/>
        <v>4400</v>
      </c>
      <c r="D73" s="12">
        <v>0.30919999999999997</v>
      </c>
      <c r="E73" s="5">
        <f t="shared" si="9"/>
        <v>5.1533333333333327E-3</v>
      </c>
      <c r="F73" s="3">
        <v>1.1198600000000001</v>
      </c>
      <c r="G73" s="6">
        <f t="shared" si="10"/>
        <v>92.893684379999996</v>
      </c>
      <c r="H73" s="6">
        <f t="shared" si="11"/>
        <v>42.802337073920874</v>
      </c>
      <c r="I73" s="5">
        <f t="shared" si="12"/>
        <v>43.070444136234933</v>
      </c>
      <c r="J73" s="5">
        <f t="shared" si="13"/>
        <v>729.58529103274236</v>
      </c>
      <c r="K73" s="5">
        <f t="shared" si="14"/>
        <v>0.32507570733743152</v>
      </c>
      <c r="L73" s="15">
        <f t="shared" si="15"/>
        <v>24.609651903936108</v>
      </c>
    </row>
    <row r="74" spans="2:12" x14ac:dyDescent="0.3">
      <c r="B74" s="4">
        <v>113.985</v>
      </c>
      <c r="C74" s="3">
        <f t="shared" si="8"/>
        <v>4450</v>
      </c>
      <c r="D74" s="12">
        <v>0.30990000000000001</v>
      </c>
      <c r="E74" s="14">
        <f t="shared" si="9"/>
        <v>5.1650000000000003E-3</v>
      </c>
      <c r="F74" s="3">
        <v>1.11873</v>
      </c>
      <c r="G74" s="15">
        <f t="shared" si="10"/>
        <v>92.986683299999996</v>
      </c>
      <c r="H74" s="6">
        <f t="shared" si="11"/>
        <v>43.332065035315836</v>
      </c>
      <c r="I74" s="5">
        <f t="shared" si="12"/>
        <v>43.603490229705486</v>
      </c>
      <c r="J74" s="5">
        <f t="shared" si="13"/>
        <v>730.31570284240172</v>
      </c>
      <c r="K74" s="5">
        <f t="shared" si="14"/>
        <v>0.32182865018397699</v>
      </c>
      <c r="L74" s="6">
        <f t="shared" si="15"/>
        <v>24.857948462409137</v>
      </c>
    </row>
    <row r="75" spans="2:12" x14ac:dyDescent="0.3">
      <c r="B75" s="4">
        <v>113.306</v>
      </c>
      <c r="C75" s="3">
        <f t="shared" si="8"/>
        <v>4500</v>
      </c>
      <c r="D75" s="3">
        <v>0.31445000000000001</v>
      </c>
      <c r="E75" s="5">
        <f t="shared" si="9"/>
        <v>5.2408333333333335E-3</v>
      </c>
      <c r="F75" s="3">
        <v>1.1156299999999999</v>
      </c>
      <c r="G75" s="6">
        <f t="shared" si="10"/>
        <v>92.432768679999995</v>
      </c>
      <c r="H75" s="6">
        <f t="shared" si="11"/>
        <v>43.557916055407915</v>
      </c>
      <c r="I75" s="5">
        <f t="shared" si="12"/>
        <v>43.830755944827253</v>
      </c>
      <c r="J75" s="5">
        <f t="shared" si="13"/>
        <v>725.9652675901317</v>
      </c>
      <c r="K75" s="5">
        <f t="shared" si="14"/>
        <v>0.32486058290759712</v>
      </c>
      <c r="L75" s="6">
        <f t="shared" si="15"/>
        <v>24.62594854813613</v>
      </c>
    </row>
    <row r="76" spans="2:12" x14ac:dyDescent="0.3">
      <c r="B76" s="4">
        <v>113.074</v>
      </c>
      <c r="C76" s="3">
        <f t="shared" si="8"/>
        <v>4550</v>
      </c>
      <c r="D76" s="12">
        <v>0.31709999999999999</v>
      </c>
      <c r="E76" s="14">
        <f t="shared" si="9"/>
        <v>5.2849999999999998E-3</v>
      </c>
      <c r="F76" s="3">
        <v>1.1095299999999999</v>
      </c>
      <c r="G76" s="6">
        <f t="shared" si="10"/>
        <v>92.243507719999997</v>
      </c>
      <c r="H76" s="6">
        <f t="shared" si="11"/>
        <v>43.951714806166642</v>
      </c>
      <c r="I76" s="5">
        <f t="shared" si="12"/>
        <v>44.227021388608527</v>
      </c>
      <c r="J76" s="5">
        <f t="shared" si="13"/>
        <v>724.47881548626344</v>
      </c>
      <c r="K76" s="5">
        <f t="shared" si="14"/>
        <v>0.32466310047129082</v>
      </c>
      <c r="L76" s="6">
        <f t="shared" si="15"/>
        <v>24.64092774444326</v>
      </c>
    </row>
    <row r="77" spans="2:12" x14ac:dyDescent="0.3">
      <c r="B77" s="4">
        <v>112.19499999999999</v>
      </c>
      <c r="C77" s="3">
        <f t="shared" si="8"/>
        <v>4600</v>
      </c>
      <c r="D77" s="12">
        <v>0.31940000000000002</v>
      </c>
      <c r="E77" s="5">
        <f t="shared" si="9"/>
        <v>5.3233333333333336E-3</v>
      </c>
      <c r="F77" s="3">
        <v>1.1056900000000001</v>
      </c>
      <c r="G77" s="15">
        <f t="shared" si="10"/>
        <v>91.526437099999995</v>
      </c>
      <c r="H77" s="6">
        <f t="shared" si="11"/>
        <v>44.089279968399936</v>
      </c>
      <c r="I77" s="5">
        <f t="shared" si="12"/>
        <v>44.365448237236642</v>
      </c>
      <c r="J77" s="5">
        <f t="shared" si="13"/>
        <v>718.8469560065206</v>
      </c>
      <c r="K77" s="17">
        <f t="shared" si="14"/>
        <v>0.32599761235160896</v>
      </c>
      <c r="L77" s="6">
        <f t="shared" si="15"/>
        <v>24.540057033827274</v>
      </c>
    </row>
    <row r="78" spans="2:12" x14ac:dyDescent="0.3">
      <c r="B78" s="4">
        <v>111.06100000000001</v>
      </c>
      <c r="C78" s="3">
        <f t="shared" si="8"/>
        <v>4650</v>
      </c>
      <c r="D78" s="3">
        <v>0.32055</v>
      </c>
      <c r="E78" s="14">
        <f t="shared" si="9"/>
        <v>5.3425E-3</v>
      </c>
      <c r="F78" s="3">
        <v>1.09782</v>
      </c>
      <c r="G78" s="6">
        <f t="shared" si="10"/>
        <v>90.601342579999994</v>
      </c>
      <c r="H78" s="15">
        <f t="shared" si="11"/>
        <v>44.118039399478512</v>
      </c>
      <c r="I78" s="5">
        <f t="shared" si="12"/>
        <v>44.394387812837863</v>
      </c>
      <c r="J78" s="5">
        <f t="shared" si="13"/>
        <v>711.58128063675031</v>
      </c>
      <c r="K78" s="5">
        <f t="shared" si="14"/>
        <v>0.32695809234375234</v>
      </c>
      <c r="L78" s="6">
        <f t="shared" si="15"/>
        <v>24.467967569339372</v>
      </c>
    </row>
    <row r="79" spans="2:12" x14ac:dyDescent="0.3">
      <c r="B79" s="4">
        <v>109.973</v>
      </c>
      <c r="C79" s="3">
        <f t="shared" si="8"/>
        <v>4700</v>
      </c>
      <c r="D79" s="12">
        <v>0.32069999999999999</v>
      </c>
      <c r="E79" s="14">
        <f t="shared" si="9"/>
        <v>5.3449999999999999E-3</v>
      </c>
      <c r="F79" s="3">
        <v>1.09558</v>
      </c>
      <c r="G79" s="6">
        <f t="shared" si="10"/>
        <v>89.713773939999996</v>
      </c>
      <c r="H79" s="6">
        <f t="shared" si="11"/>
        <v>44.155580857929372</v>
      </c>
      <c r="I79" s="5">
        <f t="shared" si="12"/>
        <v>44.43216442504032</v>
      </c>
      <c r="J79" s="16">
        <f t="shared" si="13"/>
        <v>704.61033283929851</v>
      </c>
      <c r="K79" s="5">
        <f t="shared" si="14"/>
        <v>0.32683297829176716</v>
      </c>
      <c r="L79" s="6">
        <f t="shared" si="15"/>
        <v>24.477334086091879</v>
      </c>
    </row>
    <row r="80" spans="2:12" x14ac:dyDescent="0.3">
      <c r="B80" s="4">
        <v>108.654</v>
      </c>
      <c r="C80" s="3">
        <f t="shared" si="8"/>
        <v>4750</v>
      </c>
      <c r="D80" s="3">
        <v>0.32485000000000003</v>
      </c>
      <c r="E80" s="5">
        <f t="shared" si="9"/>
        <v>5.414166666666667E-3</v>
      </c>
      <c r="F80" s="3">
        <v>1.0882700000000001</v>
      </c>
      <c r="G80" s="6">
        <f t="shared" si="10"/>
        <v>88.637760119999996</v>
      </c>
      <c r="H80" s="6">
        <f t="shared" si="11"/>
        <v>44.090091537077335</v>
      </c>
      <c r="I80" s="5">
        <f t="shared" si="12"/>
        <v>44.366264889451735</v>
      </c>
      <c r="J80" s="5">
        <f t="shared" si="13"/>
        <v>696.15934005911583</v>
      </c>
      <c r="K80" s="5">
        <f t="shared" si="14"/>
        <v>0.33155408597205699</v>
      </c>
      <c r="L80" s="6">
        <f t="shared" si="15"/>
        <v>24.128793275297568</v>
      </c>
    </row>
    <row r="81" spans="2:12" x14ac:dyDescent="0.3">
      <c r="B81" s="4">
        <v>107.07599999999999</v>
      </c>
      <c r="C81" s="3">
        <f t="shared" si="8"/>
        <v>4800</v>
      </c>
      <c r="D81" s="3">
        <v>0.32455000000000001</v>
      </c>
      <c r="E81" s="5">
        <f t="shared" si="9"/>
        <v>5.4091666666666672E-3</v>
      </c>
      <c r="F81" s="3">
        <v>1.08396</v>
      </c>
      <c r="G81" s="6">
        <f t="shared" si="10"/>
        <v>87.350459279999995</v>
      </c>
      <c r="H81" s="6">
        <f t="shared" si="11"/>
        <v>43.90712978587878</v>
      </c>
      <c r="I81" s="5">
        <f t="shared" si="12"/>
        <v>44.182157094812958</v>
      </c>
      <c r="J81" s="5">
        <f t="shared" si="13"/>
        <v>686.04890290435594</v>
      </c>
      <c r="K81" s="5">
        <f t="shared" si="14"/>
        <v>0.33262821029802586</v>
      </c>
      <c r="L81" s="6">
        <f t="shared" si="15"/>
        <v>24.050876481078433</v>
      </c>
    </row>
    <row r="82" spans="2:12" x14ac:dyDescent="0.3">
      <c r="B82" s="11">
        <v>105.24</v>
      </c>
      <c r="C82" s="3">
        <f t="shared" si="8"/>
        <v>4850</v>
      </c>
      <c r="D82" s="12">
        <v>0.32569999999999999</v>
      </c>
      <c r="E82" s="5">
        <f t="shared" si="9"/>
        <v>5.4283333333333328E-3</v>
      </c>
      <c r="F82" s="3">
        <v>1.0822099999999999</v>
      </c>
      <c r="G82" s="15">
        <f t="shared" si="10"/>
        <v>85.852687199999991</v>
      </c>
      <c r="H82" s="6">
        <f t="shared" si="11"/>
        <v>43.603791042751432</v>
      </c>
      <c r="I82" s="5">
        <f t="shared" si="12"/>
        <v>43.876918285827863</v>
      </c>
      <c r="J82" s="5">
        <f t="shared" si="13"/>
        <v>674.2854284961561</v>
      </c>
      <c r="K82" s="5">
        <f t="shared" si="14"/>
        <v>0.33612903028615104</v>
      </c>
      <c r="L82" s="6">
        <f t="shared" si="15"/>
        <v>23.800384016785145</v>
      </c>
    </row>
    <row r="83" spans="2:12" x14ac:dyDescent="0.3">
      <c r="B83" s="4">
        <v>103.63200000000001</v>
      </c>
      <c r="C83" s="3">
        <f t="shared" si="8"/>
        <v>4900</v>
      </c>
      <c r="D83" s="12">
        <v>0.32769999999999999</v>
      </c>
      <c r="E83" s="5">
        <f t="shared" si="9"/>
        <v>5.4616666666666668E-3</v>
      </c>
      <c r="F83" s="12">
        <v>1.0846</v>
      </c>
      <c r="G83" s="6">
        <f t="shared" si="10"/>
        <v>84.54091296</v>
      </c>
      <c r="H83" s="6">
        <f t="shared" si="11"/>
        <v>43.380208143541985</v>
      </c>
      <c r="I83" s="13">
        <f t="shared" si="12"/>
        <v>43.651934898738816</v>
      </c>
      <c r="J83" s="5">
        <f t="shared" si="13"/>
        <v>663.98277770727532</v>
      </c>
      <c r="K83" s="5">
        <f t="shared" si="14"/>
        <v>0.33993612827317227</v>
      </c>
      <c r="L83" s="6">
        <f t="shared" si="15"/>
        <v>23.533832783937601</v>
      </c>
    </row>
    <row r="84" spans="2:12" x14ac:dyDescent="0.3">
      <c r="B84" s="4">
        <v>102.33499999999999</v>
      </c>
      <c r="C84" s="3">
        <f t="shared" si="8"/>
        <v>4950</v>
      </c>
      <c r="D84" s="12">
        <v>0.32845000000000002</v>
      </c>
      <c r="E84" s="5">
        <f t="shared" si="9"/>
        <v>5.4741666666666671E-3</v>
      </c>
      <c r="F84" s="3">
        <v>1.08823</v>
      </c>
      <c r="G84" s="15">
        <f t="shared" si="10"/>
        <v>83.482846299999991</v>
      </c>
      <c r="H84" s="6">
        <f t="shared" si="11"/>
        <v>43.274400945079556</v>
      </c>
      <c r="I84" s="5">
        <f t="shared" si="12"/>
        <v>43.545464940738221</v>
      </c>
      <c r="J84" s="5">
        <f t="shared" si="13"/>
        <v>655.67274159211456</v>
      </c>
      <c r="K84" s="5">
        <f t="shared" si="14"/>
        <v>0.34154718903579789</v>
      </c>
      <c r="L84" s="6">
        <f t="shared" si="15"/>
        <v>23.422824888661321</v>
      </c>
    </row>
    <row r="85" spans="2:12" x14ac:dyDescent="0.3">
      <c r="B85" s="4">
        <v>101.10599999999999</v>
      </c>
      <c r="C85" s="3">
        <f t="shared" si="8"/>
        <v>5000</v>
      </c>
      <c r="D85" s="12">
        <v>0.32869999999999999</v>
      </c>
      <c r="E85" s="5">
        <f t="shared" si="9"/>
        <v>5.4783333333333333E-3</v>
      </c>
      <c r="F85" s="3">
        <v>1.08687</v>
      </c>
      <c r="G85" s="6">
        <f t="shared" si="10"/>
        <v>82.480252679999992</v>
      </c>
      <c r="H85" s="6">
        <f t="shared" si="11"/>
        <v>43.186559314286306</v>
      </c>
      <c r="I85" s="5">
        <f t="shared" si="12"/>
        <v>43.457073083878107</v>
      </c>
      <c r="J85" s="5">
        <f t="shared" si="13"/>
        <v>647.79838971429456</v>
      </c>
      <c r="K85" s="17">
        <f t="shared" si="14"/>
        <v>0.34250239507056318</v>
      </c>
      <c r="L85" s="15">
        <f t="shared" si="15"/>
        <v>23.357500896750867</v>
      </c>
    </row>
    <row r="86" spans="2:12" x14ac:dyDescent="0.3">
      <c r="B86" s="11">
        <v>99.314899999999994</v>
      </c>
      <c r="C86" s="3">
        <f t="shared" si="8"/>
        <v>5050</v>
      </c>
      <c r="D86" s="3">
        <v>0.32984999999999998</v>
      </c>
      <c r="E86" s="14">
        <f t="shared" si="9"/>
        <v>5.4974999999999998E-3</v>
      </c>
      <c r="F86" s="12">
        <v>1.0891</v>
      </c>
      <c r="G86" s="6">
        <f t="shared" si="10"/>
        <v>81.019109121999989</v>
      </c>
      <c r="H86" s="15">
        <f t="shared" si="11"/>
        <v>42.845721399707607</v>
      </c>
      <c r="I86" s="5">
        <f t="shared" si="12"/>
        <v>43.114100214569127</v>
      </c>
      <c r="J86" s="5">
        <f t="shared" si="13"/>
        <v>636.32259504516242</v>
      </c>
      <c r="K86" s="5">
        <f t="shared" si="14"/>
        <v>0.34643482511421303</v>
      </c>
      <c r="L86" s="6">
        <f t="shared" si="15"/>
        <v>23.092366644613602</v>
      </c>
    </row>
    <row r="87" spans="2:12" x14ac:dyDescent="0.3">
      <c r="B87" s="11">
        <v>97.581500000000005</v>
      </c>
      <c r="C87" s="3">
        <f t="shared" si="8"/>
        <v>5100</v>
      </c>
      <c r="D87" s="12">
        <v>0.32969999999999999</v>
      </c>
      <c r="E87" s="14">
        <f t="shared" si="9"/>
        <v>5.4949999999999999E-3</v>
      </c>
      <c r="F87" s="3">
        <v>1.09185</v>
      </c>
      <c r="G87" s="6">
        <f t="shared" si="10"/>
        <v>79.605036069999997</v>
      </c>
      <c r="H87" s="6">
        <f t="shared" si="11"/>
        <v>42.514721406064623</v>
      </c>
      <c r="I87" s="5">
        <f t="shared" si="12"/>
        <v>42.781026889374914</v>
      </c>
      <c r="J87" s="5">
        <f t="shared" si="13"/>
        <v>625.21649126565626</v>
      </c>
      <c r="K87" s="5">
        <f t="shared" si="14"/>
        <v>0.34897323819423187</v>
      </c>
      <c r="L87" s="6">
        <f t="shared" si="15"/>
        <v>22.924393977590203</v>
      </c>
    </row>
    <row r="88" spans="2:12" x14ac:dyDescent="0.3">
      <c r="B88" s="11">
        <v>95.848600000000005</v>
      </c>
      <c r="C88" s="3">
        <f t="shared" si="8"/>
        <v>5150</v>
      </c>
      <c r="D88" s="3">
        <v>0.33095000000000002</v>
      </c>
      <c r="E88" s="5">
        <f t="shared" si="9"/>
        <v>5.5158333333333335E-3</v>
      </c>
      <c r="F88" s="3">
        <v>1.0940700000000001</v>
      </c>
      <c r="G88" s="6">
        <f t="shared" si="10"/>
        <v>78.191370907999996</v>
      </c>
      <c r="H88" s="6">
        <f t="shared" si="11"/>
        <v>42.169133251874683</v>
      </c>
      <c r="I88" s="5">
        <f t="shared" si="12"/>
        <v>42.433274025705906</v>
      </c>
      <c r="J88" s="5">
        <f t="shared" si="13"/>
        <v>614.11359104671862</v>
      </c>
      <c r="K88" s="5">
        <f t="shared" si="14"/>
        <v>0.35316708814113279</v>
      </c>
      <c r="L88" s="15">
        <f t="shared" si="15"/>
        <v>22.652167397894782</v>
      </c>
    </row>
    <row r="89" spans="2:12" x14ac:dyDescent="0.3">
      <c r="B89" s="11">
        <v>94.803299999999993</v>
      </c>
      <c r="C89" s="3">
        <f t="shared" si="8"/>
        <v>5200</v>
      </c>
      <c r="D89" s="12">
        <v>0.33379999999999999</v>
      </c>
      <c r="E89" s="5">
        <f t="shared" si="9"/>
        <v>5.5633333333333333E-3</v>
      </c>
      <c r="F89" s="3">
        <v>1.0934600000000001</v>
      </c>
      <c r="G89" s="6">
        <f t="shared" si="10"/>
        <v>77.338636073999993</v>
      </c>
      <c r="H89" s="6">
        <f t="shared" si="11"/>
        <v>42.114191760980376</v>
      </c>
      <c r="I89" s="5">
        <f t="shared" si="12"/>
        <v>42.377988390011808</v>
      </c>
      <c r="J89" s="5">
        <f t="shared" si="13"/>
        <v>607.41622732183225</v>
      </c>
      <c r="K89" s="5">
        <f t="shared" si="14"/>
        <v>0.35667311592376921</v>
      </c>
      <c r="L89" s="6">
        <f t="shared" si="15"/>
        <v>22.42950097116324</v>
      </c>
    </row>
    <row r="90" spans="2:12" x14ac:dyDescent="0.3">
      <c r="B90" s="11">
        <v>93.0976</v>
      </c>
      <c r="C90" s="3">
        <f t="shared" si="8"/>
        <v>5250</v>
      </c>
      <c r="D90" s="12">
        <v>0.33129999999999998</v>
      </c>
      <c r="E90" s="5">
        <f t="shared" si="9"/>
        <v>5.521666666666666E-3</v>
      </c>
      <c r="F90" s="3">
        <v>1.0880399999999999</v>
      </c>
      <c r="G90" s="6">
        <f t="shared" si="10"/>
        <v>75.947160127999993</v>
      </c>
      <c r="H90" s="6">
        <f t="shared" si="11"/>
        <v>41.754132055848174</v>
      </c>
      <c r="I90" s="5">
        <f t="shared" si="12"/>
        <v>42.015673327896785</v>
      </c>
      <c r="J90" s="5">
        <f t="shared" si="13"/>
        <v>596.48760079783108</v>
      </c>
      <c r="K90" s="5">
        <f t="shared" si="14"/>
        <v>0.35705448217817476</v>
      </c>
      <c r="L90" s="6">
        <f t="shared" si="15"/>
        <v>22.405544249708921</v>
      </c>
    </row>
    <row r="91" spans="2:12" x14ac:dyDescent="0.3">
      <c r="B91" s="11">
        <v>91.788600000000002</v>
      </c>
      <c r="C91" s="3">
        <f t="shared" si="8"/>
        <v>5300</v>
      </c>
      <c r="D91" s="12">
        <v>0.33239999999999997</v>
      </c>
      <c r="E91" s="14">
        <f t="shared" si="9"/>
        <v>5.5399999999999998E-3</v>
      </c>
      <c r="F91" s="3">
        <v>1.0833900000000001</v>
      </c>
      <c r="G91" s="6">
        <f t="shared" si="10"/>
        <v>74.879304107999999</v>
      </c>
      <c r="H91" s="6">
        <f t="shared" si="11"/>
        <v>41.559114665517562</v>
      </c>
      <c r="I91" s="5">
        <f t="shared" si="12"/>
        <v>41.819434379511264</v>
      </c>
      <c r="J91" s="5">
        <f t="shared" si="13"/>
        <v>588.10067922902203</v>
      </c>
      <c r="K91" s="5">
        <f t="shared" si="14"/>
        <v>0.35992104548875187</v>
      </c>
      <c r="L91" s="6">
        <f t="shared" si="15"/>
        <v>22.22709702661723</v>
      </c>
    </row>
    <row r="92" spans="2:12" x14ac:dyDescent="0.3">
      <c r="B92" s="11">
        <v>90.593800000000002</v>
      </c>
      <c r="C92" s="3">
        <f t="shared" si="8"/>
        <v>5350</v>
      </c>
      <c r="D92" s="12">
        <v>0.33079999999999998</v>
      </c>
      <c r="E92" s="5">
        <f t="shared" si="9"/>
        <v>5.5133333333333328E-3</v>
      </c>
      <c r="F92" s="3">
        <v>1.0800700000000001</v>
      </c>
      <c r="G92" s="6">
        <f t="shared" si="10"/>
        <v>73.90461016399999</v>
      </c>
      <c r="H92" s="6">
        <f t="shared" si="11"/>
        <v>41.405108830445791</v>
      </c>
      <c r="I92" s="5">
        <f t="shared" si="12"/>
        <v>41.664463876273146</v>
      </c>
      <c r="J92" s="5">
        <f t="shared" si="13"/>
        <v>580.44545089409974</v>
      </c>
      <c r="K92" s="5">
        <f t="shared" si="14"/>
        <v>0.3595208519064223</v>
      </c>
      <c r="L92" s="6">
        <f t="shared" si="15"/>
        <v>22.251838683566195</v>
      </c>
    </row>
    <row r="93" spans="2:12" x14ac:dyDescent="0.3">
      <c r="B93" s="11">
        <v>89.6374</v>
      </c>
      <c r="C93" s="3">
        <f t="shared" si="8"/>
        <v>5400</v>
      </c>
      <c r="D93" s="12">
        <v>0.33879999999999999</v>
      </c>
      <c r="E93" s="5">
        <f t="shared" si="9"/>
        <v>5.6466666666666662E-3</v>
      </c>
      <c r="F93" s="3">
        <v>1.0789500000000001</v>
      </c>
      <c r="G93" s="6">
        <f t="shared" si="10"/>
        <v>73.124398171999999</v>
      </c>
      <c r="H93" s="6">
        <f t="shared" si="11"/>
        <v>41.350872977159426</v>
      </c>
      <c r="I93" s="13">
        <f t="shared" si="12"/>
        <v>41.60988829818924</v>
      </c>
      <c r="J93" s="5">
        <f t="shared" si="13"/>
        <v>574.31768023832524</v>
      </c>
      <c r="K93" s="17">
        <f t="shared" si="14"/>
        <v>0.3686983829439654</v>
      </c>
      <c r="L93" s="15">
        <f t="shared" si="15"/>
        <v>21.697952500149249</v>
      </c>
    </row>
    <row r="94" spans="2:12" x14ac:dyDescent="0.3">
      <c r="B94" s="11">
        <v>88.925600000000003</v>
      </c>
      <c r="C94" s="3">
        <f t="shared" si="8"/>
        <v>5450</v>
      </c>
      <c r="D94" s="12">
        <v>0.34379999999999999</v>
      </c>
      <c r="E94" s="14">
        <f t="shared" si="9"/>
        <v>5.7299999999999999E-3</v>
      </c>
      <c r="F94" s="3">
        <v>1.0792299999999999</v>
      </c>
      <c r="G94" s="6">
        <f t="shared" si="10"/>
        <v>72.543725968000004</v>
      </c>
      <c r="H94" s="6">
        <f t="shared" si="11"/>
        <v>41.402348642659817</v>
      </c>
      <c r="I94" s="13">
        <f t="shared" si="12"/>
        <v>41.661686399107914</v>
      </c>
      <c r="J94" s="5">
        <f t="shared" si="13"/>
        <v>569.75709141274979</v>
      </c>
      <c r="K94" s="5">
        <f t="shared" si="14"/>
        <v>0.37367445343569511</v>
      </c>
      <c r="L94" s="15">
        <f t="shared" si="15"/>
        <v>21.409009704691261</v>
      </c>
    </row>
    <row r="95" spans="2:12" x14ac:dyDescent="0.3">
      <c r="B95" s="11">
        <v>88.647400000000005</v>
      </c>
      <c r="C95" s="3">
        <f t="shared" si="8"/>
        <v>5500</v>
      </c>
      <c r="D95" s="12">
        <v>0.3488</v>
      </c>
      <c r="E95" s="5">
        <f t="shared" si="9"/>
        <v>5.8133333333333335E-3</v>
      </c>
      <c r="F95" s="3">
        <v>1.0836600000000001</v>
      </c>
      <c r="G95" s="6">
        <f t="shared" si="10"/>
        <v>72.316775972000002</v>
      </c>
      <c r="H95" s="6">
        <f t="shared" si="11"/>
        <v>41.651472889571238</v>
      </c>
      <c r="I95" s="5">
        <f t="shared" si="12"/>
        <v>41.912371120856854</v>
      </c>
      <c r="J95" s="5">
        <f t="shared" si="13"/>
        <v>567.97463031233519</v>
      </c>
      <c r="K95" s="5">
        <f t="shared" si="14"/>
        <v>0.3768414154672064</v>
      </c>
      <c r="L95" s="6">
        <f t="shared" si="15"/>
        <v>21.22908913841551</v>
      </c>
    </row>
    <row r="97" ht="39.6" customHeight="1" x14ac:dyDescent="0.3"/>
  </sheetData>
  <pageMargins left="0.7" right="0.7" top="0.75" bottom="0.75" header="0.3" footer="0.3"/>
  <pageSetup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White (2204063)</dc:creator>
  <cp:lastModifiedBy>hwhite@blueelephantuk.com</cp:lastModifiedBy>
  <dcterms:created xsi:type="dcterms:W3CDTF">2024-03-08T19:32:11Z</dcterms:created>
  <dcterms:modified xsi:type="dcterms:W3CDTF">2024-03-17T17:59:39Z</dcterms:modified>
</cp:coreProperties>
</file>