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leahd\Downloads\"/>
    </mc:Choice>
  </mc:AlternateContent>
  <xr:revisionPtr revIDLastSave="0" documentId="8_{D2E2FF61-90A0-4847-A6C5-44EA176D3B7C}" xr6:coauthVersionLast="47" xr6:coauthVersionMax="47" xr10:uidLastSave="{00000000-0000-0000-0000-000000000000}"/>
  <bookViews>
    <workbookView xWindow="-96" yWindow="0" windowWidth="9780" windowHeight="1377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M4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F6" i="1" s="1"/>
  <c r="G6" i="1" s="1"/>
  <c r="B7" i="1"/>
  <c r="B8" i="1" l="1"/>
  <c r="F7" i="1"/>
  <c r="K6" i="1"/>
  <c r="I6" i="1" s="1"/>
  <c r="H6" i="1"/>
  <c r="K7" i="1" l="1"/>
  <c r="I7" i="1" s="1"/>
  <c r="G7" i="1"/>
  <c r="H7" i="1"/>
  <c r="B9" i="1"/>
  <c r="F8" i="1"/>
  <c r="K8" i="1" l="1"/>
  <c r="I8" i="1" s="1"/>
  <c r="G8" i="1"/>
  <c r="H8" i="1"/>
  <c r="B10" i="1"/>
  <c r="F9" i="1"/>
  <c r="K9" i="1" l="1"/>
  <c r="I9" i="1" s="1"/>
  <c r="G9" i="1"/>
  <c r="H9" i="1"/>
  <c r="B11" i="1"/>
  <c r="F10" i="1"/>
  <c r="K10" i="1" l="1"/>
  <c r="I10" i="1" s="1"/>
  <c r="G10" i="1"/>
  <c r="H10" i="1"/>
  <c r="B12" i="1"/>
  <c r="F11" i="1"/>
  <c r="K11" i="1" l="1"/>
  <c r="I11" i="1" s="1"/>
  <c r="G11" i="1"/>
  <c r="H11" i="1"/>
  <c r="B13" i="1"/>
  <c r="F12" i="1"/>
  <c r="K12" i="1" l="1"/>
  <c r="I12" i="1" s="1"/>
  <c r="G12" i="1"/>
  <c r="H12" i="1"/>
  <c r="B14" i="1"/>
  <c r="F13" i="1"/>
  <c r="K13" i="1" l="1"/>
  <c r="I13" i="1" s="1"/>
  <c r="G13" i="1"/>
  <c r="H13" i="1"/>
  <c r="B15" i="1"/>
  <c r="F14" i="1"/>
  <c r="K14" i="1" l="1"/>
  <c r="I14" i="1" s="1"/>
  <c r="G14" i="1"/>
  <c r="H14" i="1"/>
  <c r="B16" i="1"/>
  <c r="F15" i="1"/>
  <c r="K15" i="1" l="1"/>
  <c r="I15" i="1" s="1"/>
  <c r="G15" i="1"/>
  <c r="H15" i="1"/>
  <c r="B17" i="1"/>
  <c r="F16" i="1"/>
  <c r="K16" i="1" l="1"/>
  <c r="I16" i="1" s="1"/>
  <c r="G16" i="1"/>
  <c r="H16" i="1"/>
  <c r="B18" i="1"/>
  <c r="F17" i="1"/>
  <c r="K17" i="1" l="1"/>
  <c r="I17" i="1" s="1"/>
  <c r="G17" i="1"/>
  <c r="H17" i="1"/>
  <c r="B19" i="1"/>
  <c r="F18" i="1"/>
  <c r="K18" i="1" l="1"/>
  <c r="I18" i="1" s="1"/>
  <c r="G18" i="1"/>
  <c r="H18" i="1"/>
  <c r="B20" i="1"/>
  <c r="F19" i="1"/>
  <c r="K19" i="1" l="1"/>
  <c r="I19" i="1" s="1"/>
  <c r="G19" i="1"/>
  <c r="H19" i="1"/>
  <c r="B21" i="1"/>
  <c r="F20" i="1"/>
  <c r="K20" i="1" l="1"/>
  <c r="I20" i="1" s="1"/>
  <c r="G20" i="1"/>
  <c r="H20" i="1"/>
  <c r="B22" i="1"/>
  <c r="F21" i="1"/>
  <c r="K21" i="1" l="1"/>
  <c r="I21" i="1" s="1"/>
  <c r="G21" i="1"/>
  <c r="H21" i="1"/>
  <c r="B23" i="1"/>
  <c r="F22" i="1"/>
  <c r="K22" i="1" l="1"/>
  <c r="I22" i="1" s="1"/>
  <c r="G22" i="1"/>
  <c r="H22" i="1"/>
  <c r="B24" i="1"/>
  <c r="F23" i="1"/>
  <c r="K23" i="1" l="1"/>
  <c r="I23" i="1" s="1"/>
  <c r="G23" i="1"/>
  <c r="H23" i="1"/>
  <c r="B25" i="1"/>
  <c r="F24" i="1"/>
  <c r="K24" i="1" l="1"/>
  <c r="I24" i="1" s="1"/>
  <c r="G24" i="1"/>
  <c r="H24" i="1"/>
  <c r="B26" i="1"/>
  <c r="F25" i="1"/>
  <c r="K25" i="1" l="1"/>
  <c r="I25" i="1" s="1"/>
  <c r="G25" i="1"/>
  <c r="H25" i="1"/>
  <c r="B27" i="1"/>
  <c r="F26" i="1"/>
  <c r="K26" i="1" l="1"/>
  <c r="I26" i="1" s="1"/>
  <c r="G26" i="1"/>
  <c r="H26" i="1"/>
  <c r="B28" i="1"/>
  <c r="F27" i="1"/>
  <c r="K27" i="1" l="1"/>
  <c r="I27" i="1" s="1"/>
  <c r="G27" i="1"/>
  <c r="H27" i="1"/>
  <c r="B29" i="1"/>
  <c r="F28" i="1"/>
  <c r="K28" i="1" l="1"/>
  <c r="I28" i="1" s="1"/>
  <c r="G28" i="1"/>
  <c r="H28" i="1"/>
  <c r="B30" i="1"/>
  <c r="F29" i="1"/>
  <c r="K29" i="1" l="1"/>
  <c r="I29" i="1" s="1"/>
  <c r="G29" i="1"/>
  <c r="H29" i="1"/>
  <c r="B31" i="1"/>
  <c r="F30" i="1"/>
  <c r="K30" i="1" l="1"/>
  <c r="I30" i="1" s="1"/>
  <c r="G30" i="1"/>
  <c r="H30" i="1"/>
  <c r="B32" i="1"/>
  <c r="F31" i="1"/>
  <c r="K31" i="1" l="1"/>
  <c r="I31" i="1" s="1"/>
  <c r="G31" i="1"/>
  <c r="H31" i="1"/>
  <c r="B33" i="1"/>
  <c r="F32" i="1"/>
  <c r="K32" i="1" l="1"/>
  <c r="I32" i="1" s="1"/>
  <c r="G32" i="1"/>
  <c r="H32" i="1"/>
  <c r="B34" i="1"/>
  <c r="F33" i="1"/>
  <c r="K33" i="1" l="1"/>
  <c r="I33" i="1" s="1"/>
  <c r="G33" i="1"/>
  <c r="H33" i="1"/>
  <c r="B35" i="1"/>
  <c r="F34" i="1"/>
  <c r="K34" i="1" l="1"/>
  <c r="I34" i="1" s="1"/>
  <c r="G34" i="1"/>
  <c r="H34" i="1"/>
  <c r="B36" i="1"/>
  <c r="F35" i="1"/>
  <c r="K35" i="1" l="1"/>
  <c r="I35" i="1" s="1"/>
  <c r="G35" i="1"/>
  <c r="H35" i="1"/>
  <c r="B37" i="1"/>
  <c r="F36" i="1"/>
  <c r="K36" i="1" l="1"/>
  <c r="I36" i="1" s="1"/>
  <c r="G36" i="1"/>
  <c r="H36" i="1"/>
  <c r="B38" i="1"/>
  <c r="F37" i="1"/>
  <c r="K37" i="1" l="1"/>
  <c r="I37" i="1" s="1"/>
  <c r="G37" i="1"/>
  <c r="H37" i="1"/>
  <c r="B39" i="1"/>
  <c r="F38" i="1"/>
  <c r="K38" i="1" l="1"/>
  <c r="I38" i="1" s="1"/>
  <c r="G38" i="1"/>
  <c r="H38" i="1"/>
  <c r="B40" i="1"/>
  <c r="F39" i="1"/>
  <c r="K39" i="1" l="1"/>
  <c r="I39" i="1" s="1"/>
  <c r="G39" i="1"/>
  <c r="H39" i="1"/>
  <c r="B41" i="1"/>
  <c r="F40" i="1"/>
  <c r="K40" i="1" l="1"/>
  <c r="I40" i="1" s="1"/>
  <c r="G40" i="1"/>
  <c r="H40" i="1"/>
  <c r="B42" i="1"/>
  <c r="F41" i="1"/>
  <c r="K41" i="1" l="1"/>
  <c r="I41" i="1" s="1"/>
  <c r="G41" i="1"/>
  <c r="H41" i="1"/>
  <c r="B43" i="1"/>
  <c r="F42" i="1"/>
  <c r="K42" i="1" l="1"/>
  <c r="I42" i="1" s="1"/>
  <c r="G42" i="1"/>
  <c r="H42" i="1"/>
  <c r="B44" i="1"/>
  <c r="F43" i="1"/>
  <c r="K43" i="1" l="1"/>
  <c r="I43" i="1" s="1"/>
  <c r="G43" i="1"/>
  <c r="H43" i="1"/>
  <c r="B45" i="1"/>
  <c r="F44" i="1"/>
  <c r="K44" i="1" l="1"/>
  <c r="I44" i="1" s="1"/>
  <c r="G44" i="1"/>
  <c r="H44" i="1"/>
  <c r="B46" i="1"/>
  <c r="F45" i="1"/>
  <c r="K45" i="1" l="1"/>
  <c r="I45" i="1" s="1"/>
  <c r="G45" i="1"/>
  <c r="H45" i="1"/>
  <c r="B47" i="1"/>
  <c r="F46" i="1"/>
  <c r="K46" i="1" l="1"/>
  <c r="I46" i="1" s="1"/>
  <c r="G46" i="1"/>
  <c r="H46" i="1"/>
  <c r="B48" i="1"/>
  <c r="F47" i="1"/>
  <c r="K47" i="1" l="1"/>
  <c r="I47" i="1" s="1"/>
  <c r="G47" i="1"/>
  <c r="H47" i="1"/>
  <c r="B49" i="1"/>
  <c r="F48" i="1"/>
  <c r="K48" i="1" l="1"/>
  <c r="I48" i="1" s="1"/>
  <c r="G48" i="1"/>
  <c r="H48" i="1"/>
  <c r="B50" i="1"/>
  <c r="F49" i="1"/>
  <c r="K49" i="1" l="1"/>
  <c r="I49" i="1" s="1"/>
  <c r="G49" i="1"/>
  <c r="H49" i="1"/>
  <c r="B51" i="1"/>
  <c r="F50" i="1"/>
  <c r="K50" i="1" l="1"/>
  <c r="I50" i="1" s="1"/>
  <c r="G50" i="1"/>
  <c r="H50" i="1"/>
  <c r="B52" i="1"/>
  <c r="F51" i="1"/>
  <c r="K51" i="1" l="1"/>
  <c r="I51" i="1" s="1"/>
  <c r="G51" i="1"/>
  <c r="H51" i="1"/>
  <c r="B53" i="1"/>
  <c r="F52" i="1"/>
  <c r="K52" i="1" l="1"/>
  <c r="I52" i="1" s="1"/>
  <c r="G52" i="1"/>
  <c r="H52" i="1"/>
  <c r="B54" i="1"/>
  <c r="F53" i="1"/>
  <c r="K53" i="1" l="1"/>
  <c r="I53" i="1" s="1"/>
  <c r="G53" i="1"/>
  <c r="H53" i="1"/>
  <c r="B55" i="1"/>
  <c r="F54" i="1"/>
  <c r="K54" i="1" l="1"/>
  <c r="I54" i="1" s="1"/>
  <c r="G54" i="1"/>
  <c r="H54" i="1"/>
  <c r="B56" i="1"/>
  <c r="F55" i="1"/>
  <c r="K55" i="1" l="1"/>
  <c r="I55" i="1" s="1"/>
  <c r="G55" i="1"/>
  <c r="H55" i="1"/>
  <c r="B57" i="1"/>
  <c r="F56" i="1"/>
  <c r="K56" i="1" l="1"/>
  <c r="I56" i="1" s="1"/>
  <c r="G56" i="1"/>
  <c r="H56" i="1"/>
  <c r="B58" i="1"/>
  <c r="F57" i="1"/>
  <c r="K57" i="1" l="1"/>
  <c r="I57" i="1" s="1"/>
  <c r="G57" i="1"/>
  <c r="H57" i="1"/>
  <c r="B59" i="1"/>
  <c r="F58" i="1"/>
  <c r="K58" i="1" l="1"/>
  <c r="I58" i="1" s="1"/>
  <c r="G58" i="1"/>
  <c r="H58" i="1"/>
  <c r="B60" i="1"/>
  <c r="F59" i="1"/>
  <c r="K59" i="1" l="1"/>
  <c r="I59" i="1" s="1"/>
  <c r="G59" i="1"/>
  <c r="H59" i="1"/>
  <c r="B61" i="1"/>
  <c r="F60" i="1"/>
  <c r="K60" i="1" l="1"/>
  <c r="I60" i="1" s="1"/>
  <c r="G60" i="1"/>
  <c r="H60" i="1"/>
  <c r="B62" i="1"/>
  <c r="F61" i="1"/>
  <c r="K61" i="1" l="1"/>
  <c r="I61" i="1" s="1"/>
  <c r="G61" i="1"/>
  <c r="H61" i="1"/>
  <c r="B63" i="1"/>
  <c r="F62" i="1"/>
  <c r="K62" i="1" l="1"/>
  <c r="I62" i="1" s="1"/>
  <c r="G62" i="1"/>
  <c r="H62" i="1"/>
  <c r="B64" i="1"/>
  <c r="F63" i="1"/>
  <c r="K63" i="1" l="1"/>
  <c r="I63" i="1" s="1"/>
  <c r="G63" i="1"/>
  <c r="H63" i="1"/>
  <c r="B65" i="1"/>
  <c r="F64" i="1"/>
  <c r="K64" i="1" l="1"/>
  <c r="I64" i="1" s="1"/>
  <c r="G64" i="1"/>
  <c r="H64" i="1"/>
  <c r="B66" i="1"/>
  <c r="F65" i="1"/>
  <c r="K65" i="1" l="1"/>
  <c r="I65" i="1" s="1"/>
  <c r="G65" i="1"/>
  <c r="H65" i="1"/>
  <c r="B67" i="1"/>
  <c r="F66" i="1"/>
  <c r="K66" i="1" l="1"/>
  <c r="I66" i="1" s="1"/>
  <c r="G66" i="1"/>
  <c r="H66" i="1"/>
  <c r="B68" i="1"/>
  <c r="F67" i="1"/>
  <c r="K67" i="1" l="1"/>
  <c r="I67" i="1" s="1"/>
  <c r="G67" i="1"/>
  <c r="H67" i="1"/>
  <c r="B69" i="1"/>
  <c r="F68" i="1"/>
  <c r="K68" i="1" l="1"/>
  <c r="I68" i="1" s="1"/>
  <c r="G68" i="1"/>
  <c r="H68" i="1"/>
  <c r="B70" i="1"/>
  <c r="F69" i="1"/>
  <c r="K69" i="1" l="1"/>
  <c r="I69" i="1" s="1"/>
  <c r="G69" i="1"/>
  <c r="H69" i="1"/>
  <c r="B71" i="1"/>
  <c r="F70" i="1"/>
  <c r="K70" i="1" l="1"/>
  <c r="I70" i="1" s="1"/>
  <c r="G70" i="1"/>
  <c r="H70" i="1"/>
  <c r="B72" i="1"/>
  <c r="F71" i="1"/>
  <c r="K71" i="1" l="1"/>
  <c r="I71" i="1" s="1"/>
  <c r="G71" i="1"/>
  <c r="H71" i="1"/>
  <c r="B73" i="1"/>
  <c r="F72" i="1"/>
  <c r="K72" i="1" l="1"/>
  <c r="I72" i="1" s="1"/>
  <c r="G72" i="1"/>
  <c r="H72" i="1"/>
  <c r="B74" i="1"/>
  <c r="F73" i="1"/>
  <c r="K73" i="1" l="1"/>
  <c r="I73" i="1" s="1"/>
  <c r="G73" i="1"/>
  <c r="H73" i="1"/>
  <c r="B75" i="1"/>
  <c r="F74" i="1"/>
  <c r="K74" i="1" l="1"/>
  <c r="I74" i="1" s="1"/>
  <c r="G74" i="1"/>
  <c r="H74" i="1"/>
  <c r="B76" i="1"/>
  <c r="F75" i="1"/>
  <c r="K75" i="1" l="1"/>
  <c r="I75" i="1" s="1"/>
  <c r="G75" i="1"/>
  <c r="H75" i="1"/>
  <c r="B77" i="1"/>
  <c r="F76" i="1"/>
  <c r="K76" i="1" l="1"/>
  <c r="I76" i="1" s="1"/>
  <c r="G76" i="1"/>
  <c r="H76" i="1"/>
  <c r="B78" i="1"/>
  <c r="F77" i="1"/>
  <c r="K77" i="1" l="1"/>
  <c r="I77" i="1" s="1"/>
  <c r="G77" i="1"/>
  <c r="H77" i="1"/>
  <c r="B79" i="1"/>
  <c r="F78" i="1"/>
  <c r="K78" i="1" l="1"/>
  <c r="I78" i="1" s="1"/>
  <c r="G78" i="1"/>
  <c r="H78" i="1"/>
  <c r="B80" i="1"/>
  <c r="F79" i="1"/>
  <c r="K79" i="1" l="1"/>
  <c r="I79" i="1" s="1"/>
  <c r="G79" i="1"/>
  <c r="H79" i="1"/>
  <c r="B81" i="1"/>
  <c r="F80" i="1"/>
  <c r="K80" i="1" l="1"/>
  <c r="I80" i="1" s="1"/>
  <c r="G80" i="1"/>
  <c r="H80" i="1"/>
  <c r="B82" i="1"/>
  <c r="F81" i="1"/>
  <c r="K81" i="1" l="1"/>
  <c r="I81" i="1" s="1"/>
  <c r="G81" i="1"/>
  <c r="H81" i="1"/>
  <c r="B83" i="1"/>
  <c r="F82" i="1"/>
  <c r="K82" i="1" l="1"/>
  <c r="I82" i="1" s="1"/>
  <c r="G82" i="1"/>
  <c r="H82" i="1"/>
  <c r="B84" i="1"/>
  <c r="F83" i="1"/>
  <c r="K83" i="1" l="1"/>
  <c r="I83" i="1" s="1"/>
  <c r="G83" i="1"/>
  <c r="H83" i="1"/>
  <c r="B85" i="1"/>
  <c r="F84" i="1"/>
  <c r="K84" i="1" l="1"/>
  <c r="I84" i="1" s="1"/>
  <c r="G84" i="1"/>
  <c r="H84" i="1"/>
  <c r="B86" i="1"/>
  <c r="F85" i="1"/>
  <c r="K85" i="1" l="1"/>
  <c r="I85" i="1" s="1"/>
  <c r="G85" i="1"/>
  <c r="H85" i="1"/>
  <c r="B87" i="1"/>
  <c r="F86" i="1"/>
  <c r="K86" i="1" l="1"/>
  <c r="I86" i="1" s="1"/>
  <c r="G86" i="1"/>
  <c r="H86" i="1"/>
  <c r="B88" i="1"/>
  <c r="F87" i="1"/>
  <c r="K87" i="1" l="1"/>
  <c r="I87" i="1" s="1"/>
  <c r="G87" i="1"/>
  <c r="H87" i="1"/>
  <c r="B89" i="1"/>
  <c r="F88" i="1"/>
  <c r="K88" i="1" l="1"/>
  <c r="I88" i="1" s="1"/>
  <c r="G88" i="1"/>
  <c r="H88" i="1"/>
  <c r="B90" i="1"/>
  <c r="F89" i="1"/>
  <c r="K89" i="1" l="1"/>
  <c r="I89" i="1" s="1"/>
  <c r="G89" i="1"/>
  <c r="H89" i="1"/>
  <c r="B91" i="1"/>
  <c r="F90" i="1"/>
  <c r="K90" i="1" l="1"/>
  <c r="I90" i="1" s="1"/>
  <c r="G90" i="1"/>
  <c r="H90" i="1"/>
  <c r="B92" i="1"/>
  <c r="F91" i="1"/>
  <c r="K91" i="1" l="1"/>
  <c r="I91" i="1" s="1"/>
  <c r="G91" i="1"/>
  <c r="H91" i="1"/>
  <c r="B93" i="1"/>
  <c r="F92" i="1"/>
  <c r="K92" i="1" l="1"/>
  <c r="I92" i="1" s="1"/>
  <c r="G92" i="1"/>
  <c r="H92" i="1"/>
  <c r="B94" i="1"/>
  <c r="F93" i="1"/>
  <c r="K93" i="1" l="1"/>
  <c r="I93" i="1" s="1"/>
  <c r="G93" i="1"/>
  <c r="H93" i="1"/>
  <c r="B95" i="1"/>
  <c r="F94" i="1"/>
  <c r="K94" i="1" l="1"/>
  <c r="I94" i="1" s="1"/>
  <c r="G94" i="1"/>
  <c r="H94" i="1"/>
  <c r="B96" i="1"/>
  <c r="F96" i="1" s="1"/>
  <c r="F95" i="1"/>
  <c r="K95" i="1" l="1"/>
  <c r="I95" i="1" s="1"/>
  <c r="G95" i="1"/>
  <c r="H95" i="1"/>
  <c r="K96" i="1"/>
  <c r="I96" i="1" s="1"/>
  <c r="G96" i="1"/>
  <c r="H96" i="1"/>
</calcChain>
</file>

<file path=xl/sharedStrings.xml><?xml version="1.0" encoding="utf-8"?>
<sst xmlns="http://schemas.openxmlformats.org/spreadsheetml/2006/main" count="33" uniqueCount="30">
  <si>
    <t>Baro</t>
  </si>
  <si>
    <t xml:space="preserve">Pressure </t>
  </si>
  <si>
    <t>Humidity</t>
  </si>
  <si>
    <t xml:space="preserve">temperature </t>
  </si>
  <si>
    <t>Ambient temp</t>
  </si>
  <si>
    <t>mBar</t>
  </si>
  <si>
    <t xml:space="preserve">kPa </t>
  </si>
  <si>
    <t>%</t>
  </si>
  <si>
    <t xml:space="preserve">kelvin </t>
  </si>
  <si>
    <t>Deg C</t>
  </si>
  <si>
    <t>Load</t>
  </si>
  <si>
    <t>Dyno Speed</t>
  </si>
  <si>
    <t>Fuel Flow Rate</t>
  </si>
  <si>
    <t>Lambda</t>
  </si>
  <si>
    <t>Torque</t>
  </si>
  <si>
    <t xml:space="preserve">Power </t>
  </si>
  <si>
    <t>BMEP</t>
  </si>
  <si>
    <t>SFC</t>
  </si>
  <si>
    <t xml:space="preserve">Overall thermal efficiency </t>
  </si>
  <si>
    <t>Corrected BP</t>
  </si>
  <si>
    <t>Power</t>
  </si>
  <si>
    <t>MEP = 120P/ LANn</t>
  </si>
  <si>
    <t>Newtons</t>
  </si>
  <si>
    <t>rpm</t>
  </si>
  <si>
    <t>l/min</t>
  </si>
  <si>
    <t xml:space="preserve">N/m </t>
  </si>
  <si>
    <t>kW</t>
  </si>
  <si>
    <t xml:space="preserve"> kPa</t>
  </si>
  <si>
    <t>kg/kWh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</si>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</sst>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3" borderId="0" xfId="0" applyFont="1" applyFill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vs dyno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0.36311959274441286</c:v>
                </c:pt>
                <c:pt idx="1">
                  <c:v>0.35398803978458676</c:v>
                </c:pt>
                <c:pt idx="2">
                  <c:v>0.34086988046636207</c:v>
                </c:pt>
                <c:pt idx="3">
                  <c:v>0.32046073338992526</c:v>
                </c:pt>
                <c:pt idx="4">
                  <c:v>0.30910596240691474</c:v>
                </c:pt>
                <c:pt idx="5">
                  <c:v>0.30991298364099895</c:v>
                </c:pt>
                <c:pt idx="6">
                  <c:v>0.29279504848813165</c:v>
                </c:pt>
                <c:pt idx="7">
                  <c:v>0.27822468618035379</c:v>
                </c:pt>
                <c:pt idx="8">
                  <c:v>0.27534698498407145</c:v>
                </c:pt>
                <c:pt idx="9">
                  <c:v>0.26614427073957964</c:v>
                </c:pt>
                <c:pt idx="10">
                  <c:v>0.26650404992711629</c:v>
                </c:pt>
                <c:pt idx="11">
                  <c:v>0.26929586082077822</c:v>
                </c:pt>
                <c:pt idx="12">
                  <c:v>0.26689047947320149</c:v>
                </c:pt>
                <c:pt idx="13">
                  <c:v>0.2658187443265958</c:v>
                </c:pt>
                <c:pt idx="14">
                  <c:v>0.26165255473680438</c:v>
                </c:pt>
                <c:pt idx="15">
                  <c:v>0.261346735323294</c:v>
                </c:pt>
                <c:pt idx="16">
                  <c:v>0.26786815867696329</c:v>
                </c:pt>
                <c:pt idx="17">
                  <c:v>0.27139908599739843</c:v>
                </c:pt>
                <c:pt idx="18">
                  <c:v>0.27134897612594339</c:v>
                </c:pt>
                <c:pt idx="19">
                  <c:v>0.26963758192223114</c:v>
                </c:pt>
                <c:pt idx="20">
                  <c:v>0.27109085951350337</c:v>
                </c:pt>
                <c:pt idx="21">
                  <c:v>0.26781561707447626</c:v>
                </c:pt>
                <c:pt idx="22">
                  <c:v>0.265619681234186</c:v>
                </c:pt>
                <c:pt idx="23">
                  <c:v>0.26415085286477291</c:v>
                </c:pt>
                <c:pt idx="24">
                  <c:v>0.26385907280695897</c:v>
                </c:pt>
                <c:pt idx="25">
                  <c:v>0.26240375154107409</c:v>
                </c:pt>
                <c:pt idx="26">
                  <c:v>0.26248072180656068</c:v>
                </c:pt>
                <c:pt idx="27">
                  <c:v>0.2652410869103301</c:v>
                </c:pt>
                <c:pt idx="28">
                  <c:v>0.26666548102409138</c:v>
                </c:pt>
                <c:pt idx="29">
                  <c:v>0.26482595024828753</c:v>
                </c:pt>
                <c:pt idx="30">
                  <c:v>0.26635556346743416</c:v>
                </c:pt>
                <c:pt idx="31">
                  <c:v>0.2664607996525164</c:v>
                </c:pt>
                <c:pt idx="32">
                  <c:v>0.27026297793603699</c:v>
                </c:pt>
                <c:pt idx="33">
                  <c:v>0.27120348133625566</c:v>
                </c:pt>
                <c:pt idx="34">
                  <c:v>0.27318110179493321</c:v>
                </c:pt>
                <c:pt idx="35">
                  <c:v>0.27614852724179284</c:v>
                </c:pt>
                <c:pt idx="36">
                  <c:v>0.27425245739678394</c:v>
                </c:pt>
                <c:pt idx="37">
                  <c:v>0.27467146978241486</c:v>
                </c:pt>
                <c:pt idx="38">
                  <c:v>0.27897921663027303</c:v>
                </c:pt>
                <c:pt idx="39">
                  <c:v>0.28261084387645641</c:v>
                </c:pt>
                <c:pt idx="40">
                  <c:v>0.28751177723930138</c:v>
                </c:pt>
                <c:pt idx="41">
                  <c:v>0.2942338755630004</c:v>
                </c:pt>
                <c:pt idx="42">
                  <c:v>0.29510549693381033</c:v>
                </c:pt>
                <c:pt idx="43">
                  <c:v>0.29939185432676935</c:v>
                </c:pt>
                <c:pt idx="44">
                  <c:v>0.29793429925082121</c:v>
                </c:pt>
                <c:pt idx="45">
                  <c:v>0.29960886659087377</c:v>
                </c:pt>
                <c:pt idx="46">
                  <c:v>0.29636553661418819</c:v>
                </c:pt>
                <c:pt idx="47">
                  <c:v>0.29449927754099559</c:v>
                </c:pt>
                <c:pt idx="48">
                  <c:v>0.29558745979283263</c:v>
                </c:pt>
                <c:pt idx="49">
                  <c:v>0.29231586491327316</c:v>
                </c:pt>
                <c:pt idx="50">
                  <c:v>0.29545435913025425</c:v>
                </c:pt>
                <c:pt idx="51">
                  <c:v>0.29365818882744071</c:v>
                </c:pt>
                <c:pt idx="52">
                  <c:v>0.30124271866014096</c:v>
                </c:pt>
                <c:pt idx="53">
                  <c:v>0.30026804062981383</c:v>
                </c:pt>
                <c:pt idx="54">
                  <c:v>0.30451949224382291</c:v>
                </c:pt>
                <c:pt idx="55">
                  <c:v>0.30131455274333674</c:v>
                </c:pt>
                <c:pt idx="56">
                  <c:v>0.30269180493354303</c:v>
                </c:pt>
                <c:pt idx="57">
                  <c:v>0.30576971194065983</c:v>
                </c:pt>
                <c:pt idx="58">
                  <c:v>0.3055028362988515</c:v>
                </c:pt>
                <c:pt idx="59">
                  <c:v>0.31171687640512119</c:v>
                </c:pt>
                <c:pt idx="60">
                  <c:v>0.31271548564991175</c:v>
                </c:pt>
                <c:pt idx="61">
                  <c:v>0.31495577944832737</c:v>
                </c:pt>
                <c:pt idx="62">
                  <c:v>0.31656428452170882</c:v>
                </c:pt>
                <c:pt idx="63">
                  <c:v>0.31975269629323866</c:v>
                </c:pt>
                <c:pt idx="64">
                  <c:v>0.31950113979523503</c:v>
                </c:pt>
                <c:pt idx="65">
                  <c:v>0.32063217033383112</c:v>
                </c:pt>
                <c:pt idx="66">
                  <c:v>0.32410121528748126</c:v>
                </c:pt>
                <c:pt idx="67">
                  <c:v>0.32552461796794357</c:v>
                </c:pt>
                <c:pt idx="68">
                  <c:v>0.32555186365911687</c:v>
                </c:pt>
                <c:pt idx="69">
                  <c:v>0.32230005036192222</c:v>
                </c:pt>
                <c:pt idx="70">
                  <c:v>0.32533642412466257</c:v>
                </c:pt>
                <c:pt idx="71">
                  <c:v>0.32513865242493734</c:v>
                </c:pt>
                <c:pt idx="72">
                  <c:v>0.32647511903842646</c:v>
                </c:pt>
                <c:pt idx="73">
                  <c:v>0.32743700589860014</c:v>
                </c:pt>
                <c:pt idx="74">
                  <c:v>0.32731170858516101</c:v>
                </c:pt>
                <c:pt idx="75">
                  <c:v>0.33203973153231509</c:v>
                </c:pt>
                <c:pt idx="76">
                  <c:v>0.33311542918743942</c:v>
                </c:pt>
                <c:pt idx="77">
                  <c:v>0.33662137701972777</c:v>
                </c:pt>
                <c:pt idx="78">
                  <c:v>0.34043405147319311</c:v>
                </c:pt>
                <c:pt idx="79">
                  <c:v>0.34204747204539371</c:v>
                </c:pt>
                <c:pt idx="80">
                  <c:v>0.34300407722313303</c:v>
                </c:pt>
                <c:pt idx="81">
                  <c:v>0.34694226731400457</c:v>
                </c:pt>
                <c:pt idx="82">
                  <c:v>0.34948439854769597</c:v>
                </c:pt>
                <c:pt idx="83">
                  <c:v>0.3536843914579722</c:v>
                </c:pt>
                <c:pt idx="84">
                  <c:v>0.35719555471291559</c:v>
                </c:pt>
                <c:pt idx="85">
                  <c:v>0.35757747957551256</c:v>
                </c:pt>
                <c:pt idx="86">
                  <c:v>0.36044824169950762</c:v>
                </c:pt>
                <c:pt idx="87">
                  <c:v>0.36004746193156095</c:v>
                </c:pt>
                <c:pt idx="88">
                  <c:v>0.36923843580510313</c:v>
                </c:pt>
                <c:pt idx="89">
                  <c:v>0.37422179502179231</c:v>
                </c:pt>
                <c:pt idx="90">
                  <c:v>0.37739339587729986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D0B-4376-961A-E4C2ACD3D8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7660880"/>
        <c:axId val="225931568"/>
      </c:scatterChart>
      <c:valAx>
        <c:axId val="156766088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931568"/>
        <c:crosses val="autoZero"/>
        <c:crossBetween val="midCat"/>
        <c:majorUnit val="250"/>
      </c:valAx>
      <c:valAx>
        <c:axId val="225931568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Calculated</a:t>
                </a:r>
                <a:r>
                  <a:rPr lang="en-GB" baseline="0"/>
                  <a:t> SFC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7660880"/>
        <c:crosses val="autoZero"/>
        <c:crossBetween val="midCat"/>
        <c:majorUnit val="2.0000000000000004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vs Dyno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General</c:formatCode>
                <c:ptCount val="91"/>
                <c:pt idx="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51D-4942-A418-0E28627AAF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5637360"/>
        <c:axId val="1565632560"/>
      </c:scatterChart>
      <c:valAx>
        <c:axId val="156563736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632560"/>
        <c:crosses val="autoZero"/>
        <c:crossBetween val="midCat"/>
      </c:valAx>
      <c:valAx>
        <c:axId val="1565632560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637360"/>
        <c:crosses val="autoZero"/>
        <c:crossBetween val="midCat"/>
        <c:majorUnit val="2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0"/>
              <a:t>Corrected Brake</a:t>
            </a:r>
            <a:r>
              <a:rPr lang="en-GB" b="0" baseline="0"/>
              <a:t> power vs Dyno speed</a:t>
            </a:r>
            <a:endParaRPr lang="en-GB" b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General</c:formatCode>
                <c:ptCount val="91"/>
                <c:pt idx="0">
                  <c:v>8.7790466669692204</c:v>
                </c:pt>
                <c:pt idx="1">
                  <c:v>9.261351310453616</c:v>
                </c:pt>
                <c:pt idx="2">
                  <c:v>9.7904632298851944</c:v>
                </c:pt>
                <c:pt idx="3">
                  <c:v>10.286815206413344</c:v>
                </c:pt>
                <c:pt idx="4">
                  <c:v>10.899082358879649</c:v>
                </c:pt>
                <c:pt idx="5">
                  <c:v>11.535508520726728</c:v>
                </c:pt>
                <c:pt idx="6">
                  <c:v>12.217651820240173</c:v>
                </c:pt>
                <c:pt idx="7">
                  <c:v>12.955130367212545</c:v>
                </c:pt>
                <c:pt idx="8">
                  <c:v>13.731896811124265</c:v>
                </c:pt>
                <c:pt idx="9">
                  <c:v>14.410885576636135</c:v>
                </c:pt>
                <c:pt idx="10">
                  <c:v>15.06257796629764</c:v>
                </c:pt>
                <c:pt idx="11">
                  <c:v>15.671501741910575</c:v>
                </c:pt>
                <c:pt idx="12">
                  <c:v>16.27083745091192</c:v>
                </c:pt>
                <c:pt idx="13">
                  <c:v>16.821932395045636</c:v>
                </c:pt>
                <c:pt idx="14">
                  <c:v>17.314760735634611</c:v>
                </c:pt>
                <c:pt idx="15">
                  <c:v>17.854812664821313</c:v>
                </c:pt>
                <c:pt idx="16">
                  <c:v>18.476659300133218</c:v>
                </c:pt>
                <c:pt idx="17">
                  <c:v>19.045479721037687</c:v>
                </c:pt>
                <c:pt idx="18">
                  <c:v>19.59969057222602</c:v>
                </c:pt>
                <c:pt idx="19">
                  <c:v>20.244691916297789</c:v>
                </c:pt>
                <c:pt idx="20">
                  <c:v>20.971342042472919</c:v>
                </c:pt>
                <c:pt idx="21">
                  <c:v>21.616691029067315</c:v>
                </c:pt>
                <c:pt idx="22">
                  <c:v>22.315353786229821</c:v>
                </c:pt>
                <c:pt idx="23">
                  <c:v>23.030853600383054</c:v>
                </c:pt>
                <c:pt idx="24">
                  <c:v>23.631227945069273</c:v>
                </c:pt>
                <c:pt idx="25">
                  <c:v>24.34038435615539</c:v>
                </c:pt>
                <c:pt idx="26">
                  <c:v>25.00605540873272</c:v>
                </c:pt>
                <c:pt idx="27">
                  <c:v>25.582343706049084</c:v>
                </c:pt>
                <c:pt idx="28">
                  <c:v>26.099455520625693</c:v>
                </c:pt>
                <c:pt idx="29">
                  <c:v>26.614172464490906</c:v>
                </c:pt>
                <c:pt idx="30">
                  <c:v>27.132855108243806</c:v>
                </c:pt>
                <c:pt idx="31">
                  <c:v>27.631953889888969</c:v>
                </c:pt>
                <c:pt idx="32">
                  <c:v>28.156349029908675</c:v>
                </c:pt>
                <c:pt idx="33">
                  <c:v>28.626391763675382</c:v>
                </c:pt>
                <c:pt idx="34">
                  <c:v>28.94958342887352</c:v>
                </c:pt>
                <c:pt idx="35">
                  <c:v>29.253410117996676</c:v>
                </c:pt>
                <c:pt idx="36">
                  <c:v>29.728088085398344</c:v>
                </c:pt>
                <c:pt idx="37">
                  <c:v>30.185555601988714</c:v>
                </c:pt>
                <c:pt idx="38">
                  <c:v>30.498558336955909</c:v>
                </c:pt>
                <c:pt idx="39">
                  <c:v>30.851698761695523</c:v>
                </c:pt>
                <c:pt idx="40">
                  <c:v>31.341647248794626</c:v>
                </c:pt>
                <c:pt idx="41">
                  <c:v>31.710590386723087</c:v>
                </c:pt>
                <c:pt idx="42">
                  <c:v>32.23070222751344</c:v>
                </c:pt>
                <c:pt idx="43">
                  <c:v>32.676736167804215</c:v>
                </c:pt>
                <c:pt idx="44">
                  <c:v>33.125370989190166</c:v>
                </c:pt>
                <c:pt idx="45">
                  <c:v>33.711024175202361</c:v>
                </c:pt>
                <c:pt idx="46">
                  <c:v>34.454283888569456</c:v>
                </c:pt>
                <c:pt idx="47">
                  <c:v>35.133899268998647</c:v>
                </c:pt>
                <c:pt idx="48">
                  <c:v>35.877755554102102</c:v>
                </c:pt>
                <c:pt idx="49">
                  <c:v>36.565877446628051</c:v>
                </c:pt>
                <c:pt idx="50">
                  <c:v>37.081697404423068</c:v>
                </c:pt>
                <c:pt idx="51">
                  <c:v>37.848206247975916</c:v>
                </c:pt>
                <c:pt idx="52">
                  <c:v>38.338326410394828</c:v>
                </c:pt>
                <c:pt idx="53">
                  <c:v>38.839785727687428</c:v>
                </c:pt>
                <c:pt idx="54">
                  <c:v>39.323562487039233</c:v>
                </c:pt>
                <c:pt idx="55">
                  <c:v>39.8395112013241</c:v>
                </c:pt>
                <c:pt idx="56">
                  <c:v>40.286549442235781</c:v>
                </c:pt>
                <c:pt idx="57">
                  <c:v>40.540028051940595</c:v>
                </c:pt>
                <c:pt idx="58">
                  <c:v>40.894116982822197</c:v>
                </c:pt>
                <c:pt idx="59">
                  <c:v>41.088496363681166</c:v>
                </c:pt>
                <c:pt idx="60">
                  <c:v>41.203450157828378</c:v>
                </c:pt>
                <c:pt idx="61">
                  <c:v>41.276987281070546</c:v>
                </c:pt>
                <c:pt idx="62">
                  <c:v>41.331880464580948</c:v>
                </c:pt>
                <c:pt idx="63">
                  <c:v>41.50036262344603</c:v>
                </c:pt>
                <c:pt idx="64">
                  <c:v>41.795232152757912</c:v>
                </c:pt>
                <c:pt idx="65">
                  <c:v>41.965559821310997</c:v>
                </c:pt>
                <c:pt idx="66">
                  <c:v>42.221939743920665</c:v>
                </c:pt>
                <c:pt idx="67">
                  <c:v>42.572869848917691</c:v>
                </c:pt>
                <c:pt idx="68">
                  <c:v>43.007448753493904</c:v>
                </c:pt>
                <c:pt idx="69">
                  <c:v>43.539715206927063</c:v>
                </c:pt>
                <c:pt idx="70">
                  <c:v>43.766648520305687</c:v>
                </c:pt>
                <c:pt idx="71">
                  <c:v>44.162334381178127</c:v>
                </c:pt>
                <c:pt idx="72">
                  <c:v>44.300558764926059</c:v>
                </c:pt>
                <c:pt idx="73">
                  <c:v>44.329456013133701</c:v>
                </c:pt>
                <c:pt idx="74">
                  <c:v>44.367177372779736</c:v>
                </c:pt>
                <c:pt idx="75">
                  <c:v>44.301374222695173</c:v>
                </c:pt>
                <c:pt idx="76">
                  <c:v>44.117535706472765</c:v>
                </c:pt>
                <c:pt idx="77">
                  <c:v>43.812743343675649</c:v>
                </c:pt>
                <c:pt idx="78">
                  <c:v>43.588089020167544</c:v>
                </c:pt>
                <c:pt idx="79">
                  <c:v>43.481774786489957</c:v>
                </c:pt>
                <c:pt idx="80">
                  <c:v>43.39351221269078</c:v>
                </c:pt>
                <c:pt idx="81">
                  <c:v>43.051040979889272</c:v>
                </c:pt>
                <c:pt idx="82">
                  <c:v>42.718454812002641</c:v>
                </c:pt>
                <c:pt idx="83">
                  <c:v>42.371210576122031</c:v>
                </c:pt>
                <c:pt idx="84">
                  <c:v>42.316005801906151</c:v>
                </c:pt>
                <c:pt idx="85">
                  <c:v>41.954220666437315</c:v>
                </c:pt>
                <c:pt idx="86">
                  <c:v>41.758268739648848</c:v>
                </c:pt>
                <c:pt idx="87">
                  <c:v>41.603524898251841</c:v>
                </c:pt>
                <c:pt idx="88">
                  <c:v>41.549029143106807</c:v>
                </c:pt>
                <c:pt idx="89">
                  <c:v>41.600751483460243</c:v>
                </c:pt>
                <c:pt idx="90">
                  <c:v>41.851069550527299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75-4CE4-94F5-3987EAAC41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256800"/>
        <c:axId val="245257280"/>
      </c:scatterChart>
      <c:valAx>
        <c:axId val="24525680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5257280"/>
        <c:crosses val="autoZero"/>
        <c:crossBetween val="midCat"/>
        <c:majorUnit val="250"/>
      </c:valAx>
      <c:valAx>
        <c:axId val="24525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</a:t>
                </a:r>
                <a:r>
                  <a:rPr lang="en-GB" baseline="0"/>
                  <a:t> brake 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5256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</xdr:colOff>
      <xdr:row>5</xdr:row>
      <xdr:rowOff>247650</xdr:rowOff>
    </xdr:from>
    <xdr:to>
      <xdr:col>21</xdr:col>
      <xdr:colOff>213360</xdr:colOff>
      <xdr:row>22</xdr:row>
      <xdr:rowOff>160020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1519D4E-DB72-3C56-2E27-9413B74535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97327</xdr:colOff>
      <xdr:row>23</xdr:row>
      <xdr:rowOff>147896</xdr:rowOff>
    </xdr:from>
    <xdr:to>
      <xdr:col>21</xdr:col>
      <xdr:colOff>199159</xdr:colOff>
      <xdr:row>44</xdr:row>
      <xdr:rowOff>60613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6F71554-E1D5-B26A-4D9A-8FAC703005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116898</xdr:colOff>
      <xdr:row>45</xdr:row>
      <xdr:rowOff>48489</xdr:rowOff>
    </xdr:from>
    <xdr:to>
      <xdr:col>21</xdr:col>
      <xdr:colOff>173182</xdr:colOff>
      <xdr:row>68</xdr:row>
      <xdr:rowOff>17318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F0291AE-9A7F-AE66-F453-A93C57FDDA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"/>
  <sheetViews>
    <sheetView tabSelected="1" topLeftCell="J29" zoomScale="83" zoomScaleNormal="100" workbookViewId="0">
      <selection activeCell="I5" sqref="I5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7" width="14.5546875" style="1" customWidth="1"/>
    <col min="8" max="8" width="9.109375" style="1"/>
    <col min="9" max="9" width="15.33203125" style="1" customWidth="1"/>
    <col min="10" max="10" width="14.109375" customWidth="1"/>
    <col min="13" max="13" width="12" customWidth="1"/>
    <col min="14" max="14" width="8.6640625" customWidth="1"/>
    <col min="15" max="15" width="13.44140625" customWidth="1"/>
    <col min="16" max="16" width="15.6640625" customWidth="1"/>
    <col min="17" max="17" width="14.5546875" customWidth="1"/>
  </cols>
  <sheetData>
    <row r="1" spans="1:17" x14ac:dyDescent="0.3">
      <c r="A1"/>
      <c r="B1"/>
    </row>
    <row r="2" spans="1:17" x14ac:dyDescent="0.3">
      <c r="C2" s="1"/>
      <c r="L2" s="4" t="s">
        <v>0</v>
      </c>
      <c r="M2" t="s">
        <v>1</v>
      </c>
      <c r="N2" s="4" t="s">
        <v>2</v>
      </c>
      <c r="O2" t="s">
        <v>3</v>
      </c>
      <c r="P2" s="5" t="s">
        <v>4</v>
      </c>
    </row>
    <row r="3" spans="1:17" x14ac:dyDescent="0.3">
      <c r="C3" s="1"/>
      <c r="L3" s="2" t="s">
        <v>5</v>
      </c>
      <c r="M3" t="s">
        <v>6</v>
      </c>
      <c r="N3" s="2" t="s">
        <v>7</v>
      </c>
      <c r="O3" t="s">
        <v>8</v>
      </c>
      <c r="P3" s="2" t="s">
        <v>9</v>
      </c>
    </row>
    <row r="4" spans="1:17" ht="28.8" x14ac:dyDescent="0.3">
      <c r="A4" s="4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  <c r="I4" s="5" t="s">
        <v>18</v>
      </c>
      <c r="J4" s="9" t="s">
        <v>19</v>
      </c>
      <c r="K4" s="9" t="s">
        <v>20</v>
      </c>
      <c r="L4" s="3">
        <v>1018.9</v>
      </c>
      <c r="M4">
        <f>L4/10</f>
        <v>101.89</v>
      </c>
      <c r="N4" s="3">
        <v>46</v>
      </c>
      <c r="O4">
        <f>P4+273</f>
        <v>300</v>
      </c>
      <c r="P4" s="3">
        <v>27</v>
      </c>
      <c r="Q4" s="7" t="s">
        <v>21</v>
      </c>
    </row>
    <row r="5" spans="1:17" x14ac:dyDescent="0.3">
      <c r="A5" s="2" t="s">
        <v>22</v>
      </c>
      <c r="B5" s="2" t="s">
        <v>23</v>
      </c>
      <c r="C5" s="2" t="s">
        <v>24</v>
      </c>
      <c r="D5" s="2" t="s">
        <v>13</v>
      </c>
      <c r="E5" s="2" t="s">
        <v>25</v>
      </c>
      <c r="F5" s="2" t="s">
        <v>26</v>
      </c>
      <c r="G5" s="6" t="s">
        <v>27</v>
      </c>
      <c r="H5" s="2" t="s">
        <v>28</v>
      </c>
      <c r="I5" s="2" t="s">
        <v>7</v>
      </c>
      <c r="J5" s="2" t="s">
        <v>26</v>
      </c>
      <c r="K5" s="9" t="s">
        <v>29</v>
      </c>
    </row>
    <row r="6" spans="1:17" ht="20.399999999999999" customHeight="1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A6*0.815</f>
        <v>83.354124999999996</v>
      </c>
      <c r="F6">
        <f>((2*3.14*B6*E6)/60)/1000</f>
        <v>8.7243984166666664</v>
      </c>
      <c r="G6" s="8">
        <f>(120*F6)/(0.09*0.00442*B6*4)</f>
        <v>657.9485985419808</v>
      </c>
      <c r="H6" s="1">
        <f>(C6*0.75*60)/F6</f>
        <v>0.36311959274441286</v>
      </c>
      <c r="I6" s="8">
        <f>((K6*3600)/((43391*10^3)*(C6*60*0.75)))*100</f>
        <v>22.848261413308023</v>
      </c>
      <c r="J6">
        <f>F6*(101.325/$M$4)*(SQRT($O$4/293))</f>
        <v>8.7790466669692204</v>
      </c>
      <c r="K6">
        <f t="shared" ref="K6:K37" si="0">F6*1000</f>
        <v>8724.3984166666669</v>
      </c>
    </row>
    <row r="7" spans="1:17" x14ac:dyDescent="0.3">
      <c r="A7" s="1">
        <v>102.756</v>
      </c>
      <c r="B7" s="1">
        <f t="shared" ref="B7:B38" si="1">B6+50</f>
        <v>1050</v>
      </c>
      <c r="C7" s="1">
        <v>7.2400000000000006E-2</v>
      </c>
      <c r="D7" s="1">
        <v>1.26783</v>
      </c>
      <c r="E7">
        <f t="shared" ref="E7:E70" si="2">A7*0.815</f>
        <v>83.746139999999997</v>
      </c>
      <c r="F7">
        <f t="shared" ref="F7:F70" si="3">((2*3.14*B7*E7)/60)/1000</f>
        <v>9.2037007859999989</v>
      </c>
      <c r="G7" s="8">
        <f t="shared" ref="G7:G70" si="4">(120*F7)/(0.09*0.00442*B7*4)</f>
        <v>661.04293514328788</v>
      </c>
      <c r="H7" s="1">
        <f t="shared" ref="H7:H70" si="5">(C7*0.75*60)/F7</f>
        <v>0.35398803978458676</v>
      </c>
      <c r="I7" s="8">
        <f t="shared" ref="I7:I70" si="6">((K7*3600)/((43391*10^3)*(C7*60*0.75)))*100</f>
        <v>23.437660166052716</v>
      </c>
      <c r="J7">
        <f t="shared" ref="J7:J70" si="7">F7*(101.325/$M$4)*(SQRT($O$4/293))</f>
        <v>9.261351310453616</v>
      </c>
      <c r="K7">
        <f t="shared" si="0"/>
        <v>9203.7007859999994</v>
      </c>
    </row>
    <row r="8" spans="1:17" x14ac:dyDescent="0.3">
      <c r="A8" s="1">
        <v>103.68899999999999</v>
      </c>
      <c r="B8" s="1">
        <f t="shared" si="1"/>
        <v>1100</v>
      </c>
      <c r="C8" s="1">
        <v>7.3700000000000002E-2</v>
      </c>
      <c r="D8" s="1">
        <v>1.2734399999999999</v>
      </c>
      <c r="E8">
        <f t="shared" si="2"/>
        <v>84.506534999999985</v>
      </c>
      <c r="F8">
        <f t="shared" si="3"/>
        <v>9.7295190629999979</v>
      </c>
      <c r="G8" s="8">
        <f t="shared" si="4"/>
        <v>667.04504751131208</v>
      </c>
      <c r="H8" s="1">
        <f t="shared" si="5"/>
        <v>0.34086988046636207</v>
      </c>
      <c r="I8" s="8">
        <f t="shared" si="6"/>
        <v>24.339643526049318</v>
      </c>
      <c r="J8">
        <f t="shared" si="7"/>
        <v>9.7904632298851944</v>
      </c>
      <c r="K8">
        <f t="shared" si="0"/>
        <v>9729.5190629999979</v>
      </c>
    </row>
    <row r="9" spans="1:17" x14ac:dyDescent="0.3">
      <c r="A9" s="1">
        <v>104.209</v>
      </c>
      <c r="B9" s="1">
        <f t="shared" si="1"/>
        <v>1150</v>
      </c>
      <c r="C9" s="1">
        <v>7.2800000000000004E-2</v>
      </c>
      <c r="D9" s="1">
        <v>1.2847599999999999</v>
      </c>
      <c r="E9">
        <f t="shared" si="2"/>
        <v>84.930334999999999</v>
      </c>
      <c r="F9">
        <f t="shared" si="3"/>
        <v>10.222781322833333</v>
      </c>
      <c r="G9" s="8">
        <f t="shared" si="4"/>
        <v>670.39027626948211</v>
      </c>
      <c r="H9" s="1">
        <f t="shared" si="5"/>
        <v>0.32046073338992526</v>
      </c>
      <c r="I9" s="8">
        <f t="shared" si="6"/>
        <v>25.889759695529442</v>
      </c>
      <c r="J9">
        <f t="shared" si="7"/>
        <v>10.286815206413344</v>
      </c>
      <c r="K9">
        <f t="shared" si="0"/>
        <v>10222.781322833333</v>
      </c>
    </row>
    <row r="10" spans="1:17" x14ac:dyDescent="0.3">
      <c r="A10" s="1">
        <v>105.81100000000001</v>
      </c>
      <c r="B10" s="1">
        <f t="shared" si="1"/>
        <v>1200</v>
      </c>
      <c r="C10" s="1">
        <v>7.4399999999999994E-2</v>
      </c>
      <c r="D10" s="1">
        <v>1.2918099999999999</v>
      </c>
      <c r="E10">
        <f t="shared" si="2"/>
        <v>86.235964999999993</v>
      </c>
      <c r="F10">
        <f t="shared" si="3"/>
        <v>10.831237203999999</v>
      </c>
      <c r="G10" s="8">
        <f t="shared" si="4"/>
        <v>680.69615409753646</v>
      </c>
      <c r="H10" s="1">
        <f t="shared" si="5"/>
        <v>0.30910596240691474</v>
      </c>
      <c r="I10" s="8">
        <f t="shared" si="6"/>
        <v>26.8408002055825</v>
      </c>
      <c r="J10">
        <f t="shared" si="7"/>
        <v>10.899082358879649</v>
      </c>
      <c r="K10">
        <f t="shared" si="0"/>
        <v>10831.237203999999</v>
      </c>
    </row>
    <row r="11" spans="1:17" x14ac:dyDescent="0.3">
      <c r="A11" s="1">
        <v>107.51</v>
      </c>
      <c r="B11" s="1">
        <f t="shared" si="1"/>
        <v>1250</v>
      </c>
      <c r="C11" s="1">
        <v>7.8950000000000006E-2</v>
      </c>
      <c r="D11" s="1">
        <v>1.2972900000000001</v>
      </c>
      <c r="E11">
        <f t="shared" si="2"/>
        <v>87.620649999999998</v>
      </c>
      <c r="F11">
        <f t="shared" si="3"/>
        <v>11.463701708333334</v>
      </c>
      <c r="G11" s="8">
        <f t="shared" si="4"/>
        <v>691.62604575163402</v>
      </c>
      <c r="H11" s="1">
        <f t="shared" si="5"/>
        <v>0.30991298364099895</v>
      </c>
      <c r="I11" s="8">
        <f t="shared" si="6"/>
        <v>26.770906084170637</v>
      </c>
      <c r="J11">
        <f t="shared" si="7"/>
        <v>11.535508520726728</v>
      </c>
      <c r="K11">
        <f t="shared" si="0"/>
        <v>11463.701708333334</v>
      </c>
    </row>
    <row r="12" spans="1:17" x14ac:dyDescent="0.3">
      <c r="A12" s="1">
        <v>109.488</v>
      </c>
      <c r="B12" s="1">
        <f t="shared" si="1"/>
        <v>1300</v>
      </c>
      <c r="C12" s="1">
        <v>7.9000000000000001E-2</v>
      </c>
      <c r="D12" s="1">
        <v>1.29895</v>
      </c>
      <c r="E12">
        <f t="shared" si="2"/>
        <v>89.23272</v>
      </c>
      <c r="F12">
        <f t="shared" si="3"/>
        <v>12.141598768</v>
      </c>
      <c r="G12" s="8">
        <f t="shared" si="4"/>
        <v>704.35078129713418</v>
      </c>
      <c r="H12" s="1">
        <f t="shared" si="5"/>
        <v>0.29279504848813165</v>
      </c>
      <c r="I12" s="8">
        <f t="shared" si="6"/>
        <v>28.336037177399852</v>
      </c>
      <c r="J12">
        <f t="shared" si="7"/>
        <v>12.217651820240173</v>
      </c>
      <c r="K12">
        <f t="shared" si="0"/>
        <v>12141.598768</v>
      </c>
    </row>
    <row r="13" spans="1:17" x14ac:dyDescent="0.3">
      <c r="A13" s="1">
        <v>111.797</v>
      </c>
      <c r="B13" s="1">
        <f t="shared" si="1"/>
        <v>1350</v>
      </c>
      <c r="C13" s="1">
        <v>7.9600000000000004E-2</v>
      </c>
      <c r="D13" s="1">
        <v>1.2946899999999999</v>
      </c>
      <c r="E13">
        <f t="shared" si="2"/>
        <v>91.114554999999996</v>
      </c>
      <c r="F13">
        <f t="shared" si="3"/>
        <v>12.874486621499999</v>
      </c>
      <c r="G13" s="8">
        <f t="shared" si="4"/>
        <v>719.20488360985405</v>
      </c>
      <c r="H13" s="1">
        <f t="shared" si="5"/>
        <v>0.27822468618035379</v>
      </c>
      <c r="I13" s="8">
        <f t="shared" si="6"/>
        <v>29.819968505383265</v>
      </c>
      <c r="J13">
        <f t="shared" si="7"/>
        <v>12.955130367212545</v>
      </c>
      <c r="K13">
        <f t="shared" si="0"/>
        <v>12874.486621499998</v>
      </c>
    </row>
    <row r="14" spans="1:17" x14ac:dyDescent="0.3">
      <c r="A14" s="1">
        <v>114.268</v>
      </c>
      <c r="B14" s="1">
        <f t="shared" si="1"/>
        <v>1400</v>
      </c>
      <c r="C14" s="1">
        <v>8.3500000000000005E-2</v>
      </c>
      <c r="D14" s="1">
        <v>1.2855000000000001</v>
      </c>
      <c r="E14">
        <f t="shared" si="2"/>
        <v>93.128419999999991</v>
      </c>
      <c r="F14">
        <f t="shared" si="3"/>
        <v>13.646417810666666</v>
      </c>
      <c r="G14" s="8">
        <f t="shared" si="4"/>
        <v>735.10115334338855</v>
      </c>
      <c r="H14" s="1">
        <f t="shared" si="5"/>
        <v>0.27534698498407145</v>
      </c>
      <c r="I14" s="8">
        <f t="shared" si="6"/>
        <v>30.131622395641067</v>
      </c>
      <c r="J14">
        <f t="shared" si="7"/>
        <v>13.731896811124265</v>
      </c>
      <c r="K14">
        <f t="shared" si="0"/>
        <v>13646.417810666666</v>
      </c>
    </row>
    <row r="15" spans="1:17" x14ac:dyDescent="0.3">
      <c r="A15" s="1">
        <v>115.783</v>
      </c>
      <c r="B15" s="1">
        <f t="shared" si="1"/>
        <v>1450</v>
      </c>
      <c r="C15" s="1">
        <v>8.4699999999999998E-2</v>
      </c>
      <c r="D15" s="1">
        <v>1.2781800000000001</v>
      </c>
      <c r="E15">
        <f t="shared" si="2"/>
        <v>94.363144999999989</v>
      </c>
      <c r="F15">
        <f t="shared" si="3"/>
        <v>14.321179972833331</v>
      </c>
      <c r="G15" s="8">
        <f t="shared" si="4"/>
        <v>744.84734866767201</v>
      </c>
      <c r="H15" s="1">
        <f t="shared" si="5"/>
        <v>0.26614427073957964</v>
      </c>
      <c r="I15" s="8">
        <f t="shared" si="6"/>
        <v>31.173511104571205</v>
      </c>
      <c r="J15">
        <f t="shared" si="7"/>
        <v>14.410885576636135</v>
      </c>
      <c r="K15">
        <f t="shared" si="0"/>
        <v>14321.179972833332</v>
      </c>
    </row>
    <row r="16" spans="1:17" x14ac:dyDescent="0.3">
      <c r="A16" s="1">
        <v>116.985</v>
      </c>
      <c r="B16" s="1">
        <f t="shared" si="1"/>
        <v>1500</v>
      </c>
      <c r="C16" s="1">
        <v>8.8650000000000007E-2</v>
      </c>
      <c r="D16" s="1">
        <v>1.2795000000000001</v>
      </c>
      <c r="E16">
        <f t="shared" si="2"/>
        <v>95.342774999999989</v>
      </c>
      <c r="F16">
        <f t="shared" si="3"/>
        <v>14.968815674999998</v>
      </c>
      <c r="G16" s="8">
        <f t="shared" si="4"/>
        <v>752.57997360482648</v>
      </c>
      <c r="H16" s="1">
        <f t="shared" si="5"/>
        <v>0.26650404992711629</v>
      </c>
      <c r="I16" s="8">
        <f t="shared" si="6"/>
        <v>31.131427014288391</v>
      </c>
      <c r="J16">
        <f t="shared" si="7"/>
        <v>15.06257796629764</v>
      </c>
      <c r="K16">
        <f t="shared" si="0"/>
        <v>14968.815674999998</v>
      </c>
    </row>
    <row r="17" spans="1:11" x14ac:dyDescent="0.3">
      <c r="A17" s="1">
        <v>117.788</v>
      </c>
      <c r="B17" s="1">
        <f t="shared" si="1"/>
        <v>1550</v>
      </c>
      <c r="C17" s="1">
        <v>9.3200000000000005E-2</v>
      </c>
      <c r="D17" s="1">
        <v>1.27766</v>
      </c>
      <c r="E17">
        <f t="shared" si="2"/>
        <v>95.997219999999984</v>
      </c>
      <c r="F17">
        <f t="shared" si="3"/>
        <v>15.573948991333332</v>
      </c>
      <c r="G17" s="8">
        <f t="shared" si="4"/>
        <v>757.74577878330797</v>
      </c>
      <c r="H17" s="1">
        <f t="shared" si="5"/>
        <v>0.26929586082077822</v>
      </c>
      <c r="I17" s="8">
        <f t="shared" si="6"/>
        <v>30.80868511692379</v>
      </c>
      <c r="J17">
        <f t="shared" si="7"/>
        <v>15.671501741910575</v>
      </c>
      <c r="K17">
        <f t="shared" si="0"/>
        <v>15573.948991333331</v>
      </c>
    </row>
    <row r="18" spans="1:11" x14ac:dyDescent="0.3">
      <c r="A18" s="1">
        <v>118.471</v>
      </c>
      <c r="B18" s="1">
        <f t="shared" si="1"/>
        <v>1600</v>
      </c>
      <c r="C18" s="1">
        <v>9.5899999999999999E-2</v>
      </c>
      <c r="D18" s="1">
        <v>1.2823500000000001</v>
      </c>
      <c r="E18">
        <f t="shared" si="2"/>
        <v>96.553865000000002</v>
      </c>
      <c r="F18">
        <f t="shared" si="3"/>
        <v>16.169553925333332</v>
      </c>
      <c r="G18" s="8">
        <f t="shared" si="4"/>
        <v>762.13960809451976</v>
      </c>
      <c r="H18" s="1">
        <f t="shared" si="5"/>
        <v>0.26689047947320149</v>
      </c>
      <c r="I18" s="8">
        <f t="shared" si="6"/>
        <v>31.086351958655612</v>
      </c>
      <c r="J18">
        <f t="shared" si="7"/>
        <v>16.27083745091192</v>
      </c>
      <c r="K18">
        <f t="shared" si="0"/>
        <v>16169.553925333332</v>
      </c>
    </row>
    <row r="19" spans="1:11" x14ac:dyDescent="0.3">
      <c r="A19" s="1">
        <v>118.77200000000001</v>
      </c>
      <c r="B19" s="1">
        <f t="shared" si="1"/>
        <v>1650</v>
      </c>
      <c r="C19" s="1">
        <v>9.8750000000000004E-2</v>
      </c>
      <c r="D19" s="1">
        <v>1.2902800000000001</v>
      </c>
      <c r="E19">
        <f t="shared" si="2"/>
        <v>96.799179999999993</v>
      </c>
      <c r="F19">
        <f t="shared" si="3"/>
        <v>16.717218385999999</v>
      </c>
      <c r="G19" s="8">
        <f t="shared" si="4"/>
        <v>764.07598089492194</v>
      </c>
      <c r="H19" s="1">
        <f t="shared" si="5"/>
        <v>0.2658187443265958</v>
      </c>
      <c r="I19" s="8">
        <f t="shared" si="6"/>
        <v>31.211686746682865</v>
      </c>
      <c r="J19">
        <f t="shared" si="7"/>
        <v>16.821932395045636</v>
      </c>
      <c r="K19">
        <f t="shared" si="0"/>
        <v>16717.218386</v>
      </c>
    </row>
    <row r="20" spans="1:11" x14ac:dyDescent="0.3">
      <c r="A20" s="1">
        <v>118.65600000000001</v>
      </c>
      <c r="B20" s="1">
        <f t="shared" si="1"/>
        <v>1700</v>
      </c>
      <c r="C20" s="1">
        <v>0.10005</v>
      </c>
      <c r="D20" s="1">
        <v>1.29942</v>
      </c>
      <c r="E20">
        <f t="shared" si="2"/>
        <v>96.704639999999998</v>
      </c>
      <c r="F20">
        <f t="shared" si="3"/>
        <v>17.206978943999999</v>
      </c>
      <c r="G20" s="8">
        <f t="shared" si="4"/>
        <v>763.32973755656087</v>
      </c>
      <c r="H20" s="1">
        <f t="shared" si="5"/>
        <v>0.26165255473680438</v>
      </c>
      <c r="I20" s="8">
        <f t="shared" si="6"/>
        <v>31.708658024240862</v>
      </c>
      <c r="J20">
        <f t="shared" si="7"/>
        <v>17.314760735634611</v>
      </c>
      <c r="K20">
        <f t="shared" si="0"/>
        <v>17206.978943999999</v>
      </c>
    </row>
    <row r="21" spans="1:11" x14ac:dyDescent="0.3">
      <c r="A21" s="1">
        <v>118.861</v>
      </c>
      <c r="B21" s="1">
        <f t="shared" si="1"/>
        <v>1750</v>
      </c>
      <c r="C21" s="1">
        <v>0.10305</v>
      </c>
      <c r="D21" s="1">
        <v>1.31053</v>
      </c>
      <c r="E21">
        <f t="shared" si="2"/>
        <v>96.871714999999995</v>
      </c>
      <c r="F21">
        <f t="shared" si="3"/>
        <v>17.743669130833332</v>
      </c>
      <c r="G21" s="8">
        <f t="shared" si="4"/>
        <v>764.6485296631472</v>
      </c>
      <c r="H21" s="1">
        <f t="shared" si="5"/>
        <v>0.261346735323294</v>
      </c>
      <c r="I21" s="8">
        <f t="shared" si="6"/>
        <v>31.745762460185617</v>
      </c>
      <c r="J21">
        <f t="shared" si="7"/>
        <v>17.854812664821313</v>
      </c>
      <c r="K21">
        <f t="shared" si="0"/>
        <v>17743.669130833332</v>
      </c>
    </row>
    <row r="22" spans="1:11" x14ac:dyDescent="0.3">
      <c r="A22" s="1">
        <v>119.584</v>
      </c>
      <c r="B22" s="1">
        <f t="shared" si="1"/>
        <v>1800</v>
      </c>
      <c r="C22" s="1">
        <v>0.10929999999999999</v>
      </c>
      <c r="D22" s="1">
        <v>1.3149</v>
      </c>
      <c r="E22">
        <f t="shared" si="2"/>
        <v>97.46096</v>
      </c>
      <c r="F22">
        <f t="shared" si="3"/>
        <v>18.361644863999999</v>
      </c>
      <c r="G22" s="8">
        <f t="shared" si="4"/>
        <v>769.29968426344885</v>
      </c>
      <c r="H22" s="1">
        <f t="shared" si="5"/>
        <v>0.26786815867696329</v>
      </c>
      <c r="I22" s="8">
        <f t="shared" si="6"/>
        <v>30.972891366769993</v>
      </c>
      <c r="J22">
        <f t="shared" si="7"/>
        <v>18.476659300133218</v>
      </c>
      <c r="K22">
        <f t="shared" si="0"/>
        <v>18361.644863999998</v>
      </c>
    </row>
    <row r="23" spans="1:11" x14ac:dyDescent="0.3">
      <c r="A23" s="1">
        <v>119.934</v>
      </c>
      <c r="B23" s="1">
        <f t="shared" si="1"/>
        <v>1850</v>
      </c>
      <c r="C23" s="1">
        <v>0.11415</v>
      </c>
      <c r="D23" s="1">
        <v>1.3184899999999999</v>
      </c>
      <c r="E23">
        <f t="shared" si="2"/>
        <v>97.746209999999991</v>
      </c>
      <c r="F23">
        <f t="shared" si="3"/>
        <v>18.926924462999995</v>
      </c>
      <c r="G23" s="8">
        <f t="shared" si="4"/>
        <v>771.55128054298621</v>
      </c>
      <c r="H23" s="1">
        <f t="shared" si="5"/>
        <v>0.27139908599739843</v>
      </c>
      <c r="I23" s="8">
        <f t="shared" si="6"/>
        <v>30.569931172862614</v>
      </c>
      <c r="J23">
        <f t="shared" si="7"/>
        <v>19.045479721037687</v>
      </c>
      <c r="K23">
        <f t="shared" si="0"/>
        <v>18926.924462999996</v>
      </c>
    </row>
    <row r="24" spans="1:11" x14ac:dyDescent="0.3">
      <c r="A24" s="1">
        <v>120.176</v>
      </c>
      <c r="B24" s="1">
        <f t="shared" si="1"/>
        <v>1900</v>
      </c>
      <c r="C24" s="1">
        <v>0.11745</v>
      </c>
      <c r="D24" s="1">
        <v>1.3189200000000001</v>
      </c>
      <c r="E24">
        <f t="shared" si="2"/>
        <v>97.943439999999995</v>
      </c>
      <c r="F24">
        <f t="shared" si="3"/>
        <v>19.477685434666661</v>
      </c>
      <c r="G24" s="8">
        <f t="shared" si="4"/>
        <v>773.10809854198055</v>
      </c>
      <c r="H24" s="1">
        <f t="shared" si="5"/>
        <v>0.27134897612594339</v>
      </c>
      <c r="I24" s="8">
        <f t="shared" si="6"/>
        <v>30.575576505833212</v>
      </c>
      <c r="J24">
        <f t="shared" si="7"/>
        <v>19.59969057222602</v>
      </c>
      <c r="K24">
        <f t="shared" si="0"/>
        <v>19477.685434666662</v>
      </c>
    </row>
    <row r="25" spans="1:11" x14ac:dyDescent="0.3">
      <c r="A25" s="1">
        <v>120.94799999999999</v>
      </c>
      <c r="B25" s="1">
        <f t="shared" si="1"/>
        <v>1950</v>
      </c>
      <c r="C25" s="1">
        <v>0.12055</v>
      </c>
      <c r="D25" s="1">
        <v>1.31484</v>
      </c>
      <c r="E25">
        <f t="shared" si="2"/>
        <v>98.572619999999986</v>
      </c>
      <c r="F25">
        <f t="shared" si="3"/>
        <v>20.118671741999997</v>
      </c>
      <c r="G25" s="8">
        <f t="shared" si="4"/>
        <v>778.0744766214176</v>
      </c>
      <c r="H25" s="1">
        <f t="shared" si="5"/>
        <v>0.26963758192223114</v>
      </c>
      <c r="I25" s="8">
        <f t="shared" si="6"/>
        <v>30.769640196933718</v>
      </c>
      <c r="J25">
        <f t="shared" si="7"/>
        <v>20.244691916297789</v>
      </c>
      <c r="K25">
        <f t="shared" si="0"/>
        <v>20118.671741999995</v>
      </c>
    </row>
    <row r="26" spans="1:11" x14ac:dyDescent="0.3">
      <c r="A26" s="1">
        <v>122.157</v>
      </c>
      <c r="B26" s="1">
        <f t="shared" si="1"/>
        <v>2000</v>
      </c>
      <c r="C26" s="1">
        <v>0.12554999999999999</v>
      </c>
      <c r="D26" s="1">
        <v>1.31653</v>
      </c>
      <c r="E26">
        <f t="shared" si="2"/>
        <v>99.557954999999993</v>
      </c>
      <c r="F26">
        <f t="shared" si="3"/>
        <v>20.840798579999998</v>
      </c>
      <c r="G26" s="8">
        <f t="shared" si="4"/>
        <v>785.85213348416266</v>
      </c>
      <c r="H26" s="1">
        <f t="shared" si="5"/>
        <v>0.27109085951350337</v>
      </c>
      <c r="I26" s="8">
        <f t="shared" si="6"/>
        <v>30.604688753458419</v>
      </c>
      <c r="J26">
        <f t="shared" si="7"/>
        <v>20.971342042472919</v>
      </c>
      <c r="K26">
        <f t="shared" si="0"/>
        <v>20840.798579999999</v>
      </c>
    </row>
    <row r="27" spans="1:11" x14ac:dyDescent="0.3">
      <c r="A27" s="1">
        <v>122.845</v>
      </c>
      <c r="B27" s="1">
        <f t="shared" si="1"/>
        <v>2050</v>
      </c>
      <c r="C27" s="1">
        <v>0.12784999999999999</v>
      </c>
      <c r="D27" s="1">
        <v>1.32098</v>
      </c>
      <c r="E27">
        <f t="shared" si="2"/>
        <v>100.118675</v>
      </c>
      <c r="F27">
        <f t="shared" si="3"/>
        <v>21.482130365833335</v>
      </c>
      <c r="G27" s="8">
        <f t="shared" si="4"/>
        <v>790.2781284565109</v>
      </c>
      <c r="H27" s="1">
        <f t="shared" si="5"/>
        <v>0.26781561707447626</v>
      </c>
      <c r="I27" s="8">
        <f t="shared" si="6"/>
        <v>30.978967806089862</v>
      </c>
      <c r="J27">
        <f t="shared" si="7"/>
        <v>21.616691029067315</v>
      </c>
      <c r="K27">
        <f t="shared" si="0"/>
        <v>21482.130365833335</v>
      </c>
    </row>
    <row r="28" spans="1:11" x14ac:dyDescent="0.3">
      <c r="A28" s="1">
        <v>123.79600000000001</v>
      </c>
      <c r="B28" s="1">
        <f t="shared" si="1"/>
        <v>2100</v>
      </c>
      <c r="C28" s="1">
        <v>0.13089999999999999</v>
      </c>
      <c r="D28" s="1">
        <v>1.32287</v>
      </c>
      <c r="E28">
        <f t="shared" si="2"/>
        <v>100.89373999999999</v>
      </c>
      <c r="F28">
        <f t="shared" si="3"/>
        <v>22.176444051999997</v>
      </c>
      <c r="G28" s="8">
        <f t="shared" si="4"/>
        <v>796.39603720462526</v>
      </c>
      <c r="H28" s="1">
        <f t="shared" si="5"/>
        <v>0.265619681234186</v>
      </c>
      <c r="I28" s="8">
        <f t="shared" si="6"/>
        <v>31.235077689907602</v>
      </c>
      <c r="J28">
        <f t="shared" si="7"/>
        <v>22.315353786229821</v>
      </c>
      <c r="K28">
        <f t="shared" si="0"/>
        <v>22176.444051999999</v>
      </c>
    </row>
    <row r="29" spans="1:11" x14ac:dyDescent="0.3">
      <c r="A29" s="1">
        <v>124.794</v>
      </c>
      <c r="B29" s="1">
        <f t="shared" si="1"/>
        <v>2150</v>
      </c>
      <c r="C29" s="1">
        <v>0.13435</v>
      </c>
      <c r="D29" s="1">
        <v>1.3216399999999999</v>
      </c>
      <c r="E29">
        <f t="shared" si="2"/>
        <v>101.70710999999999</v>
      </c>
      <c r="F29">
        <f t="shared" si="3"/>
        <v>22.887489986999999</v>
      </c>
      <c r="G29" s="8">
        <f t="shared" si="4"/>
        <v>802.81630316742076</v>
      </c>
      <c r="H29" s="1">
        <f t="shared" si="5"/>
        <v>0.26415085286477291</v>
      </c>
      <c r="I29" s="8">
        <f t="shared" si="6"/>
        <v>31.408762414882702</v>
      </c>
      <c r="J29">
        <f t="shared" si="7"/>
        <v>23.030853600383054</v>
      </c>
      <c r="K29">
        <f t="shared" si="0"/>
        <v>22887.489986999997</v>
      </c>
    </row>
    <row r="30" spans="1:11" x14ac:dyDescent="0.3">
      <c r="A30" s="1">
        <v>125.137</v>
      </c>
      <c r="B30" s="1">
        <f t="shared" si="1"/>
        <v>2200</v>
      </c>
      <c r="C30" s="1">
        <v>0.13769999999999999</v>
      </c>
      <c r="D30" s="1">
        <v>1.3165199999999999</v>
      </c>
      <c r="E30">
        <f t="shared" si="2"/>
        <v>101.986655</v>
      </c>
      <c r="F30">
        <f t="shared" si="3"/>
        <v>23.484127091333331</v>
      </c>
      <c r="G30" s="8">
        <f t="shared" si="4"/>
        <v>805.0228675213674</v>
      </c>
      <c r="H30" s="1">
        <f t="shared" si="5"/>
        <v>0.26385907280695897</v>
      </c>
      <c r="I30" s="8">
        <f t="shared" si="6"/>
        <v>31.443494783248095</v>
      </c>
      <c r="J30">
        <f t="shared" si="7"/>
        <v>23.631227945069273</v>
      </c>
      <c r="K30">
        <f t="shared" si="0"/>
        <v>23484.127091333332</v>
      </c>
    </row>
    <row r="31" spans="1:11" x14ac:dyDescent="0.3">
      <c r="A31" s="1">
        <v>126.02800000000001</v>
      </c>
      <c r="B31" s="1">
        <f t="shared" si="1"/>
        <v>2250</v>
      </c>
      <c r="C31" s="1">
        <v>0.14105000000000001</v>
      </c>
      <c r="D31" s="1">
        <v>1.3046500000000001</v>
      </c>
      <c r="E31">
        <f t="shared" si="2"/>
        <v>102.71281999999999</v>
      </c>
      <c r="F31">
        <f t="shared" si="3"/>
        <v>24.188869109999995</v>
      </c>
      <c r="G31" s="8">
        <f t="shared" si="4"/>
        <v>810.75478833584702</v>
      </c>
      <c r="H31" s="1">
        <f t="shared" si="5"/>
        <v>0.26240375154107409</v>
      </c>
      <c r="I31" s="8">
        <f t="shared" si="6"/>
        <v>31.617884007346653</v>
      </c>
      <c r="J31">
        <f t="shared" si="7"/>
        <v>24.34038435615539</v>
      </c>
      <c r="K31">
        <f t="shared" si="0"/>
        <v>24188.869109999996</v>
      </c>
    </row>
    <row r="32" spans="1:11" x14ac:dyDescent="0.3">
      <c r="A32" s="1">
        <v>126.66</v>
      </c>
      <c r="B32" s="1">
        <f t="shared" si="1"/>
        <v>2300</v>
      </c>
      <c r="C32" s="1">
        <v>0.14495</v>
      </c>
      <c r="D32" s="1">
        <v>1.2964599999999999</v>
      </c>
      <c r="E32">
        <f t="shared" si="2"/>
        <v>103.22789999999999</v>
      </c>
      <c r="F32">
        <f t="shared" si="3"/>
        <v>24.850396459999999</v>
      </c>
      <c r="G32" s="8">
        <f t="shared" si="4"/>
        <v>814.82052790346893</v>
      </c>
      <c r="H32" s="1">
        <f t="shared" si="5"/>
        <v>0.26248072180656068</v>
      </c>
      <c r="I32" s="8">
        <f t="shared" si="6"/>
        <v>31.608612328613756</v>
      </c>
      <c r="J32">
        <f t="shared" si="7"/>
        <v>25.00605540873272</v>
      </c>
      <c r="K32">
        <f t="shared" si="0"/>
        <v>24850.39646</v>
      </c>
    </row>
    <row r="33" spans="1:11" x14ac:dyDescent="0.3">
      <c r="A33" s="1">
        <v>126.822</v>
      </c>
      <c r="B33" s="1">
        <f t="shared" si="1"/>
        <v>2350</v>
      </c>
      <c r="C33" s="1">
        <v>0.14985000000000001</v>
      </c>
      <c r="D33" s="1">
        <v>1.2822899999999999</v>
      </c>
      <c r="E33">
        <f t="shared" si="2"/>
        <v>103.35992999999999</v>
      </c>
      <c r="F33">
        <f t="shared" si="3"/>
        <v>25.423097448999997</v>
      </c>
      <c r="G33" s="8">
        <f t="shared" si="4"/>
        <v>815.86269532428332</v>
      </c>
      <c r="H33" s="1">
        <f t="shared" si="5"/>
        <v>0.2652410869103301</v>
      </c>
      <c r="I33" s="8">
        <f t="shared" si="6"/>
        <v>31.279661367558543</v>
      </c>
      <c r="J33">
        <f t="shared" si="7"/>
        <v>25.582343706049084</v>
      </c>
      <c r="K33">
        <f t="shared" si="0"/>
        <v>25423.097448999997</v>
      </c>
    </row>
    <row r="34" spans="1:11" x14ac:dyDescent="0.3">
      <c r="A34" s="1">
        <v>126.69</v>
      </c>
      <c r="B34" s="1">
        <f t="shared" si="1"/>
        <v>2400</v>
      </c>
      <c r="C34" s="1">
        <v>0.1537</v>
      </c>
      <c r="D34" s="1">
        <v>1.2730399999999999</v>
      </c>
      <c r="E34">
        <f t="shared" si="2"/>
        <v>103.25234999999999</v>
      </c>
      <c r="F34">
        <f t="shared" si="3"/>
        <v>25.936990319999996</v>
      </c>
      <c r="G34" s="8">
        <f t="shared" si="4"/>
        <v>815.01352187028647</v>
      </c>
      <c r="H34" s="1">
        <f t="shared" si="5"/>
        <v>0.26666548102409138</v>
      </c>
      <c r="I34" s="8">
        <f t="shared" si="6"/>
        <v>31.112581003946101</v>
      </c>
      <c r="J34">
        <f t="shared" si="7"/>
        <v>26.099455520625693</v>
      </c>
      <c r="K34">
        <f t="shared" si="0"/>
        <v>25936.990319999997</v>
      </c>
    </row>
    <row r="35" spans="1:11" x14ac:dyDescent="0.3">
      <c r="A35" s="1">
        <v>126.55200000000001</v>
      </c>
      <c r="B35" s="1">
        <f t="shared" si="1"/>
        <v>2450</v>
      </c>
      <c r="C35" s="1">
        <v>0.15565000000000001</v>
      </c>
      <c r="D35" s="1">
        <v>1.2698400000000001</v>
      </c>
      <c r="E35">
        <f t="shared" si="2"/>
        <v>103.13988000000001</v>
      </c>
      <c r="F35">
        <f t="shared" si="3"/>
        <v>26.448503228</v>
      </c>
      <c r="G35" s="8">
        <f t="shared" si="4"/>
        <v>814.12574962292604</v>
      </c>
      <c r="H35" s="1">
        <f t="shared" si="5"/>
        <v>0.26482595024828753</v>
      </c>
      <c r="I35" s="8">
        <f t="shared" si="6"/>
        <v>31.328694833492587</v>
      </c>
      <c r="J35">
        <f t="shared" si="7"/>
        <v>26.614172464490906</v>
      </c>
      <c r="K35">
        <f t="shared" si="0"/>
        <v>26448.503228000001</v>
      </c>
    </row>
    <row r="36" spans="1:11" x14ac:dyDescent="0.3">
      <c r="A36" s="1">
        <v>126.438</v>
      </c>
      <c r="B36" s="1">
        <f t="shared" si="1"/>
        <v>2500</v>
      </c>
      <c r="C36" s="1">
        <v>0.15959999999999999</v>
      </c>
      <c r="D36" s="1">
        <v>1.2744599999999999</v>
      </c>
      <c r="E36">
        <f t="shared" si="2"/>
        <v>103.04697</v>
      </c>
      <c r="F36">
        <f t="shared" si="3"/>
        <v>26.963957149999999</v>
      </c>
      <c r="G36" s="8">
        <f t="shared" si="4"/>
        <v>813.39237254901957</v>
      </c>
      <c r="H36" s="1">
        <f t="shared" si="5"/>
        <v>0.26635556346743416</v>
      </c>
      <c r="I36" s="8">
        <f t="shared" si="6"/>
        <v>31.148781993933007</v>
      </c>
      <c r="J36">
        <f t="shared" si="7"/>
        <v>27.132855108243806</v>
      </c>
      <c r="K36">
        <f t="shared" si="0"/>
        <v>26963.957149999998</v>
      </c>
    </row>
    <row r="37" spans="1:11" x14ac:dyDescent="0.3">
      <c r="A37" s="1">
        <v>126.239</v>
      </c>
      <c r="B37" s="1">
        <f t="shared" si="1"/>
        <v>2550</v>
      </c>
      <c r="C37" s="1">
        <v>0.16259999999999999</v>
      </c>
      <c r="D37" s="1">
        <v>1.2787599999999999</v>
      </c>
      <c r="E37">
        <f t="shared" si="2"/>
        <v>102.88478499999999</v>
      </c>
      <c r="F37">
        <f t="shared" si="3"/>
        <v>27.459949116499995</v>
      </c>
      <c r="G37" s="8">
        <f t="shared" si="4"/>
        <v>812.11217923579659</v>
      </c>
      <c r="H37" s="1">
        <f t="shared" si="5"/>
        <v>0.2664607996525164</v>
      </c>
      <c r="I37" s="8">
        <f t="shared" si="6"/>
        <v>31.136480075634793</v>
      </c>
      <c r="J37">
        <f t="shared" si="7"/>
        <v>27.631953889888969</v>
      </c>
      <c r="K37">
        <f t="shared" si="0"/>
        <v>27459.949116499996</v>
      </c>
    </row>
    <row r="38" spans="1:11" x14ac:dyDescent="0.3">
      <c r="A38" s="1">
        <v>126.161</v>
      </c>
      <c r="B38" s="1">
        <f t="shared" si="1"/>
        <v>2600</v>
      </c>
      <c r="C38" s="1">
        <v>0.16805</v>
      </c>
      <c r="D38" s="1">
        <v>1.27634</v>
      </c>
      <c r="E38">
        <f t="shared" si="2"/>
        <v>102.821215</v>
      </c>
      <c r="F38">
        <f t="shared" si="3"/>
        <v>27.981079975333333</v>
      </c>
      <c r="G38" s="8">
        <f t="shared" si="4"/>
        <v>811.61039492207135</v>
      </c>
      <c r="H38" s="1">
        <f t="shared" si="5"/>
        <v>0.27026297793603699</v>
      </c>
      <c r="I38" s="8">
        <f t="shared" si="6"/>
        <v>30.698438397588646</v>
      </c>
      <c r="J38">
        <f t="shared" si="7"/>
        <v>28.156349029908675</v>
      </c>
      <c r="K38">
        <f t="shared" ref="K38:K69" si="8">F38*1000</f>
        <v>27981.079975333334</v>
      </c>
    </row>
    <row r="39" spans="1:11" x14ac:dyDescent="0.3">
      <c r="A39" s="1">
        <v>125.84699999999999</v>
      </c>
      <c r="B39" s="1">
        <f t="shared" ref="B39:B70" si="9">B38+50</f>
        <v>2650</v>
      </c>
      <c r="C39" s="1">
        <v>0.17144999999999999</v>
      </c>
      <c r="D39" s="1">
        <v>1.28027</v>
      </c>
      <c r="E39">
        <f t="shared" si="2"/>
        <v>102.565305</v>
      </c>
      <c r="F39">
        <f t="shared" si="3"/>
        <v>28.448196763499997</v>
      </c>
      <c r="G39" s="8">
        <f t="shared" si="4"/>
        <v>809.59039140271477</v>
      </c>
      <c r="H39" s="1">
        <f t="shared" si="5"/>
        <v>0.27120348133625566</v>
      </c>
      <c r="I39" s="8">
        <f t="shared" si="6"/>
        <v>30.591979639935253</v>
      </c>
      <c r="J39">
        <f t="shared" si="7"/>
        <v>28.626391763675382</v>
      </c>
      <c r="K39">
        <f t="shared" si="8"/>
        <v>28448.196763499996</v>
      </c>
    </row>
    <row r="40" spans="1:11" x14ac:dyDescent="0.3">
      <c r="A40" s="1">
        <v>124.911</v>
      </c>
      <c r="B40" s="1">
        <f t="shared" si="9"/>
        <v>2700</v>
      </c>
      <c r="C40" s="1">
        <v>0.17465</v>
      </c>
      <c r="D40" s="1">
        <v>1.2837099999999999</v>
      </c>
      <c r="E40">
        <f t="shared" si="2"/>
        <v>101.802465</v>
      </c>
      <c r="F40">
        <f t="shared" si="3"/>
        <v>28.769376609000002</v>
      </c>
      <c r="G40" s="8">
        <f t="shared" si="4"/>
        <v>803.56897963800907</v>
      </c>
      <c r="H40" s="1">
        <f t="shared" si="5"/>
        <v>0.27318110179493321</v>
      </c>
      <c r="I40" s="8">
        <f t="shared" si="6"/>
        <v>30.370517304473999</v>
      </c>
      <c r="J40">
        <f t="shared" si="7"/>
        <v>28.94958342887352</v>
      </c>
      <c r="K40">
        <f t="shared" si="8"/>
        <v>28769.376609000003</v>
      </c>
    </row>
    <row r="41" spans="1:11" x14ac:dyDescent="0.3">
      <c r="A41" s="1">
        <v>123.92700000000001</v>
      </c>
      <c r="B41" s="1">
        <f t="shared" si="9"/>
        <v>2750</v>
      </c>
      <c r="C41" s="1">
        <v>0.1784</v>
      </c>
      <c r="D41" s="1">
        <v>1.2811999999999999</v>
      </c>
      <c r="E41">
        <f t="shared" si="2"/>
        <v>101.000505</v>
      </c>
      <c r="F41">
        <f t="shared" si="3"/>
        <v>29.071312022499999</v>
      </c>
      <c r="G41" s="8">
        <f t="shared" si="4"/>
        <v>797.2387775263951</v>
      </c>
      <c r="H41" s="1">
        <f t="shared" si="5"/>
        <v>0.27614852724179284</v>
      </c>
      <c r="I41" s="8">
        <f t="shared" si="6"/>
        <v>30.044163053072626</v>
      </c>
      <c r="J41">
        <f t="shared" si="7"/>
        <v>29.253410117996676</v>
      </c>
      <c r="K41">
        <f t="shared" si="8"/>
        <v>29071.312022499998</v>
      </c>
    </row>
    <row r="42" spans="1:11" x14ac:dyDescent="0.3">
      <c r="A42" s="1">
        <v>123.68899999999999</v>
      </c>
      <c r="B42" s="1">
        <f t="shared" si="9"/>
        <v>2800</v>
      </c>
      <c r="C42" s="1">
        <v>0.18004999999999999</v>
      </c>
      <c r="D42" s="1">
        <v>1.2744800000000001</v>
      </c>
      <c r="E42">
        <f t="shared" si="2"/>
        <v>100.80653499999998</v>
      </c>
      <c r="F42">
        <f t="shared" si="3"/>
        <v>29.543035190666661</v>
      </c>
      <c r="G42" s="8">
        <f t="shared" si="4"/>
        <v>795.70769205630938</v>
      </c>
      <c r="H42" s="1">
        <f t="shared" si="5"/>
        <v>0.27425245739678394</v>
      </c>
      <c r="I42" s="8">
        <f t="shared" si="6"/>
        <v>30.251876165743269</v>
      </c>
      <c r="J42">
        <f t="shared" si="7"/>
        <v>29.728088085398344</v>
      </c>
      <c r="K42">
        <f t="shared" si="8"/>
        <v>29543.035190666662</v>
      </c>
    </row>
    <row r="43" spans="1:11" x14ac:dyDescent="0.3">
      <c r="A43" s="1">
        <v>123.389</v>
      </c>
      <c r="B43" s="1">
        <f t="shared" si="9"/>
        <v>2850</v>
      </c>
      <c r="C43" s="1">
        <v>0.18310000000000001</v>
      </c>
      <c r="D43" s="1">
        <v>1.2603599999999999</v>
      </c>
      <c r="E43">
        <f t="shared" si="2"/>
        <v>100.56203499999999</v>
      </c>
      <c r="F43">
        <f t="shared" si="3"/>
        <v>29.9976550405</v>
      </c>
      <c r="G43" s="8">
        <f t="shared" si="4"/>
        <v>793.77775238813467</v>
      </c>
      <c r="H43" s="1">
        <f t="shared" si="5"/>
        <v>0.27467146978241486</v>
      </c>
      <c r="I43" s="8">
        <f t="shared" si="6"/>
        <v>30.20572681207338</v>
      </c>
      <c r="J43">
        <f t="shared" si="7"/>
        <v>30.185555601988714</v>
      </c>
      <c r="K43">
        <f t="shared" si="8"/>
        <v>29997.655040499998</v>
      </c>
    </row>
    <row r="44" spans="1:11" x14ac:dyDescent="0.3">
      <c r="A44" s="1">
        <v>122.51900000000001</v>
      </c>
      <c r="B44" s="1">
        <f t="shared" si="9"/>
        <v>2900</v>
      </c>
      <c r="C44" s="1">
        <v>0.18790000000000001</v>
      </c>
      <c r="D44" s="1">
        <v>1.2531000000000001</v>
      </c>
      <c r="E44">
        <f t="shared" si="2"/>
        <v>99.852985000000004</v>
      </c>
      <c r="F44">
        <f t="shared" si="3"/>
        <v>30.308709380333333</v>
      </c>
      <c r="G44" s="8">
        <f t="shared" si="4"/>
        <v>788.18092735042728</v>
      </c>
      <c r="H44" s="1">
        <f t="shared" si="5"/>
        <v>0.27897921663027303</v>
      </c>
      <c r="I44" s="8">
        <f t="shared" si="6"/>
        <v>29.739317070037231</v>
      </c>
      <c r="J44">
        <f t="shared" si="7"/>
        <v>30.498558336955909</v>
      </c>
      <c r="K44">
        <f t="shared" si="8"/>
        <v>30308.709380333334</v>
      </c>
    </row>
    <row r="45" spans="1:11" x14ac:dyDescent="0.3">
      <c r="A45" s="1">
        <v>121.837</v>
      </c>
      <c r="B45" s="1">
        <f t="shared" si="9"/>
        <v>2950</v>
      </c>
      <c r="C45" s="1">
        <v>0.19255</v>
      </c>
      <c r="D45" s="1">
        <v>1.23943</v>
      </c>
      <c r="E45">
        <f t="shared" si="2"/>
        <v>99.297154999999989</v>
      </c>
      <c r="F45">
        <f t="shared" si="3"/>
        <v>30.659651558833328</v>
      </c>
      <c r="G45" s="8">
        <f t="shared" si="4"/>
        <v>783.79353117144274</v>
      </c>
      <c r="H45" s="1">
        <f t="shared" si="5"/>
        <v>0.28261084387645641</v>
      </c>
      <c r="I45" s="8">
        <f t="shared" si="6"/>
        <v>29.357158647971694</v>
      </c>
      <c r="J45">
        <f t="shared" si="7"/>
        <v>30.851698761695523</v>
      </c>
      <c r="K45">
        <f t="shared" si="8"/>
        <v>30659.651558833328</v>
      </c>
    </row>
    <row r="46" spans="1:11" x14ac:dyDescent="0.3">
      <c r="A46" s="1">
        <v>121.709</v>
      </c>
      <c r="B46" s="1">
        <f t="shared" si="9"/>
        <v>3000</v>
      </c>
      <c r="C46" s="1">
        <v>0.19900000000000001</v>
      </c>
      <c r="D46" s="1">
        <v>1.2273499999999999</v>
      </c>
      <c r="E46">
        <f t="shared" si="2"/>
        <v>99.192835000000002</v>
      </c>
      <c r="F46">
        <f t="shared" si="3"/>
        <v>31.146550189999999</v>
      </c>
      <c r="G46" s="8">
        <f t="shared" si="4"/>
        <v>782.97009024635497</v>
      </c>
      <c r="H46" s="1">
        <f t="shared" si="5"/>
        <v>0.28751177723930138</v>
      </c>
      <c r="I46" s="8">
        <f t="shared" si="6"/>
        <v>28.856735744820757</v>
      </c>
      <c r="J46">
        <f t="shared" si="7"/>
        <v>31.341647248794626</v>
      </c>
      <c r="K46">
        <f t="shared" si="8"/>
        <v>31146.550189999998</v>
      </c>
    </row>
    <row r="47" spans="1:11" x14ac:dyDescent="0.3">
      <c r="A47" s="1">
        <v>121.123</v>
      </c>
      <c r="B47" s="1">
        <f t="shared" si="9"/>
        <v>3050</v>
      </c>
      <c r="C47" s="1">
        <v>0.20605000000000001</v>
      </c>
      <c r="D47" s="1">
        <v>1.2193000000000001</v>
      </c>
      <c r="E47">
        <f t="shared" si="2"/>
        <v>98.715244999999996</v>
      </c>
      <c r="F47">
        <f t="shared" si="3"/>
        <v>31.513196712166664</v>
      </c>
      <c r="G47" s="8">
        <f t="shared" si="4"/>
        <v>779.20027476118639</v>
      </c>
      <c r="H47" s="1">
        <f t="shared" si="5"/>
        <v>0.2942338755630004</v>
      </c>
      <c r="I47" s="8">
        <f t="shared" si="6"/>
        <v>28.19747169982757</v>
      </c>
      <c r="J47">
        <f t="shared" si="7"/>
        <v>31.710590386723087</v>
      </c>
      <c r="K47">
        <f t="shared" si="8"/>
        <v>31513.196712166664</v>
      </c>
    </row>
    <row r="48" spans="1:11" x14ac:dyDescent="0.3">
      <c r="A48" s="1">
        <v>121.124</v>
      </c>
      <c r="B48" s="1">
        <f t="shared" si="9"/>
        <v>3100</v>
      </c>
      <c r="C48" s="1">
        <v>0.21004999999999999</v>
      </c>
      <c r="D48" s="1">
        <v>1.20692</v>
      </c>
      <c r="E48">
        <f t="shared" si="2"/>
        <v>98.716059999999985</v>
      </c>
      <c r="F48">
        <f t="shared" si="3"/>
        <v>32.030070934666661</v>
      </c>
      <c r="G48" s="8">
        <f t="shared" si="4"/>
        <v>779.20670789341352</v>
      </c>
      <c r="H48" s="1">
        <f t="shared" si="5"/>
        <v>0.29510549693381033</v>
      </c>
      <c r="I48" s="8">
        <f t="shared" si="6"/>
        <v>28.11418786000845</v>
      </c>
      <c r="J48">
        <f t="shared" si="7"/>
        <v>32.23070222751344</v>
      </c>
      <c r="K48">
        <f t="shared" si="8"/>
        <v>32030.070934666659</v>
      </c>
    </row>
    <row r="49" spans="1:11" x14ac:dyDescent="0.3">
      <c r="A49" s="1">
        <v>120.851</v>
      </c>
      <c r="B49" s="1">
        <f t="shared" si="9"/>
        <v>3150</v>
      </c>
      <c r="C49" s="1">
        <v>0.21604999999999999</v>
      </c>
      <c r="D49" s="1">
        <v>1.1927399999999999</v>
      </c>
      <c r="E49">
        <f t="shared" si="2"/>
        <v>98.49356499999999</v>
      </c>
      <c r="F49">
        <f t="shared" si="3"/>
        <v>32.4733283805</v>
      </c>
      <c r="G49" s="8">
        <f t="shared" si="4"/>
        <v>777.45046279537451</v>
      </c>
      <c r="H49" s="1">
        <f t="shared" si="5"/>
        <v>0.29939185432676935</v>
      </c>
      <c r="I49" s="8">
        <f t="shared" si="6"/>
        <v>27.711680392823801</v>
      </c>
      <c r="J49">
        <f t="shared" si="7"/>
        <v>32.676736167804215</v>
      </c>
      <c r="K49">
        <f t="shared" si="8"/>
        <v>32473.328380499999</v>
      </c>
    </row>
    <row r="50" spans="1:11" x14ac:dyDescent="0.3">
      <c r="A50" s="1">
        <v>120.596</v>
      </c>
      <c r="B50" s="1">
        <f t="shared" si="9"/>
        <v>3200</v>
      </c>
      <c r="C50" s="1">
        <v>0.21795</v>
      </c>
      <c r="D50" s="1">
        <v>1.1848099999999999</v>
      </c>
      <c r="E50">
        <f t="shared" si="2"/>
        <v>98.28573999999999</v>
      </c>
      <c r="F50">
        <f t="shared" si="3"/>
        <v>32.919170517333335</v>
      </c>
      <c r="G50" s="8">
        <f t="shared" si="4"/>
        <v>775.81001407742588</v>
      </c>
      <c r="H50" s="1">
        <f t="shared" si="5"/>
        <v>0.29793429925082121</v>
      </c>
      <c r="I50" s="8">
        <f t="shared" si="6"/>
        <v>27.847251559088239</v>
      </c>
      <c r="J50">
        <f t="shared" si="7"/>
        <v>33.125370989190166</v>
      </c>
      <c r="K50">
        <f t="shared" si="8"/>
        <v>32919.170517333332</v>
      </c>
    </row>
    <row r="51" spans="1:11" x14ac:dyDescent="0.3">
      <c r="A51" s="1">
        <v>120.84</v>
      </c>
      <c r="B51" s="1">
        <f t="shared" si="9"/>
        <v>3250</v>
      </c>
      <c r="C51" s="1">
        <v>0.22305</v>
      </c>
      <c r="D51" s="1">
        <v>1.17378</v>
      </c>
      <c r="E51">
        <f t="shared" si="2"/>
        <v>98.4846</v>
      </c>
      <c r="F51">
        <f t="shared" si="3"/>
        <v>33.501178099999997</v>
      </c>
      <c r="G51" s="8">
        <f t="shared" si="4"/>
        <v>777.37969834087471</v>
      </c>
      <c r="H51" s="1">
        <f t="shared" si="5"/>
        <v>0.29960886659087377</v>
      </c>
      <c r="I51" s="8">
        <f t="shared" si="6"/>
        <v>27.691608308266979</v>
      </c>
      <c r="J51">
        <f t="shared" si="7"/>
        <v>33.711024175202361</v>
      </c>
      <c r="K51">
        <f t="shared" si="8"/>
        <v>33501.178099999997</v>
      </c>
    </row>
    <row r="52" spans="1:11" x14ac:dyDescent="0.3">
      <c r="A52" s="1">
        <v>121.633</v>
      </c>
      <c r="B52" s="1">
        <f t="shared" si="9"/>
        <v>3300</v>
      </c>
      <c r="C52" s="1">
        <v>0.22550000000000001</v>
      </c>
      <c r="D52" s="1">
        <v>1.1611800000000001</v>
      </c>
      <c r="E52">
        <f t="shared" si="2"/>
        <v>99.130894999999995</v>
      </c>
      <c r="F52">
        <f t="shared" si="3"/>
        <v>34.239811132999996</v>
      </c>
      <c r="G52" s="8">
        <f t="shared" si="4"/>
        <v>782.48117219708388</v>
      </c>
      <c r="H52" s="1">
        <f t="shared" si="5"/>
        <v>0.29636553661418819</v>
      </c>
      <c r="I52" s="8">
        <f t="shared" si="6"/>
        <v>27.99465644387309</v>
      </c>
      <c r="J52">
        <f t="shared" si="7"/>
        <v>34.454283888569456</v>
      </c>
      <c r="K52">
        <f t="shared" si="8"/>
        <v>34239.811132999996</v>
      </c>
    </row>
    <row r="53" spans="1:11" x14ac:dyDescent="0.3">
      <c r="A53" s="1">
        <v>122.181</v>
      </c>
      <c r="B53" s="1">
        <f t="shared" si="9"/>
        <v>3350</v>
      </c>
      <c r="C53" s="1">
        <v>0.22850000000000001</v>
      </c>
      <c r="D53" s="1">
        <v>1.1510400000000001</v>
      </c>
      <c r="E53">
        <f t="shared" si="2"/>
        <v>99.577514999999991</v>
      </c>
      <c r="F53">
        <f t="shared" si="3"/>
        <v>34.915196009499994</v>
      </c>
      <c r="G53" s="8">
        <f t="shared" si="4"/>
        <v>786.00652865761663</v>
      </c>
      <c r="H53" s="1">
        <f t="shared" si="5"/>
        <v>0.29449927754099559</v>
      </c>
      <c r="I53" s="8">
        <f t="shared" si="6"/>
        <v>28.172060212145556</v>
      </c>
      <c r="J53">
        <f t="shared" si="7"/>
        <v>35.133899268998647</v>
      </c>
      <c r="K53">
        <f t="shared" si="8"/>
        <v>34915.196009499996</v>
      </c>
    </row>
    <row r="54" spans="1:11" x14ac:dyDescent="0.3">
      <c r="A54" s="1">
        <v>122.93300000000001</v>
      </c>
      <c r="B54" s="1">
        <f t="shared" si="9"/>
        <v>3400</v>
      </c>
      <c r="C54" s="1">
        <v>0.23419999999999999</v>
      </c>
      <c r="D54" s="1">
        <v>1.14117</v>
      </c>
      <c r="E54">
        <f t="shared" si="2"/>
        <v>100.190395</v>
      </c>
      <c r="F54">
        <f t="shared" si="3"/>
        <v>35.654421900666669</v>
      </c>
      <c r="G54" s="8">
        <f t="shared" si="4"/>
        <v>790.8442440925088</v>
      </c>
      <c r="H54" s="1">
        <f t="shared" si="5"/>
        <v>0.29558745979283263</v>
      </c>
      <c r="I54" s="8">
        <f t="shared" si="6"/>
        <v>28.068346962801254</v>
      </c>
      <c r="J54">
        <f t="shared" si="7"/>
        <v>35.877755554102102</v>
      </c>
      <c r="K54">
        <f t="shared" si="8"/>
        <v>35654.421900666668</v>
      </c>
    </row>
    <row r="55" spans="1:11" x14ac:dyDescent="0.3">
      <c r="A55" s="1">
        <v>123.47499999999999</v>
      </c>
      <c r="B55" s="1">
        <f t="shared" si="9"/>
        <v>3450</v>
      </c>
      <c r="C55" s="1">
        <v>0.23605000000000001</v>
      </c>
      <c r="D55" s="1">
        <v>1.12669</v>
      </c>
      <c r="E55">
        <f t="shared" si="2"/>
        <v>100.63212499999999</v>
      </c>
      <c r="F55">
        <f t="shared" si="3"/>
        <v>36.338260337499996</v>
      </c>
      <c r="G55" s="8">
        <f t="shared" si="4"/>
        <v>794.33100175967809</v>
      </c>
      <c r="H55" s="1">
        <f t="shared" si="5"/>
        <v>0.29231586491327316</v>
      </c>
      <c r="I55" s="8">
        <f t="shared" si="6"/>
        <v>28.382487490987923</v>
      </c>
      <c r="J55">
        <f t="shared" si="7"/>
        <v>36.565877446628051</v>
      </c>
      <c r="K55">
        <f t="shared" si="8"/>
        <v>36338.260337499996</v>
      </c>
    </row>
    <row r="56" spans="1:11" x14ac:dyDescent="0.3">
      <c r="A56" s="1">
        <v>123.428</v>
      </c>
      <c r="B56" s="1">
        <f t="shared" si="9"/>
        <v>3500</v>
      </c>
      <c r="C56" s="1">
        <v>0.24195</v>
      </c>
      <c r="D56" s="1">
        <v>1.11975</v>
      </c>
      <c r="E56">
        <f t="shared" si="2"/>
        <v>100.59381999999999</v>
      </c>
      <c r="F56">
        <f t="shared" si="3"/>
        <v>36.850869393333333</v>
      </c>
      <c r="G56" s="8">
        <f t="shared" si="4"/>
        <v>794.02864454499741</v>
      </c>
      <c r="H56" s="1">
        <f t="shared" si="5"/>
        <v>0.29545435913025425</v>
      </c>
      <c r="I56" s="8">
        <f t="shared" si="6"/>
        <v>28.080991608117124</v>
      </c>
      <c r="J56">
        <f t="shared" si="7"/>
        <v>37.081697404423068</v>
      </c>
      <c r="K56">
        <f t="shared" si="8"/>
        <v>36850.869393333334</v>
      </c>
    </row>
    <row r="57" spans="1:11" x14ac:dyDescent="0.3">
      <c r="A57" s="1">
        <v>124.205</v>
      </c>
      <c r="B57" s="1">
        <f t="shared" si="9"/>
        <v>3550</v>
      </c>
      <c r="C57" s="1">
        <v>0.24545</v>
      </c>
      <c r="D57" s="1">
        <v>1.10622</v>
      </c>
      <c r="E57">
        <f t="shared" si="2"/>
        <v>101.22707499999999</v>
      </c>
      <c r="F57">
        <f t="shared" si="3"/>
        <v>37.612606834166662</v>
      </c>
      <c r="G57" s="8">
        <f t="shared" si="4"/>
        <v>799.02718828557056</v>
      </c>
      <c r="H57" s="1">
        <f t="shared" si="5"/>
        <v>0.29365818882744071</v>
      </c>
      <c r="I57" s="8">
        <f t="shared" si="6"/>
        <v>28.252749948660778</v>
      </c>
      <c r="J57">
        <f t="shared" si="7"/>
        <v>37.848206247975916</v>
      </c>
      <c r="K57">
        <f t="shared" si="8"/>
        <v>37612.606834166661</v>
      </c>
    </row>
    <row r="58" spans="1:11" x14ac:dyDescent="0.3">
      <c r="A58" s="1">
        <v>124.066</v>
      </c>
      <c r="B58" s="1">
        <f t="shared" si="9"/>
        <v>3600</v>
      </c>
      <c r="C58" s="1">
        <v>0.25505</v>
      </c>
      <c r="D58" s="1">
        <v>1.09697</v>
      </c>
      <c r="E58">
        <f t="shared" si="2"/>
        <v>101.11378999999999</v>
      </c>
      <c r="F58">
        <f t="shared" si="3"/>
        <v>38.099676071999994</v>
      </c>
      <c r="G58" s="8">
        <f t="shared" si="4"/>
        <v>798.13298290598277</v>
      </c>
      <c r="H58" s="1">
        <f t="shared" si="5"/>
        <v>0.30124271866014096</v>
      </c>
      <c r="I58" s="8">
        <f t="shared" si="6"/>
        <v>27.541417154312992</v>
      </c>
      <c r="J58">
        <f t="shared" si="7"/>
        <v>38.338326410394828</v>
      </c>
      <c r="K58">
        <f t="shared" si="8"/>
        <v>38099.676071999995</v>
      </c>
    </row>
    <row r="59" spans="1:11" x14ac:dyDescent="0.3">
      <c r="A59" s="1">
        <v>123.967</v>
      </c>
      <c r="B59" s="1">
        <f t="shared" si="9"/>
        <v>3650</v>
      </c>
      <c r="C59" s="1">
        <v>0.25755</v>
      </c>
      <c r="D59" s="1">
        <v>1.0940099999999999</v>
      </c>
      <c r="E59">
        <f t="shared" si="2"/>
        <v>101.03310499999999</v>
      </c>
      <c r="F59">
        <f t="shared" si="3"/>
        <v>38.598013880166661</v>
      </c>
      <c r="G59" s="8">
        <f t="shared" si="4"/>
        <v>797.49610281548496</v>
      </c>
      <c r="H59" s="1">
        <f t="shared" si="5"/>
        <v>0.30026804062981383</v>
      </c>
      <c r="I59" s="8">
        <f t="shared" si="6"/>
        <v>27.630817325467017</v>
      </c>
      <c r="J59">
        <f t="shared" si="7"/>
        <v>38.839785727687428</v>
      </c>
      <c r="K59">
        <f t="shared" si="8"/>
        <v>38598.013880166662</v>
      </c>
    </row>
    <row r="60" spans="1:11" x14ac:dyDescent="0.3">
      <c r="A60" s="1">
        <v>123.815</v>
      </c>
      <c r="B60" s="1">
        <f t="shared" si="9"/>
        <v>3700</v>
      </c>
      <c r="C60" s="1">
        <v>0.26445000000000002</v>
      </c>
      <c r="D60" s="1">
        <v>1.09659</v>
      </c>
      <c r="E60">
        <f t="shared" si="2"/>
        <v>100.90922499999999</v>
      </c>
      <c r="F60">
        <f t="shared" si="3"/>
        <v>39.078779201666663</v>
      </c>
      <c r="G60" s="8">
        <f t="shared" si="4"/>
        <v>796.518266716943</v>
      </c>
      <c r="H60" s="1">
        <f t="shared" si="5"/>
        <v>0.30451949224382291</v>
      </c>
      <c r="I60" s="8">
        <f t="shared" si="6"/>
        <v>27.245058495878883</v>
      </c>
      <c r="J60">
        <f t="shared" si="7"/>
        <v>39.323562487039233</v>
      </c>
      <c r="K60">
        <f t="shared" si="8"/>
        <v>39078.779201666664</v>
      </c>
    </row>
    <row r="61" spans="1:11" x14ac:dyDescent="0.3">
      <c r="A61" s="1">
        <v>123.767</v>
      </c>
      <c r="B61" s="1">
        <f t="shared" si="9"/>
        <v>3750</v>
      </c>
      <c r="C61" s="1">
        <v>0.2651</v>
      </c>
      <c r="D61" s="1">
        <v>1.0980799999999999</v>
      </c>
      <c r="E61">
        <f t="shared" si="2"/>
        <v>100.870105</v>
      </c>
      <c r="F61">
        <f t="shared" si="3"/>
        <v>39.591516212499997</v>
      </c>
      <c r="G61" s="8">
        <f t="shared" si="4"/>
        <v>796.20947637003508</v>
      </c>
      <c r="H61" s="1">
        <f t="shared" si="5"/>
        <v>0.30131455274333674</v>
      </c>
      <c r="I61" s="8">
        <f t="shared" si="6"/>
        <v>27.53485121704519</v>
      </c>
      <c r="J61">
        <f t="shared" si="7"/>
        <v>39.8395112013241</v>
      </c>
      <c r="K61">
        <f t="shared" si="8"/>
        <v>39591.516212499999</v>
      </c>
    </row>
    <row r="62" spans="1:11" x14ac:dyDescent="0.3">
      <c r="A62" s="1">
        <v>123.509</v>
      </c>
      <c r="B62" s="1">
        <f t="shared" si="9"/>
        <v>3800</v>
      </c>
      <c r="C62" s="1">
        <v>0.26929999999999998</v>
      </c>
      <c r="D62" s="1">
        <v>1.09907</v>
      </c>
      <c r="E62">
        <f t="shared" si="2"/>
        <v>100.65983499999999</v>
      </c>
      <c r="F62">
        <f t="shared" si="3"/>
        <v>40.035771707333325</v>
      </c>
      <c r="G62" s="8">
        <f t="shared" si="4"/>
        <v>794.54972825540449</v>
      </c>
      <c r="H62" s="1">
        <f t="shared" si="5"/>
        <v>0.30269180493354303</v>
      </c>
      <c r="I62" s="8">
        <f t="shared" si="6"/>
        <v>27.409567236681053</v>
      </c>
      <c r="J62">
        <f t="shared" si="7"/>
        <v>40.286549442235781</v>
      </c>
      <c r="K62">
        <f t="shared" si="8"/>
        <v>40035.771707333326</v>
      </c>
    </row>
    <row r="63" spans="1:11" x14ac:dyDescent="0.3">
      <c r="A63" s="1">
        <v>122.672</v>
      </c>
      <c r="B63" s="1">
        <f t="shared" si="9"/>
        <v>3850</v>
      </c>
      <c r="C63" s="1">
        <v>0.27374999999999999</v>
      </c>
      <c r="D63" s="1">
        <v>1.1053299999999999</v>
      </c>
      <c r="E63">
        <f t="shared" si="2"/>
        <v>99.977679999999992</v>
      </c>
      <c r="F63">
        <f t="shared" si="3"/>
        <v>40.287672450666662</v>
      </c>
      <c r="G63" s="8">
        <f t="shared" si="4"/>
        <v>789.16519658119648</v>
      </c>
      <c r="H63" s="1">
        <f t="shared" si="5"/>
        <v>0.30576971194065983</v>
      </c>
      <c r="I63" s="8">
        <f t="shared" si="6"/>
        <v>27.133659925507629</v>
      </c>
      <c r="J63">
        <f t="shared" si="7"/>
        <v>40.540028051940595</v>
      </c>
      <c r="K63">
        <f t="shared" si="8"/>
        <v>40287.672450666665</v>
      </c>
    </row>
    <row r="64" spans="1:11" x14ac:dyDescent="0.3">
      <c r="A64" s="1">
        <v>122.157</v>
      </c>
      <c r="B64" s="1">
        <f t="shared" si="9"/>
        <v>3900</v>
      </c>
      <c r="C64" s="1">
        <v>0.27589999999999998</v>
      </c>
      <c r="D64" s="1">
        <v>1.11704</v>
      </c>
      <c r="E64">
        <f t="shared" si="2"/>
        <v>99.557954999999993</v>
      </c>
      <c r="F64">
        <f t="shared" si="3"/>
        <v>40.639557230999998</v>
      </c>
      <c r="G64" s="8">
        <f t="shared" si="4"/>
        <v>785.85213348416278</v>
      </c>
      <c r="H64" s="1">
        <f t="shared" si="5"/>
        <v>0.3055028362988515</v>
      </c>
      <c r="I64" s="8">
        <f t="shared" si="6"/>
        <v>27.157362857352574</v>
      </c>
      <c r="J64">
        <f t="shared" si="7"/>
        <v>40.894116982822197</v>
      </c>
      <c r="K64">
        <f t="shared" si="8"/>
        <v>40639.557230999999</v>
      </c>
    </row>
    <row r="65" spans="1:11" x14ac:dyDescent="0.3">
      <c r="A65" s="1">
        <v>121.184</v>
      </c>
      <c r="B65" s="1">
        <f t="shared" si="9"/>
        <v>3950</v>
      </c>
      <c r="C65" s="1">
        <v>0.28284999999999999</v>
      </c>
      <c r="D65" s="1">
        <v>1.12259</v>
      </c>
      <c r="E65">
        <f t="shared" si="2"/>
        <v>98.764959999999988</v>
      </c>
      <c r="F65">
        <f t="shared" si="3"/>
        <v>40.83272662933333</v>
      </c>
      <c r="G65" s="8">
        <f t="shared" si="4"/>
        <v>779.59269582704871</v>
      </c>
      <c r="H65" s="1">
        <f t="shared" si="5"/>
        <v>0.31171687640512119</v>
      </c>
      <c r="I65" s="8">
        <f t="shared" si="6"/>
        <v>26.615983949921247</v>
      </c>
      <c r="J65">
        <f t="shared" si="7"/>
        <v>41.088496363681166</v>
      </c>
      <c r="K65">
        <f t="shared" si="8"/>
        <v>40832.72662933333</v>
      </c>
    </row>
    <row r="66" spans="1:11" x14ac:dyDescent="0.3">
      <c r="A66" s="1">
        <v>120.004</v>
      </c>
      <c r="B66" s="1">
        <f t="shared" si="9"/>
        <v>4000</v>
      </c>
      <c r="C66" s="1">
        <v>0.28455000000000003</v>
      </c>
      <c r="D66" s="1">
        <v>1.1246100000000001</v>
      </c>
      <c r="E66">
        <f t="shared" si="2"/>
        <v>97.803259999999995</v>
      </c>
      <c r="F66">
        <f t="shared" si="3"/>
        <v>40.946964853333334</v>
      </c>
      <c r="G66" s="8">
        <f t="shared" si="4"/>
        <v>772.00159979889384</v>
      </c>
      <c r="H66" s="1">
        <f t="shared" si="5"/>
        <v>0.31271548564991175</v>
      </c>
      <c r="I66" s="8">
        <f t="shared" si="6"/>
        <v>26.530989861520577</v>
      </c>
      <c r="J66">
        <f t="shared" si="7"/>
        <v>41.203450157828378</v>
      </c>
      <c r="K66">
        <f t="shared" si="8"/>
        <v>40946.964853333331</v>
      </c>
    </row>
    <row r="67" spans="1:11" x14ac:dyDescent="0.3">
      <c r="A67" s="1">
        <v>118.73399999999999</v>
      </c>
      <c r="B67" s="1">
        <f t="shared" si="9"/>
        <v>4050</v>
      </c>
      <c r="C67" s="1">
        <v>0.28710000000000002</v>
      </c>
      <c r="D67" s="1">
        <v>1.1222000000000001</v>
      </c>
      <c r="E67">
        <f t="shared" si="2"/>
        <v>96.768209999999996</v>
      </c>
      <c r="F67">
        <f t="shared" si="3"/>
        <v>41.020044219000006</v>
      </c>
      <c r="G67" s="8">
        <f t="shared" si="4"/>
        <v>763.83152187028656</v>
      </c>
      <c r="H67" s="1">
        <f t="shared" si="5"/>
        <v>0.31495577944832737</v>
      </c>
      <c r="I67" s="8">
        <f t="shared" si="6"/>
        <v>26.342273806978877</v>
      </c>
      <c r="J67">
        <f t="shared" si="7"/>
        <v>41.276987281070546</v>
      </c>
      <c r="K67">
        <f t="shared" si="8"/>
        <v>41020.044219000003</v>
      </c>
    </row>
    <row r="68" spans="1:11" x14ac:dyDescent="0.3">
      <c r="A68" s="1">
        <v>117.44199999999999</v>
      </c>
      <c r="B68" s="1">
        <f t="shared" si="9"/>
        <v>4100</v>
      </c>
      <c r="C68" s="1">
        <v>0.28894999999999998</v>
      </c>
      <c r="D68" s="1">
        <v>1.1239399999999999</v>
      </c>
      <c r="E68">
        <f t="shared" si="2"/>
        <v>95.715229999999991</v>
      </c>
      <c r="F68">
        <f t="shared" si="3"/>
        <v>41.074595700666663</v>
      </c>
      <c r="G68" s="8">
        <f t="shared" si="4"/>
        <v>755.51991503267959</v>
      </c>
      <c r="H68" s="1">
        <f t="shared" si="5"/>
        <v>0.31656428452170882</v>
      </c>
      <c r="I68" s="8">
        <f t="shared" si="6"/>
        <v>26.208425223500971</v>
      </c>
      <c r="J68">
        <f t="shared" si="7"/>
        <v>41.331880464580948</v>
      </c>
      <c r="K68">
        <f t="shared" si="8"/>
        <v>41074.595700666665</v>
      </c>
    </row>
    <row r="69" spans="1:11" x14ac:dyDescent="0.3">
      <c r="A69" s="1">
        <v>116.5</v>
      </c>
      <c r="B69" s="1">
        <f t="shared" si="9"/>
        <v>4150</v>
      </c>
      <c r="C69" s="1">
        <v>0.29304999999999998</v>
      </c>
      <c r="D69" s="1">
        <v>1.12233</v>
      </c>
      <c r="E69">
        <f t="shared" si="2"/>
        <v>94.947499999999991</v>
      </c>
      <c r="F69">
        <f t="shared" si="3"/>
        <v>41.242029083333328</v>
      </c>
      <c r="G69" s="8">
        <f t="shared" si="4"/>
        <v>749.4599044746102</v>
      </c>
      <c r="H69" s="1">
        <f t="shared" si="5"/>
        <v>0.31975269629323866</v>
      </c>
      <c r="I69" s="8">
        <f t="shared" si="6"/>
        <v>25.947088094949482</v>
      </c>
      <c r="J69">
        <f t="shared" si="7"/>
        <v>41.50036262344603</v>
      </c>
      <c r="K69">
        <f t="shared" si="8"/>
        <v>41242.029083333327</v>
      </c>
    </row>
    <row r="70" spans="1:11" x14ac:dyDescent="0.3">
      <c r="A70" s="1">
        <v>115.931</v>
      </c>
      <c r="B70" s="1">
        <f t="shared" si="9"/>
        <v>4200</v>
      </c>
      <c r="C70" s="1">
        <v>0.2949</v>
      </c>
      <c r="D70" s="1">
        <v>1.1217900000000001</v>
      </c>
      <c r="E70">
        <f t="shared" si="2"/>
        <v>94.483764999999991</v>
      </c>
      <c r="F70">
        <f t="shared" si="3"/>
        <v>41.535063093999995</v>
      </c>
      <c r="G70" s="8">
        <f t="shared" si="4"/>
        <v>745.7994522373051</v>
      </c>
      <c r="H70" s="1">
        <f t="shared" si="5"/>
        <v>0.31950113979523503</v>
      </c>
      <c r="I70" s="8">
        <f t="shared" si="6"/>
        <v>25.967517313507965</v>
      </c>
      <c r="J70">
        <f t="shared" si="7"/>
        <v>41.795232152757912</v>
      </c>
      <c r="K70">
        <f t="shared" ref="K70:K96" si="10">F70*1000</f>
        <v>41535.063093999997</v>
      </c>
    </row>
    <row r="71" spans="1:11" x14ac:dyDescent="0.3">
      <c r="A71" s="1">
        <v>115.03400000000001</v>
      </c>
      <c r="B71" s="1">
        <f t="shared" ref="B71:B96" si="11">B70+50</f>
        <v>4250</v>
      </c>
      <c r="C71" s="1">
        <v>0.29715000000000003</v>
      </c>
      <c r="D71" s="1">
        <v>1.12456</v>
      </c>
      <c r="E71">
        <f t="shared" ref="E71:E96" si="12">A71*0.815</f>
        <v>93.752709999999993</v>
      </c>
      <c r="F71">
        <f t="shared" ref="F71:F96" si="13">((2*3.14*B71*E71)/60)/1000</f>
        <v>41.704330498333327</v>
      </c>
      <c r="G71" s="8">
        <f t="shared" ref="G71:G96" si="14">(120*F71)/(0.09*0.00442*B71*4)</f>
        <v>740.02893262946191</v>
      </c>
      <c r="H71" s="1">
        <f t="shared" ref="H71:H96" si="15">(C71*0.75*60)/F71</f>
        <v>0.32063217033383112</v>
      </c>
      <c r="I71" s="8">
        <f t="shared" ref="I71:I96" si="16">((K71*3600)/((43391*10^3)*(C71*60*0.75)))*100</f>
        <v>25.875916851013752</v>
      </c>
      <c r="J71">
        <f t="shared" ref="J71:J96" si="17">F71*(101.325/$M$4)*(SQRT($O$4/293))</f>
        <v>41.965559821310997</v>
      </c>
      <c r="K71">
        <f t="shared" si="10"/>
        <v>41704.330498333329</v>
      </c>
    </row>
    <row r="72" spans="1:11" x14ac:dyDescent="0.3">
      <c r="A72" s="1">
        <v>114.39100000000001</v>
      </c>
      <c r="B72" s="1">
        <f t="shared" si="11"/>
        <v>4300</v>
      </c>
      <c r="C72" s="1">
        <v>0.30220000000000002</v>
      </c>
      <c r="D72" s="1">
        <v>1.1227799999999999</v>
      </c>
      <c r="E72">
        <f t="shared" si="12"/>
        <v>93.228664999999992</v>
      </c>
      <c r="F72">
        <f t="shared" si="13"/>
        <v>41.959114494333328</v>
      </c>
      <c r="G72" s="8">
        <f t="shared" si="14"/>
        <v>735.89242860734021</v>
      </c>
      <c r="H72" s="1">
        <f t="shared" si="15"/>
        <v>0.32410121528748126</v>
      </c>
      <c r="I72" s="8">
        <f t="shared" si="16"/>
        <v>25.598951771776214</v>
      </c>
      <c r="J72">
        <f t="shared" si="17"/>
        <v>42.221939743920665</v>
      </c>
      <c r="K72">
        <f t="shared" si="10"/>
        <v>41959.114494333327</v>
      </c>
    </row>
    <row r="73" spans="1:11" x14ac:dyDescent="0.3">
      <c r="A73" s="1">
        <v>114.01600000000001</v>
      </c>
      <c r="B73" s="1">
        <f t="shared" si="11"/>
        <v>4350</v>
      </c>
      <c r="C73" s="1">
        <v>0.30604999999999999</v>
      </c>
      <c r="D73" s="1">
        <v>1.1194299999999999</v>
      </c>
      <c r="E73">
        <f t="shared" si="12"/>
        <v>92.92304</v>
      </c>
      <c r="F73">
        <f t="shared" si="13"/>
        <v>42.307860112</v>
      </c>
      <c r="G73" s="8">
        <f t="shared" si="14"/>
        <v>733.48000402212165</v>
      </c>
      <c r="H73" s="1">
        <f t="shared" si="15"/>
        <v>0.32552461796794357</v>
      </c>
      <c r="I73" s="8">
        <f t="shared" si="16"/>
        <v>25.487016715077793</v>
      </c>
      <c r="J73">
        <f t="shared" si="17"/>
        <v>42.572869848917691</v>
      </c>
      <c r="K73">
        <f t="shared" si="10"/>
        <v>42307.860112000002</v>
      </c>
    </row>
    <row r="74" spans="1:11" x14ac:dyDescent="0.3">
      <c r="A74" s="1">
        <v>113.871</v>
      </c>
      <c r="B74" s="1">
        <f t="shared" si="11"/>
        <v>4400</v>
      </c>
      <c r="C74" s="1">
        <v>0.30919999999999997</v>
      </c>
      <c r="D74" s="1">
        <v>1.1198600000000001</v>
      </c>
      <c r="E74">
        <f t="shared" si="12"/>
        <v>92.804864999999992</v>
      </c>
      <c r="F74">
        <f t="shared" si="13"/>
        <v>42.739733827999999</v>
      </c>
      <c r="G74" s="8">
        <f t="shared" si="14"/>
        <v>732.5471998491704</v>
      </c>
      <c r="H74" s="1">
        <f t="shared" si="15"/>
        <v>0.32555186365911687</v>
      </c>
      <c r="I74" s="8">
        <f t="shared" si="16"/>
        <v>25.484883686630216</v>
      </c>
      <c r="J74">
        <f t="shared" si="17"/>
        <v>43.007448753493904</v>
      </c>
      <c r="K74">
        <f t="shared" si="10"/>
        <v>42739.733827999997</v>
      </c>
    </row>
    <row r="75" spans="1:11" x14ac:dyDescent="0.3">
      <c r="A75" s="1">
        <v>113.985</v>
      </c>
      <c r="B75" s="1">
        <f t="shared" si="11"/>
        <v>4450</v>
      </c>
      <c r="C75" s="1">
        <v>0.30990000000000001</v>
      </c>
      <c r="D75" s="1">
        <v>1.11873</v>
      </c>
      <c r="E75">
        <f t="shared" si="12"/>
        <v>92.897774999999996</v>
      </c>
      <c r="F75">
        <f t="shared" si="13"/>
        <v>43.268687002500002</v>
      </c>
      <c r="G75" s="8">
        <f t="shared" si="14"/>
        <v>733.28057692307698</v>
      </c>
      <c r="H75" s="1">
        <f t="shared" si="15"/>
        <v>0.32230005036192222</v>
      </c>
      <c r="I75" s="8">
        <f t="shared" si="16"/>
        <v>25.742010806395115</v>
      </c>
      <c r="J75">
        <f t="shared" si="17"/>
        <v>43.539715206927063</v>
      </c>
      <c r="K75">
        <f t="shared" si="10"/>
        <v>43268.687002500003</v>
      </c>
    </row>
    <row r="76" spans="1:11" x14ac:dyDescent="0.3">
      <c r="A76" s="1">
        <v>113.306</v>
      </c>
      <c r="B76" s="1">
        <f t="shared" si="11"/>
        <v>4500</v>
      </c>
      <c r="C76" s="1">
        <v>0.31445000000000001</v>
      </c>
      <c r="D76" s="1">
        <v>1.1156299999999999</v>
      </c>
      <c r="E76">
        <f t="shared" si="12"/>
        <v>92.34438999999999</v>
      </c>
      <c r="F76">
        <f t="shared" si="13"/>
        <v>43.494207689999996</v>
      </c>
      <c r="G76" s="8">
        <f t="shared" si="14"/>
        <v>728.91248014077428</v>
      </c>
      <c r="H76" s="1">
        <f t="shared" si="15"/>
        <v>0.32533642412466257</v>
      </c>
      <c r="I76" s="8">
        <f t="shared" si="16"/>
        <v>25.50175991403648</v>
      </c>
      <c r="J76">
        <f t="shared" si="17"/>
        <v>43.766648520305687</v>
      </c>
      <c r="K76">
        <f t="shared" si="10"/>
        <v>43494.207689999996</v>
      </c>
    </row>
    <row r="77" spans="1:11" x14ac:dyDescent="0.3">
      <c r="A77" s="1">
        <v>113.074</v>
      </c>
      <c r="B77" s="1">
        <f t="shared" si="11"/>
        <v>4550</v>
      </c>
      <c r="C77" s="1">
        <v>0.31709999999999999</v>
      </c>
      <c r="D77" s="1">
        <v>1.1095299999999999</v>
      </c>
      <c r="E77">
        <f t="shared" si="12"/>
        <v>92.155309999999986</v>
      </c>
      <c r="F77">
        <f t="shared" si="13"/>
        <v>43.887430465666668</v>
      </c>
      <c r="G77" s="8">
        <f t="shared" si="14"/>
        <v>727.41999346405237</v>
      </c>
      <c r="H77" s="1">
        <f t="shared" si="15"/>
        <v>0.32513865242493734</v>
      </c>
      <c r="I77" s="8">
        <f t="shared" si="16"/>
        <v>25.517271839076983</v>
      </c>
      <c r="J77">
        <f t="shared" si="17"/>
        <v>44.162334381178127</v>
      </c>
      <c r="K77">
        <f t="shared" si="10"/>
        <v>43887.430465666665</v>
      </c>
    </row>
    <row r="78" spans="1:11" x14ac:dyDescent="0.3">
      <c r="A78" s="1">
        <v>112.19499999999999</v>
      </c>
      <c r="B78" s="1">
        <f t="shared" si="11"/>
        <v>4600</v>
      </c>
      <c r="C78" s="1">
        <v>0.31940000000000002</v>
      </c>
      <c r="D78" s="1">
        <v>1.1056900000000001</v>
      </c>
      <c r="E78">
        <f t="shared" si="12"/>
        <v>91.438924999999983</v>
      </c>
      <c r="F78">
        <f t="shared" si="13"/>
        <v>44.024794423333326</v>
      </c>
      <c r="G78" s="8">
        <f t="shared" si="14"/>
        <v>721.76527023629944</v>
      </c>
      <c r="H78" s="1">
        <f t="shared" si="15"/>
        <v>0.32647511903842646</v>
      </c>
      <c r="I78" s="8">
        <f t="shared" si="16"/>
        <v>25.412813704623439</v>
      </c>
      <c r="J78">
        <f t="shared" si="17"/>
        <v>44.300558764926059</v>
      </c>
      <c r="K78">
        <f t="shared" si="10"/>
        <v>44024.794423333326</v>
      </c>
    </row>
    <row r="79" spans="1:11" x14ac:dyDescent="0.3">
      <c r="A79" s="1">
        <v>111.06100000000001</v>
      </c>
      <c r="B79" s="1">
        <f t="shared" si="11"/>
        <v>4650</v>
      </c>
      <c r="C79" s="1">
        <v>0.32055</v>
      </c>
      <c r="D79" s="1">
        <v>1.09782</v>
      </c>
      <c r="E79">
        <f t="shared" si="12"/>
        <v>90.514714999999995</v>
      </c>
      <c r="F79">
        <f t="shared" si="13"/>
        <v>44.053511790500004</v>
      </c>
      <c r="G79" s="8">
        <f t="shared" si="14"/>
        <v>714.47009829059834</v>
      </c>
      <c r="H79" s="1">
        <f t="shared" si="15"/>
        <v>0.32743700589860014</v>
      </c>
      <c r="I79" s="8">
        <f t="shared" si="16"/>
        <v>25.338160409051557</v>
      </c>
      <c r="J79">
        <f t="shared" si="17"/>
        <v>44.329456013133701</v>
      </c>
      <c r="K79">
        <f t="shared" si="10"/>
        <v>44053.511790500001</v>
      </c>
    </row>
    <row r="80" spans="1:11" x14ac:dyDescent="0.3">
      <c r="A80" s="1">
        <v>109.973</v>
      </c>
      <c r="B80" s="1">
        <f t="shared" si="11"/>
        <v>4700</v>
      </c>
      <c r="C80" s="1">
        <v>0.32069999999999999</v>
      </c>
      <c r="D80" s="1">
        <v>1.09558</v>
      </c>
      <c r="E80">
        <f t="shared" si="12"/>
        <v>89.627994999999999</v>
      </c>
      <c r="F80">
        <f t="shared" si="13"/>
        <v>44.090998340333329</v>
      </c>
      <c r="G80" s="8">
        <f t="shared" si="14"/>
        <v>707.47085042735034</v>
      </c>
      <c r="H80" s="1">
        <f t="shared" si="15"/>
        <v>0.32731170858516101</v>
      </c>
      <c r="I80" s="8">
        <f t="shared" si="16"/>
        <v>25.34786004198088</v>
      </c>
      <c r="J80">
        <f t="shared" si="17"/>
        <v>44.367177372779736</v>
      </c>
      <c r="K80">
        <f t="shared" si="10"/>
        <v>44090.998340333332</v>
      </c>
    </row>
    <row r="81" spans="1:11" x14ac:dyDescent="0.3">
      <c r="A81" s="1">
        <v>108.654</v>
      </c>
      <c r="B81" s="1">
        <f t="shared" si="11"/>
        <v>4750</v>
      </c>
      <c r="C81" s="1">
        <v>0.32485000000000003</v>
      </c>
      <c r="D81" s="1">
        <v>1.0882700000000001</v>
      </c>
      <c r="E81">
        <f t="shared" si="12"/>
        <v>88.553009999999986</v>
      </c>
      <c r="F81">
        <f t="shared" si="13"/>
        <v>44.025604804999993</v>
      </c>
      <c r="G81" s="8">
        <f t="shared" si="14"/>
        <v>698.98554901960779</v>
      </c>
      <c r="H81" s="1">
        <f t="shared" si="15"/>
        <v>0.33203973153231509</v>
      </c>
      <c r="I81" s="8">
        <f t="shared" si="16"/>
        <v>24.986923525779432</v>
      </c>
      <c r="J81">
        <f t="shared" si="17"/>
        <v>44.301374222695173</v>
      </c>
      <c r="K81">
        <f t="shared" si="10"/>
        <v>44025.604804999995</v>
      </c>
    </row>
    <row r="82" spans="1:11" x14ac:dyDescent="0.3">
      <c r="A82" s="1">
        <v>107.07599999999999</v>
      </c>
      <c r="B82" s="1">
        <f t="shared" si="11"/>
        <v>4800</v>
      </c>
      <c r="C82" s="1">
        <v>0.32455000000000001</v>
      </c>
      <c r="D82" s="1">
        <v>1.08396</v>
      </c>
      <c r="E82">
        <f t="shared" si="12"/>
        <v>87.266939999999991</v>
      </c>
      <c r="F82">
        <f t="shared" si="13"/>
        <v>43.842910656000001</v>
      </c>
      <c r="G82" s="8">
        <f t="shared" si="14"/>
        <v>688.83406636500763</v>
      </c>
      <c r="H82" s="1">
        <f t="shared" si="15"/>
        <v>0.33311542918743942</v>
      </c>
      <c r="I82" s="8">
        <f t="shared" si="16"/>
        <v>24.906235653977717</v>
      </c>
      <c r="J82">
        <f t="shared" si="17"/>
        <v>44.117535706472765</v>
      </c>
      <c r="K82">
        <f t="shared" si="10"/>
        <v>43842.910656</v>
      </c>
    </row>
    <row r="83" spans="1:11" x14ac:dyDescent="0.3">
      <c r="A83" s="1">
        <v>105.24</v>
      </c>
      <c r="B83" s="1">
        <f t="shared" si="11"/>
        <v>4850</v>
      </c>
      <c r="C83" s="1">
        <v>0.32569999999999999</v>
      </c>
      <c r="D83" s="1">
        <v>1.0822099999999999</v>
      </c>
      <c r="E83">
        <f t="shared" si="12"/>
        <v>85.770599999999988</v>
      </c>
      <c r="F83">
        <f t="shared" si="13"/>
        <v>43.540015579999995</v>
      </c>
      <c r="G83" s="8">
        <f t="shared" si="14"/>
        <v>677.02283559577666</v>
      </c>
      <c r="H83" s="1">
        <f t="shared" si="15"/>
        <v>0.33662137701972777</v>
      </c>
      <c r="I83" s="8">
        <f t="shared" si="16"/>
        <v>24.646834531937838</v>
      </c>
      <c r="J83">
        <f t="shared" si="17"/>
        <v>43.812743343675649</v>
      </c>
      <c r="K83">
        <f t="shared" si="10"/>
        <v>43540.015579999992</v>
      </c>
    </row>
    <row r="84" spans="1:11" x14ac:dyDescent="0.3">
      <c r="A84" s="1">
        <v>103.63200000000001</v>
      </c>
      <c r="B84" s="1">
        <f t="shared" si="11"/>
        <v>4900</v>
      </c>
      <c r="C84" s="1">
        <v>0.32769999999999999</v>
      </c>
      <c r="D84" s="1">
        <v>1.0846</v>
      </c>
      <c r="E84">
        <f t="shared" si="12"/>
        <v>84.460080000000005</v>
      </c>
      <c r="F84">
        <f t="shared" si="13"/>
        <v>43.316759695999998</v>
      </c>
      <c r="G84" s="8">
        <f t="shared" si="14"/>
        <v>666.67835897435896</v>
      </c>
      <c r="H84" s="1">
        <f t="shared" si="15"/>
        <v>0.34043405147319311</v>
      </c>
      <c r="I84" s="8">
        <f t="shared" si="16"/>
        <v>24.370803518083438</v>
      </c>
      <c r="J84">
        <f t="shared" si="17"/>
        <v>43.588089020167544</v>
      </c>
      <c r="K84">
        <f t="shared" si="10"/>
        <v>43316.759696000001</v>
      </c>
    </row>
    <row r="85" spans="1:11" x14ac:dyDescent="0.3">
      <c r="A85" s="1">
        <v>102.33499999999999</v>
      </c>
      <c r="B85" s="1">
        <f t="shared" si="11"/>
        <v>4950</v>
      </c>
      <c r="C85" s="1">
        <v>0.32845000000000002</v>
      </c>
      <c r="D85" s="1">
        <v>1.08823</v>
      </c>
      <c r="E85">
        <f t="shared" si="12"/>
        <v>83.403024999999985</v>
      </c>
      <c r="F85">
        <f t="shared" si="13"/>
        <v>43.211107252499993</v>
      </c>
      <c r="G85" s="8">
        <f t="shared" si="14"/>
        <v>658.33458647561565</v>
      </c>
      <c r="H85" s="1">
        <f t="shared" si="15"/>
        <v>0.34204747204539371</v>
      </c>
      <c r="I85" s="8">
        <f t="shared" si="16"/>
        <v>24.255847674317057</v>
      </c>
      <c r="J85">
        <f t="shared" si="17"/>
        <v>43.481774786489957</v>
      </c>
      <c r="K85">
        <f t="shared" si="10"/>
        <v>43211.107252499991</v>
      </c>
    </row>
    <row r="86" spans="1:11" x14ac:dyDescent="0.3">
      <c r="A86" s="1">
        <v>101.10599999999999</v>
      </c>
      <c r="B86" s="1">
        <f t="shared" si="11"/>
        <v>5000</v>
      </c>
      <c r="C86" s="1">
        <v>0.32869999999999999</v>
      </c>
      <c r="D86" s="1">
        <v>1.08687</v>
      </c>
      <c r="E86">
        <f t="shared" si="12"/>
        <v>82.401389999999992</v>
      </c>
      <c r="F86">
        <f t="shared" si="13"/>
        <v>43.123394099999999</v>
      </c>
      <c r="G86" s="8">
        <f t="shared" si="14"/>
        <v>650.42826696832572</v>
      </c>
      <c r="H86" s="1">
        <f t="shared" si="15"/>
        <v>0.34300407722313303</v>
      </c>
      <c r="I86" s="8">
        <f t="shared" si="16"/>
        <v>24.188200462471777</v>
      </c>
      <c r="J86">
        <f t="shared" si="17"/>
        <v>43.39351221269078</v>
      </c>
      <c r="K86">
        <f t="shared" si="10"/>
        <v>43123.394099999998</v>
      </c>
    </row>
    <row r="87" spans="1:11" x14ac:dyDescent="0.3">
      <c r="A87" s="1">
        <v>99.314899999999994</v>
      </c>
      <c r="B87" s="1">
        <f t="shared" si="11"/>
        <v>5050</v>
      </c>
      <c r="C87" s="1">
        <v>0.32984999999999998</v>
      </c>
      <c r="D87" s="1">
        <v>1.0891</v>
      </c>
      <c r="E87">
        <f t="shared" si="12"/>
        <v>80.941643499999984</v>
      </c>
      <c r="F87">
        <f t="shared" si="13"/>
        <v>42.783054699316658</v>
      </c>
      <c r="G87" s="8">
        <f t="shared" si="14"/>
        <v>638.90588383609838</v>
      </c>
      <c r="H87" s="1">
        <f t="shared" si="15"/>
        <v>0.34694226731400457</v>
      </c>
      <c r="I87" s="8">
        <f t="shared" si="16"/>
        <v>23.913636823642769</v>
      </c>
      <c r="J87">
        <f t="shared" si="17"/>
        <v>43.051040979889272</v>
      </c>
      <c r="K87">
        <f t="shared" si="10"/>
        <v>42783.054699316657</v>
      </c>
    </row>
    <row r="88" spans="1:11" x14ac:dyDescent="0.3">
      <c r="A88" s="1">
        <v>97.581500000000005</v>
      </c>
      <c r="B88" s="1">
        <f t="shared" si="11"/>
        <v>5100</v>
      </c>
      <c r="C88" s="1">
        <v>0.32969999999999999</v>
      </c>
      <c r="D88" s="1">
        <v>1.09185</v>
      </c>
      <c r="E88">
        <f t="shared" si="12"/>
        <v>79.528922499999993</v>
      </c>
      <c r="F88">
        <f t="shared" si="13"/>
        <v>42.452538830499996</v>
      </c>
      <c r="G88" s="8">
        <f t="shared" si="14"/>
        <v>627.75469243338352</v>
      </c>
      <c r="H88" s="1">
        <f t="shared" si="15"/>
        <v>0.34948439854769597</v>
      </c>
      <c r="I88" s="8">
        <f t="shared" si="16"/>
        <v>23.739690280297317</v>
      </c>
      <c r="J88">
        <f t="shared" si="17"/>
        <v>42.718454812002641</v>
      </c>
      <c r="K88">
        <f t="shared" si="10"/>
        <v>42452.538830499994</v>
      </c>
    </row>
    <row r="89" spans="1:11" x14ac:dyDescent="0.3">
      <c r="A89" s="1">
        <v>95.848600000000005</v>
      </c>
      <c r="B89" s="1">
        <f t="shared" si="11"/>
        <v>5150</v>
      </c>
      <c r="C89" s="1">
        <v>0.33095000000000002</v>
      </c>
      <c r="D89" s="1">
        <v>1.0940700000000001</v>
      </c>
      <c r="E89">
        <f t="shared" si="12"/>
        <v>78.116608999999997</v>
      </c>
      <c r="F89">
        <f t="shared" si="13"/>
        <v>42.107456137966672</v>
      </c>
      <c r="G89" s="8">
        <f t="shared" si="14"/>
        <v>616.60671759678235</v>
      </c>
      <c r="H89" s="1">
        <f t="shared" si="15"/>
        <v>0.3536843914579722</v>
      </c>
      <c r="I89" s="8">
        <f t="shared" si="16"/>
        <v>23.457782078302905</v>
      </c>
      <c r="J89">
        <f t="shared" si="17"/>
        <v>42.371210576122031</v>
      </c>
      <c r="K89">
        <f t="shared" si="10"/>
        <v>42107.45613796667</v>
      </c>
    </row>
    <row r="90" spans="1:11" x14ac:dyDescent="0.3">
      <c r="A90" s="1">
        <v>94.803299999999993</v>
      </c>
      <c r="B90" s="1">
        <f t="shared" si="11"/>
        <v>5200</v>
      </c>
      <c r="C90" s="1">
        <v>0.33379999999999999</v>
      </c>
      <c r="D90" s="1">
        <v>1.0934600000000001</v>
      </c>
      <c r="E90">
        <f t="shared" si="12"/>
        <v>77.264689499999989</v>
      </c>
      <c r="F90">
        <f t="shared" si="13"/>
        <v>42.052595005199997</v>
      </c>
      <c r="G90" s="8">
        <f t="shared" si="14"/>
        <v>609.88216447963794</v>
      </c>
      <c r="H90" s="1">
        <f t="shared" si="15"/>
        <v>0.35719555471291559</v>
      </c>
      <c r="I90" s="8">
        <f t="shared" si="16"/>
        <v>23.227196614992749</v>
      </c>
      <c r="J90">
        <f t="shared" si="17"/>
        <v>42.316005801906151</v>
      </c>
      <c r="K90">
        <f t="shared" si="10"/>
        <v>42052.595005199997</v>
      </c>
    </row>
    <row r="91" spans="1:11" x14ac:dyDescent="0.3">
      <c r="A91" s="1">
        <v>93.0976</v>
      </c>
      <c r="B91" s="1">
        <f t="shared" si="11"/>
        <v>5250</v>
      </c>
      <c r="C91" s="1">
        <v>0.33129999999999998</v>
      </c>
      <c r="D91" s="1">
        <v>1.0880399999999999</v>
      </c>
      <c r="E91">
        <f t="shared" si="12"/>
        <v>75.874544</v>
      </c>
      <c r="F91">
        <f t="shared" si="13"/>
        <v>41.693061927999999</v>
      </c>
      <c r="G91" s="8">
        <f t="shared" si="14"/>
        <v>598.9091708396179</v>
      </c>
      <c r="H91" s="1">
        <f t="shared" si="15"/>
        <v>0.35757747957551256</v>
      </c>
      <c r="I91" s="8">
        <f t="shared" si="16"/>
        <v>23.20238788294893</v>
      </c>
      <c r="J91">
        <f t="shared" si="17"/>
        <v>41.954220666437315</v>
      </c>
      <c r="K91">
        <f t="shared" si="10"/>
        <v>41693.061927999996</v>
      </c>
    </row>
    <row r="92" spans="1:11" x14ac:dyDescent="0.3">
      <c r="A92" s="1">
        <v>91.788600000000002</v>
      </c>
      <c r="B92" s="1">
        <f t="shared" si="11"/>
        <v>5300</v>
      </c>
      <c r="C92" s="1">
        <v>0.33239999999999997</v>
      </c>
      <c r="D92" s="1">
        <v>1.0833900000000001</v>
      </c>
      <c r="E92">
        <f t="shared" si="12"/>
        <v>74.807709000000003</v>
      </c>
      <c r="F92">
        <f t="shared" si="13"/>
        <v>41.498329772600002</v>
      </c>
      <c r="G92" s="8">
        <f t="shared" si="14"/>
        <v>590.4882007541479</v>
      </c>
      <c r="H92" s="1">
        <f t="shared" si="15"/>
        <v>0.36044824169950762</v>
      </c>
      <c r="I92" s="8">
        <f t="shared" si="16"/>
        <v>23.017594260412302</v>
      </c>
      <c r="J92">
        <f t="shared" si="17"/>
        <v>41.758268739648848</v>
      </c>
      <c r="K92">
        <f t="shared" si="10"/>
        <v>41498.329772600002</v>
      </c>
    </row>
    <row r="93" spans="1:11" x14ac:dyDescent="0.3">
      <c r="A93" s="1">
        <v>90.593800000000002</v>
      </c>
      <c r="B93" s="1">
        <f t="shared" si="11"/>
        <v>5350</v>
      </c>
      <c r="C93" s="1">
        <v>0.33079999999999998</v>
      </c>
      <c r="D93" s="1">
        <v>1.0800700000000001</v>
      </c>
      <c r="E93">
        <f t="shared" si="12"/>
        <v>73.833946999999995</v>
      </c>
      <c r="F93">
        <f t="shared" si="13"/>
        <v>41.344549188433334</v>
      </c>
      <c r="G93" s="8">
        <f t="shared" si="14"/>
        <v>582.80189436902958</v>
      </c>
      <c r="H93" s="1">
        <f t="shared" si="15"/>
        <v>0.36004746193156095</v>
      </c>
      <c r="I93" s="8">
        <f t="shared" si="16"/>
        <v>23.043215843847129</v>
      </c>
      <c r="J93">
        <f t="shared" si="17"/>
        <v>41.603524898251841</v>
      </c>
      <c r="K93">
        <f t="shared" si="10"/>
        <v>41344.549188433331</v>
      </c>
    </row>
    <row r="94" spans="1:11" x14ac:dyDescent="0.3">
      <c r="A94" s="1">
        <v>89.6374</v>
      </c>
      <c r="B94" s="1">
        <f t="shared" si="11"/>
        <v>5400</v>
      </c>
      <c r="C94" s="1">
        <v>0.33879999999999999</v>
      </c>
      <c r="D94" s="1">
        <v>1.0789500000000001</v>
      </c>
      <c r="E94">
        <f t="shared" si="12"/>
        <v>73.054480999999996</v>
      </c>
      <c r="F94">
        <f t="shared" si="13"/>
        <v>41.290392661200002</v>
      </c>
      <c r="G94" s="8">
        <f t="shared" si="14"/>
        <v>576.64924670688788</v>
      </c>
      <c r="H94" s="1">
        <f t="shared" si="15"/>
        <v>0.36923843580510313</v>
      </c>
      <c r="I94" s="8">
        <f t="shared" si="16"/>
        <v>22.469630934352541</v>
      </c>
      <c r="J94">
        <f t="shared" si="17"/>
        <v>41.549029143106807</v>
      </c>
      <c r="K94">
        <f t="shared" si="10"/>
        <v>41290.3926612</v>
      </c>
    </row>
    <row r="95" spans="1:11" x14ac:dyDescent="0.3">
      <c r="A95" s="1">
        <v>88.925600000000003</v>
      </c>
      <c r="B95" s="1">
        <f t="shared" si="11"/>
        <v>5450</v>
      </c>
      <c r="C95" s="1">
        <v>0.34379999999999999</v>
      </c>
      <c r="D95" s="1">
        <v>1.0792299999999999</v>
      </c>
      <c r="E95">
        <f t="shared" si="12"/>
        <v>72.474363999999994</v>
      </c>
      <c r="F95">
        <f t="shared" si="13"/>
        <v>41.341793037733325</v>
      </c>
      <c r="G95" s="8">
        <f t="shared" si="14"/>
        <v>572.07014318753124</v>
      </c>
      <c r="H95" s="1">
        <f t="shared" si="15"/>
        <v>0.37422179502179231</v>
      </c>
      <c r="I95" s="8">
        <f t="shared" si="16"/>
        <v>22.170412011505501</v>
      </c>
      <c r="J95">
        <f t="shared" si="17"/>
        <v>41.600751483460243</v>
      </c>
      <c r="K95">
        <f t="shared" si="10"/>
        <v>41341.793037733325</v>
      </c>
    </row>
    <row r="96" spans="1:11" x14ac:dyDescent="0.3">
      <c r="A96" s="1">
        <v>88.647400000000005</v>
      </c>
      <c r="B96" s="1">
        <f t="shared" si="11"/>
        <v>5500</v>
      </c>
      <c r="C96" s="1">
        <v>0.3488</v>
      </c>
      <c r="D96" s="1">
        <v>1.0836600000000001</v>
      </c>
      <c r="E96">
        <f t="shared" si="12"/>
        <v>72.247630999999998</v>
      </c>
      <c r="F96">
        <f t="shared" si="13"/>
        <v>41.59055291233333</v>
      </c>
      <c r="G96" s="8">
        <f t="shared" si="14"/>
        <v>570.28044580191045</v>
      </c>
      <c r="H96" s="1">
        <f t="shared" si="15"/>
        <v>0.37739339587729986</v>
      </c>
      <c r="I96" s="8">
        <f t="shared" si="16"/>
        <v>21.984092646962328</v>
      </c>
      <c r="J96">
        <f t="shared" si="17"/>
        <v>41.851069550527299</v>
      </c>
      <c r="K96">
        <f t="shared" si="10"/>
        <v>41590.552912333333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ef5847a-e696-4fee-a2c0-6c3f8756832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8A3138619E1D4F8EE743C5DD485012" ma:contentTypeVersion="9" ma:contentTypeDescription="Create a new document." ma:contentTypeScope="" ma:versionID="bcaf1428dc5b9b9fa52dfe595b7b9185">
  <xsd:schema xmlns:xsd="http://www.w3.org/2001/XMLSchema" xmlns:xs="http://www.w3.org/2001/XMLSchema" xmlns:p="http://schemas.microsoft.com/office/2006/metadata/properties" xmlns:ns3="3ef5847a-e696-4fee-a2c0-6c3f87568321" targetNamespace="http://schemas.microsoft.com/office/2006/metadata/properties" ma:root="true" ma:fieldsID="49352e6284c06a133b773f5d0817a912" ns3:_="">
    <xsd:import namespace="3ef5847a-e696-4fee-a2c0-6c3f8756832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f5847a-e696-4fee-a2c0-6c3f8756832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http://www.w3.org/XML/1998/namespace"/>
    <ds:schemaRef ds:uri="3ef5847a-e696-4fee-a2c0-6c3f87568321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FD21F1E-D41A-4174-96BD-CEBA570E85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f5847a-e696-4fee-a2c0-6c3f875683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Leah Davies (2500821)</cp:lastModifiedBy>
  <cp:revision/>
  <dcterms:created xsi:type="dcterms:W3CDTF">2019-10-18T15:00:30Z</dcterms:created>
  <dcterms:modified xsi:type="dcterms:W3CDTF">2026-03-29T17:44:15Z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0x010100388A3138619E1D4F8EE743C5DD485012</vt:lpwstr>
  </property>
</Properties>
</file>