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ybrid technology\"/>
    </mc:Choice>
  </mc:AlternateContent>
  <bookViews>
    <workbookView xWindow="0" yWindow="0" windowWidth="28800" windowHeight="1230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N47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3" i="1"/>
  <c r="M125" i="1"/>
  <c r="I104" i="1" l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0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73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48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25" i="1"/>
  <c r="I3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F4" i="1"/>
  <c r="K3" i="1" l="1"/>
  <c r="J3" i="1"/>
  <c r="H60" i="1"/>
  <c r="H68" i="1"/>
  <c r="E4" i="1"/>
  <c r="E5" i="1"/>
  <c r="K5" i="1" s="1"/>
  <c r="E8" i="1"/>
  <c r="K8" i="1" s="1"/>
  <c r="E9" i="1"/>
  <c r="K9" i="1" s="1"/>
  <c r="E12" i="1"/>
  <c r="K12" i="1" s="1"/>
  <c r="E13" i="1"/>
  <c r="K13" i="1" s="1"/>
  <c r="E16" i="1"/>
  <c r="K16" i="1" s="1"/>
  <c r="E17" i="1"/>
  <c r="K17" i="1" s="1"/>
  <c r="E20" i="1"/>
  <c r="K20" i="1" s="1"/>
  <c r="E21" i="1"/>
  <c r="K21" i="1" s="1"/>
  <c r="E24" i="1"/>
  <c r="K24" i="1" s="1"/>
  <c r="E25" i="1"/>
  <c r="K25" i="1" s="1"/>
  <c r="E28" i="1"/>
  <c r="K28" i="1" s="1"/>
  <c r="E29" i="1"/>
  <c r="K29" i="1" s="1"/>
  <c r="E32" i="1"/>
  <c r="K32" i="1" s="1"/>
  <c r="E33" i="1"/>
  <c r="K33" i="1" s="1"/>
  <c r="E36" i="1"/>
  <c r="K36" i="1" s="1"/>
  <c r="E37" i="1"/>
  <c r="K37" i="1" s="1"/>
  <c r="E40" i="1"/>
  <c r="K40" i="1" s="1"/>
  <c r="E41" i="1"/>
  <c r="K41" i="1" s="1"/>
  <c r="E44" i="1"/>
  <c r="K44" i="1" s="1"/>
  <c r="E45" i="1"/>
  <c r="K45" i="1" s="1"/>
  <c r="E48" i="1"/>
  <c r="K48" i="1" s="1"/>
  <c r="E49" i="1"/>
  <c r="K49" i="1" s="1"/>
  <c r="E52" i="1"/>
  <c r="K52" i="1" s="1"/>
  <c r="E53" i="1"/>
  <c r="K53" i="1" s="1"/>
  <c r="E56" i="1"/>
  <c r="K56" i="1" s="1"/>
  <c r="E57" i="1"/>
  <c r="K57" i="1" s="1"/>
  <c r="E60" i="1"/>
  <c r="K60" i="1" s="1"/>
  <c r="E61" i="1"/>
  <c r="K61" i="1" s="1"/>
  <c r="E64" i="1"/>
  <c r="K64" i="1" s="1"/>
  <c r="E65" i="1"/>
  <c r="K65" i="1" s="1"/>
  <c r="E68" i="1"/>
  <c r="K68" i="1" s="1"/>
  <c r="E69" i="1"/>
  <c r="K69" i="1" s="1"/>
  <c r="E72" i="1"/>
  <c r="K72" i="1" s="1"/>
  <c r="E77" i="1"/>
  <c r="K77" i="1" s="1"/>
  <c r="E88" i="1"/>
  <c r="K88" i="1" s="1"/>
  <c r="E105" i="1"/>
  <c r="K105" i="1" s="1"/>
  <c r="E116" i="1"/>
  <c r="K116" i="1" s="1"/>
  <c r="E3" i="1"/>
  <c r="C4" i="1"/>
  <c r="C5" i="1"/>
  <c r="C6" i="1"/>
  <c r="F6" i="1" s="1"/>
  <c r="J6" i="1" s="1"/>
  <c r="C7" i="1"/>
  <c r="E7" i="1" s="1"/>
  <c r="K7" i="1" s="1"/>
  <c r="C8" i="1"/>
  <c r="C9" i="1"/>
  <c r="C10" i="1"/>
  <c r="H10" i="1" s="1"/>
  <c r="C11" i="1"/>
  <c r="E11" i="1" s="1"/>
  <c r="K11" i="1" s="1"/>
  <c r="C12" i="1"/>
  <c r="C13" i="1"/>
  <c r="C14" i="1"/>
  <c r="H14" i="1" s="1"/>
  <c r="C15" i="1"/>
  <c r="E15" i="1" s="1"/>
  <c r="K15" i="1" s="1"/>
  <c r="C16" i="1"/>
  <c r="C17" i="1"/>
  <c r="C18" i="1"/>
  <c r="F18" i="1" s="1"/>
  <c r="J18" i="1" s="1"/>
  <c r="C19" i="1"/>
  <c r="E19" i="1" s="1"/>
  <c r="K19" i="1" s="1"/>
  <c r="C20" i="1"/>
  <c r="C21" i="1"/>
  <c r="C22" i="1"/>
  <c r="F22" i="1" s="1"/>
  <c r="J22" i="1" s="1"/>
  <c r="C23" i="1"/>
  <c r="E23" i="1" s="1"/>
  <c r="K23" i="1" s="1"/>
  <c r="C24" i="1"/>
  <c r="C25" i="1"/>
  <c r="F25" i="1" s="1"/>
  <c r="J25" i="1" s="1"/>
  <c r="C26" i="1"/>
  <c r="C27" i="1"/>
  <c r="E27" i="1" s="1"/>
  <c r="K27" i="1" s="1"/>
  <c r="C28" i="1"/>
  <c r="C29" i="1"/>
  <c r="C30" i="1"/>
  <c r="H30" i="1" s="1"/>
  <c r="C31" i="1"/>
  <c r="F31" i="1" s="1"/>
  <c r="J31" i="1" s="1"/>
  <c r="C32" i="1"/>
  <c r="C33" i="1"/>
  <c r="F33" i="1" s="1"/>
  <c r="J33" i="1" s="1"/>
  <c r="C34" i="1"/>
  <c r="H34" i="1" s="1"/>
  <c r="C35" i="1"/>
  <c r="E35" i="1" s="1"/>
  <c r="K35" i="1" s="1"/>
  <c r="C36" i="1"/>
  <c r="C37" i="1"/>
  <c r="C38" i="1"/>
  <c r="C39" i="1"/>
  <c r="F39" i="1" s="1"/>
  <c r="J39" i="1" s="1"/>
  <c r="C40" i="1"/>
  <c r="C41" i="1"/>
  <c r="F41" i="1" s="1"/>
  <c r="J41" i="1" s="1"/>
  <c r="C42" i="1"/>
  <c r="H42" i="1" s="1"/>
  <c r="C43" i="1"/>
  <c r="E43" i="1" s="1"/>
  <c r="K43" i="1" s="1"/>
  <c r="C44" i="1"/>
  <c r="C45" i="1"/>
  <c r="C46" i="1"/>
  <c r="H46" i="1" s="1"/>
  <c r="C47" i="1"/>
  <c r="F47" i="1" s="1"/>
  <c r="J47" i="1" s="1"/>
  <c r="C48" i="1"/>
  <c r="C49" i="1"/>
  <c r="C50" i="1"/>
  <c r="H50" i="1" s="1"/>
  <c r="C51" i="1"/>
  <c r="E51" i="1" s="1"/>
  <c r="K51" i="1" s="1"/>
  <c r="C52" i="1"/>
  <c r="C53" i="1"/>
  <c r="C54" i="1"/>
  <c r="C55" i="1"/>
  <c r="F55" i="1" s="1"/>
  <c r="J55" i="1" s="1"/>
  <c r="C56" i="1"/>
  <c r="C57" i="1"/>
  <c r="C58" i="1"/>
  <c r="F59" i="1" s="1"/>
  <c r="J59" i="1" s="1"/>
  <c r="C59" i="1"/>
  <c r="E59" i="1" s="1"/>
  <c r="K59" i="1" s="1"/>
  <c r="C60" i="1"/>
  <c r="C61" i="1"/>
  <c r="C62" i="1"/>
  <c r="C63" i="1"/>
  <c r="H63" i="1" s="1"/>
  <c r="C64" i="1"/>
  <c r="C65" i="1"/>
  <c r="C66" i="1"/>
  <c r="H66" i="1" s="1"/>
  <c r="C67" i="1"/>
  <c r="E67" i="1" s="1"/>
  <c r="K67" i="1" s="1"/>
  <c r="C68" i="1"/>
  <c r="C69" i="1"/>
  <c r="C70" i="1"/>
  <c r="C71" i="1"/>
  <c r="F71" i="1" s="1"/>
  <c r="J71" i="1" s="1"/>
  <c r="C72" i="1"/>
  <c r="C73" i="1"/>
  <c r="E73" i="1" s="1"/>
  <c r="K73" i="1" s="1"/>
  <c r="C74" i="1"/>
  <c r="H74" i="1" s="1"/>
  <c r="C75" i="1"/>
  <c r="E75" i="1" s="1"/>
  <c r="K75" i="1" s="1"/>
  <c r="C76" i="1"/>
  <c r="H76" i="1" s="1"/>
  <c r="C77" i="1"/>
  <c r="C78" i="1"/>
  <c r="C79" i="1"/>
  <c r="C80" i="1"/>
  <c r="E80" i="1" s="1"/>
  <c r="K80" i="1" s="1"/>
  <c r="C81" i="1"/>
  <c r="E81" i="1" s="1"/>
  <c r="K81" i="1" s="1"/>
  <c r="C82" i="1"/>
  <c r="H82" i="1" s="1"/>
  <c r="C83" i="1"/>
  <c r="E83" i="1" s="1"/>
  <c r="K83" i="1" s="1"/>
  <c r="C84" i="1"/>
  <c r="H84" i="1" s="1"/>
  <c r="C85" i="1"/>
  <c r="E85" i="1" s="1"/>
  <c r="K85" i="1" s="1"/>
  <c r="C86" i="1"/>
  <c r="C87" i="1"/>
  <c r="F87" i="1" s="1"/>
  <c r="J87" i="1" s="1"/>
  <c r="C88" i="1"/>
  <c r="C89" i="1"/>
  <c r="E89" i="1" s="1"/>
  <c r="K89" i="1" s="1"/>
  <c r="C90" i="1"/>
  <c r="H90" i="1" s="1"/>
  <c r="C91" i="1"/>
  <c r="E91" i="1" s="1"/>
  <c r="K91" i="1" s="1"/>
  <c r="C92" i="1"/>
  <c r="H92" i="1" s="1"/>
  <c r="C93" i="1"/>
  <c r="E93" i="1" s="1"/>
  <c r="K93" i="1" s="1"/>
  <c r="C94" i="1"/>
  <c r="C95" i="1"/>
  <c r="F95" i="1" s="1"/>
  <c r="J95" i="1" s="1"/>
  <c r="C96" i="1"/>
  <c r="E96" i="1" s="1"/>
  <c r="K96" i="1" s="1"/>
  <c r="C97" i="1"/>
  <c r="E97" i="1" s="1"/>
  <c r="K97" i="1" s="1"/>
  <c r="C98" i="1"/>
  <c r="H98" i="1" s="1"/>
  <c r="C99" i="1"/>
  <c r="E99" i="1" s="1"/>
  <c r="K99" i="1" s="1"/>
  <c r="C100" i="1"/>
  <c r="H100" i="1" s="1"/>
  <c r="C101" i="1"/>
  <c r="E101" i="1" s="1"/>
  <c r="K101" i="1" s="1"/>
  <c r="C102" i="1"/>
  <c r="C103" i="1"/>
  <c r="C104" i="1"/>
  <c r="E104" i="1" s="1"/>
  <c r="K104" i="1" s="1"/>
  <c r="C105" i="1"/>
  <c r="C106" i="1"/>
  <c r="H106" i="1" s="1"/>
  <c r="C107" i="1"/>
  <c r="E107" i="1" s="1"/>
  <c r="K107" i="1" s="1"/>
  <c r="C108" i="1"/>
  <c r="H108" i="1" s="1"/>
  <c r="C109" i="1"/>
  <c r="E109" i="1" s="1"/>
  <c r="K109" i="1" s="1"/>
  <c r="C110" i="1"/>
  <c r="C111" i="1"/>
  <c r="C112" i="1"/>
  <c r="E112" i="1" s="1"/>
  <c r="K112" i="1" s="1"/>
  <c r="C113" i="1"/>
  <c r="E113" i="1" s="1"/>
  <c r="K113" i="1" s="1"/>
  <c r="C114" i="1"/>
  <c r="H114" i="1" s="1"/>
  <c r="C115" i="1"/>
  <c r="E115" i="1" s="1"/>
  <c r="K115" i="1" s="1"/>
  <c r="C116" i="1"/>
  <c r="H116" i="1" s="1"/>
  <c r="C117" i="1"/>
  <c r="E117" i="1" s="1"/>
  <c r="K117" i="1" s="1"/>
  <c r="C118" i="1"/>
  <c r="C119" i="1"/>
  <c r="C120" i="1"/>
  <c r="H120" i="1" s="1"/>
  <c r="C121" i="1"/>
  <c r="C122" i="1"/>
  <c r="H122" i="1" s="1"/>
  <c r="C123" i="1"/>
  <c r="H123" i="1" s="1"/>
  <c r="C3" i="1"/>
  <c r="F118" i="1" l="1"/>
  <c r="J118" i="1" s="1"/>
  <c r="F111" i="1"/>
  <c r="J111" i="1" s="1"/>
  <c r="E108" i="1"/>
  <c r="K108" i="1" s="1"/>
  <c r="F103" i="1"/>
  <c r="J103" i="1" s="1"/>
  <c r="E100" i="1"/>
  <c r="K100" i="1" s="1"/>
  <c r="E92" i="1"/>
  <c r="K92" i="1" s="1"/>
  <c r="E84" i="1"/>
  <c r="K84" i="1" s="1"/>
  <c r="F79" i="1"/>
  <c r="J79" i="1" s="1"/>
  <c r="E76" i="1"/>
  <c r="K76" i="1" s="1"/>
  <c r="F19" i="1"/>
  <c r="J19" i="1" s="1"/>
  <c r="F11" i="1"/>
  <c r="J11" i="1" s="1"/>
  <c r="F107" i="1"/>
  <c r="J107" i="1" s="1"/>
  <c r="F91" i="1"/>
  <c r="J91" i="1" s="1"/>
  <c r="F67" i="1"/>
  <c r="J67" i="1" s="1"/>
  <c r="F51" i="1"/>
  <c r="J51" i="1" s="1"/>
  <c r="F35" i="1"/>
  <c r="J35" i="1" s="1"/>
  <c r="H18" i="1"/>
  <c r="H113" i="1"/>
  <c r="H105" i="1"/>
  <c r="H97" i="1"/>
  <c r="H89" i="1"/>
  <c r="H81" i="1"/>
  <c r="H73" i="1"/>
  <c r="H65" i="1"/>
  <c r="L65" i="1" s="1"/>
  <c r="H57" i="1"/>
  <c r="H49" i="1"/>
  <c r="H37" i="1"/>
  <c r="H21" i="1"/>
  <c r="K4" i="1"/>
  <c r="G4" i="1"/>
  <c r="F14" i="1"/>
  <c r="J14" i="1" s="1"/>
  <c r="F10" i="1"/>
  <c r="J10" i="1" s="1"/>
  <c r="F113" i="1"/>
  <c r="J113" i="1" s="1"/>
  <c r="F105" i="1"/>
  <c r="J105" i="1" s="1"/>
  <c r="F97" i="1"/>
  <c r="J97" i="1" s="1"/>
  <c r="F89" i="1"/>
  <c r="J89" i="1" s="1"/>
  <c r="F81" i="1"/>
  <c r="J81" i="1" s="1"/>
  <c r="F73" i="1"/>
  <c r="J73" i="1" s="1"/>
  <c r="F65" i="1"/>
  <c r="J65" i="1" s="1"/>
  <c r="F57" i="1"/>
  <c r="J57" i="1" s="1"/>
  <c r="F49" i="1"/>
  <c r="J49" i="1" s="1"/>
  <c r="H58" i="1"/>
  <c r="F110" i="1"/>
  <c r="J110" i="1" s="1"/>
  <c r="F102" i="1"/>
  <c r="J102" i="1" s="1"/>
  <c r="F94" i="1"/>
  <c r="J94" i="1" s="1"/>
  <c r="F82" i="1"/>
  <c r="J82" i="1" s="1"/>
  <c r="F74" i="1"/>
  <c r="J74" i="1" s="1"/>
  <c r="F66" i="1"/>
  <c r="J66" i="1" s="1"/>
  <c r="F54" i="1"/>
  <c r="J54" i="1" s="1"/>
  <c r="F46" i="1"/>
  <c r="J46" i="1" s="1"/>
  <c r="L46" i="1" s="1"/>
  <c r="F38" i="1"/>
  <c r="J38" i="1" s="1"/>
  <c r="F30" i="1"/>
  <c r="J30" i="1" s="1"/>
  <c r="F26" i="1"/>
  <c r="J26" i="1" s="1"/>
  <c r="F7" i="1"/>
  <c r="J7" i="1" s="1"/>
  <c r="F83" i="1"/>
  <c r="J83" i="1" s="1"/>
  <c r="F43" i="1"/>
  <c r="J43" i="1" s="1"/>
  <c r="F27" i="1"/>
  <c r="J27" i="1" s="1"/>
  <c r="H117" i="1"/>
  <c r="H109" i="1"/>
  <c r="H101" i="1"/>
  <c r="H93" i="1"/>
  <c r="H85" i="1"/>
  <c r="H77" i="1"/>
  <c r="H69" i="1"/>
  <c r="H61" i="1"/>
  <c r="H53" i="1"/>
  <c r="H45" i="1"/>
  <c r="H41" i="1"/>
  <c r="L41" i="1" s="1"/>
  <c r="H33" i="1"/>
  <c r="L33" i="1" s="1"/>
  <c r="H29" i="1"/>
  <c r="H25" i="1"/>
  <c r="L25" i="1" s="1"/>
  <c r="H17" i="1"/>
  <c r="H13" i="1"/>
  <c r="H9" i="1"/>
  <c r="H5" i="1"/>
  <c r="H3" i="1"/>
  <c r="L3" i="1" s="1"/>
  <c r="M3" i="1" s="1"/>
  <c r="F116" i="1"/>
  <c r="J116" i="1" s="1"/>
  <c r="L116" i="1" s="1"/>
  <c r="F112" i="1"/>
  <c r="J112" i="1" s="1"/>
  <c r="F108" i="1"/>
  <c r="J108" i="1" s="1"/>
  <c r="F104" i="1"/>
  <c r="J104" i="1" s="1"/>
  <c r="F100" i="1"/>
  <c r="J100" i="1" s="1"/>
  <c r="F96" i="1"/>
  <c r="J96" i="1" s="1"/>
  <c r="F92" i="1"/>
  <c r="J92" i="1" s="1"/>
  <c r="F88" i="1"/>
  <c r="J88" i="1" s="1"/>
  <c r="F84" i="1"/>
  <c r="J84" i="1" s="1"/>
  <c r="L84" i="1" s="1"/>
  <c r="F80" i="1"/>
  <c r="J80" i="1" s="1"/>
  <c r="F76" i="1"/>
  <c r="J76" i="1" s="1"/>
  <c r="F72" i="1"/>
  <c r="J72" i="1" s="1"/>
  <c r="F68" i="1"/>
  <c r="J68" i="1" s="1"/>
  <c r="L68" i="1" s="1"/>
  <c r="F64" i="1"/>
  <c r="J64" i="1" s="1"/>
  <c r="F60" i="1"/>
  <c r="J60" i="1" s="1"/>
  <c r="L60" i="1" s="1"/>
  <c r="F56" i="1"/>
  <c r="J56" i="1" s="1"/>
  <c r="H52" i="1"/>
  <c r="F52" i="1"/>
  <c r="J52" i="1" s="1"/>
  <c r="H48" i="1"/>
  <c r="F48" i="1"/>
  <c r="J48" i="1" s="1"/>
  <c r="H44" i="1"/>
  <c r="L44" i="1" s="1"/>
  <c r="F44" i="1"/>
  <c r="J44" i="1" s="1"/>
  <c r="H40" i="1"/>
  <c r="F40" i="1"/>
  <c r="J40" i="1" s="1"/>
  <c r="H36" i="1"/>
  <c r="F36" i="1"/>
  <c r="J36" i="1" s="1"/>
  <c r="H32" i="1"/>
  <c r="F32" i="1"/>
  <c r="J32" i="1" s="1"/>
  <c r="H28" i="1"/>
  <c r="L28" i="1" s="1"/>
  <c r="F28" i="1"/>
  <c r="J28" i="1" s="1"/>
  <c r="H24" i="1"/>
  <c r="H20" i="1"/>
  <c r="H16" i="1"/>
  <c r="H12" i="1"/>
  <c r="H8" i="1"/>
  <c r="H4" i="1"/>
  <c r="E111" i="1"/>
  <c r="K111" i="1" s="1"/>
  <c r="E103" i="1"/>
  <c r="K103" i="1" s="1"/>
  <c r="E95" i="1"/>
  <c r="K95" i="1" s="1"/>
  <c r="E87" i="1"/>
  <c r="K87" i="1" s="1"/>
  <c r="E79" i="1"/>
  <c r="K79" i="1" s="1"/>
  <c r="E71" i="1"/>
  <c r="K71" i="1" s="1"/>
  <c r="E63" i="1"/>
  <c r="K63" i="1" s="1"/>
  <c r="L63" i="1" s="1"/>
  <c r="E55" i="1"/>
  <c r="K55" i="1" s="1"/>
  <c r="E47" i="1"/>
  <c r="K47" i="1" s="1"/>
  <c r="E39" i="1"/>
  <c r="K39" i="1" s="1"/>
  <c r="E31" i="1"/>
  <c r="K31" i="1" s="1"/>
  <c r="J4" i="1"/>
  <c r="F21" i="1"/>
  <c r="J21" i="1" s="1"/>
  <c r="F17" i="1"/>
  <c r="J17" i="1" s="1"/>
  <c r="F13" i="1"/>
  <c r="J13" i="1" s="1"/>
  <c r="F9" i="1"/>
  <c r="J9" i="1" s="1"/>
  <c r="F5" i="1"/>
  <c r="J5" i="1" s="1"/>
  <c r="F63" i="1"/>
  <c r="J63" i="1" s="1"/>
  <c r="G5" i="1"/>
  <c r="G6" i="1" s="1"/>
  <c r="G7" i="1" s="1"/>
  <c r="G8" i="1" s="1"/>
  <c r="G9" i="1" s="1"/>
  <c r="G10" i="1" s="1"/>
  <c r="G11" i="1" s="1"/>
  <c r="G12" i="1" s="1"/>
  <c r="G13" i="1" s="1"/>
  <c r="H112" i="1"/>
  <c r="H104" i="1"/>
  <c r="H96" i="1"/>
  <c r="H88" i="1"/>
  <c r="L88" i="1" s="1"/>
  <c r="H80" i="1"/>
  <c r="H72" i="1"/>
  <c r="H64" i="1"/>
  <c r="H56" i="1"/>
  <c r="H26" i="1"/>
  <c r="F114" i="1"/>
  <c r="J114" i="1" s="1"/>
  <c r="F106" i="1"/>
  <c r="J106" i="1" s="1"/>
  <c r="F98" i="1"/>
  <c r="J98" i="1" s="1"/>
  <c r="F90" i="1"/>
  <c r="J90" i="1" s="1"/>
  <c r="F86" i="1"/>
  <c r="J86" i="1" s="1"/>
  <c r="F78" i="1"/>
  <c r="J78" i="1" s="1"/>
  <c r="F70" i="1"/>
  <c r="J70" i="1" s="1"/>
  <c r="F62" i="1"/>
  <c r="J62" i="1" s="1"/>
  <c r="F58" i="1"/>
  <c r="J58" i="1" s="1"/>
  <c r="F50" i="1"/>
  <c r="J50" i="1" s="1"/>
  <c r="F42" i="1"/>
  <c r="J42" i="1" s="1"/>
  <c r="F34" i="1"/>
  <c r="J34" i="1" s="1"/>
  <c r="F23" i="1"/>
  <c r="J23" i="1" s="1"/>
  <c r="F15" i="1"/>
  <c r="J15" i="1" s="1"/>
  <c r="F115" i="1"/>
  <c r="J115" i="1" s="1"/>
  <c r="F99" i="1"/>
  <c r="J99" i="1" s="1"/>
  <c r="F75" i="1"/>
  <c r="J75" i="1" s="1"/>
  <c r="F119" i="1"/>
  <c r="J119" i="1" s="1"/>
  <c r="H115" i="1"/>
  <c r="H111" i="1"/>
  <c r="H107" i="1"/>
  <c r="L107" i="1" s="1"/>
  <c r="H103" i="1"/>
  <c r="H99" i="1"/>
  <c r="H95" i="1"/>
  <c r="H91" i="1"/>
  <c r="H87" i="1"/>
  <c r="H83" i="1"/>
  <c r="L83" i="1" s="1"/>
  <c r="H79" i="1"/>
  <c r="H75" i="1"/>
  <c r="H71" i="1"/>
  <c r="H67" i="1"/>
  <c r="H59" i="1"/>
  <c r="L59" i="1" s="1"/>
  <c r="H55" i="1"/>
  <c r="H51" i="1"/>
  <c r="L51" i="1" s="1"/>
  <c r="H47" i="1"/>
  <c r="H43" i="1"/>
  <c r="L43" i="1" s="1"/>
  <c r="H39" i="1"/>
  <c r="L39" i="1" s="1"/>
  <c r="H35" i="1"/>
  <c r="H31" i="1"/>
  <c r="H27" i="1"/>
  <c r="H23" i="1"/>
  <c r="H19" i="1"/>
  <c r="H15" i="1"/>
  <c r="L15" i="1" s="1"/>
  <c r="H11" i="1"/>
  <c r="L11" i="1" s="1"/>
  <c r="H7" i="1"/>
  <c r="L7" i="1" s="1"/>
  <c r="E114" i="1"/>
  <c r="K114" i="1" s="1"/>
  <c r="E110" i="1"/>
  <c r="K110" i="1" s="1"/>
  <c r="E106" i="1"/>
  <c r="K106" i="1" s="1"/>
  <c r="E102" i="1"/>
  <c r="K102" i="1" s="1"/>
  <c r="E98" i="1"/>
  <c r="K98" i="1" s="1"/>
  <c r="E94" i="1"/>
  <c r="K94" i="1" s="1"/>
  <c r="E90" i="1"/>
  <c r="K90" i="1" s="1"/>
  <c r="E86" i="1"/>
  <c r="K86" i="1" s="1"/>
  <c r="E82" i="1"/>
  <c r="K82" i="1" s="1"/>
  <c r="E78" i="1"/>
  <c r="K78" i="1" s="1"/>
  <c r="E74" i="1"/>
  <c r="K74" i="1" s="1"/>
  <c r="E70" i="1"/>
  <c r="K70" i="1" s="1"/>
  <c r="E66" i="1"/>
  <c r="K66" i="1" s="1"/>
  <c r="E62" i="1"/>
  <c r="K62" i="1" s="1"/>
  <c r="E58" i="1"/>
  <c r="K58" i="1" s="1"/>
  <c r="E54" i="1"/>
  <c r="K54" i="1" s="1"/>
  <c r="E50" i="1"/>
  <c r="K50" i="1" s="1"/>
  <c r="E46" i="1"/>
  <c r="K46" i="1" s="1"/>
  <c r="E42" i="1"/>
  <c r="K42" i="1" s="1"/>
  <c r="E38" i="1"/>
  <c r="K38" i="1" s="1"/>
  <c r="E34" i="1"/>
  <c r="K34" i="1" s="1"/>
  <c r="E30" i="1"/>
  <c r="K30" i="1" s="1"/>
  <c r="E26" i="1"/>
  <c r="K26" i="1" s="1"/>
  <c r="E22" i="1"/>
  <c r="K22" i="1" s="1"/>
  <c r="E18" i="1"/>
  <c r="K18" i="1" s="1"/>
  <c r="E14" i="1"/>
  <c r="K14" i="1" s="1"/>
  <c r="L14" i="1" s="1"/>
  <c r="E10" i="1"/>
  <c r="K10" i="1" s="1"/>
  <c r="E6" i="1"/>
  <c r="K6" i="1" s="1"/>
  <c r="F24" i="1"/>
  <c r="J24" i="1" s="1"/>
  <c r="F20" i="1"/>
  <c r="J20" i="1" s="1"/>
  <c r="F16" i="1"/>
  <c r="J16" i="1" s="1"/>
  <c r="F12" i="1"/>
  <c r="J12" i="1" s="1"/>
  <c r="F8" i="1"/>
  <c r="J8" i="1" s="1"/>
  <c r="F117" i="1"/>
  <c r="J117" i="1" s="1"/>
  <c r="F109" i="1"/>
  <c r="J109" i="1" s="1"/>
  <c r="F101" i="1"/>
  <c r="J101" i="1" s="1"/>
  <c r="F93" i="1"/>
  <c r="J93" i="1" s="1"/>
  <c r="F85" i="1"/>
  <c r="J85" i="1" s="1"/>
  <c r="F77" i="1"/>
  <c r="J77" i="1" s="1"/>
  <c r="F69" i="1"/>
  <c r="J69" i="1" s="1"/>
  <c r="F61" i="1"/>
  <c r="J61" i="1" s="1"/>
  <c r="F53" i="1"/>
  <c r="J53" i="1" s="1"/>
  <c r="F45" i="1"/>
  <c r="J45" i="1" s="1"/>
  <c r="F37" i="1"/>
  <c r="J37" i="1" s="1"/>
  <c r="F29" i="1"/>
  <c r="J29" i="1" s="1"/>
  <c r="H118" i="1"/>
  <c r="H110" i="1"/>
  <c r="H102" i="1"/>
  <c r="H94" i="1"/>
  <c r="H86" i="1"/>
  <c r="H78" i="1"/>
  <c r="H70" i="1"/>
  <c r="L70" i="1" s="1"/>
  <c r="H62" i="1"/>
  <c r="H54" i="1"/>
  <c r="H38" i="1"/>
  <c r="H22" i="1"/>
  <c r="H6" i="1"/>
  <c r="E123" i="1"/>
  <c r="K123" i="1" s="1"/>
  <c r="E122" i="1"/>
  <c r="K122" i="1" s="1"/>
  <c r="F122" i="1"/>
  <c r="J122" i="1" s="1"/>
  <c r="F123" i="1"/>
  <c r="J123" i="1" s="1"/>
  <c r="E121" i="1"/>
  <c r="K121" i="1" s="1"/>
  <c r="H121" i="1"/>
  <c r="F121" i="1"/>
  <c r="J121" i="1" s="1"/>
  <c r="E120" i="1"/>
  <c r="K120" i="1" s="1"/>
  <c r="E118" i="1"/>
  <c r="K118" i="1" s="1"/>
  <c r="E119" i="1"/>
  <c r="K119" i="1" s="1"/>
  <c r="H119" i="1"/>
  <c r="F120" i="1"/>
  <c r="J120" i="1" s="1"/>
  <c r="O3" i="1" l="1"/>
  <c r="L54" i="1"/>
  <c r="M54" i="1" s="1"/>
  <c r="L42" i="1"/>
  <c r="M42" i="1" s="1"/>
  <c r="L6" i="1"/>
  <c r="M6" i="1" s="1"/>
  <c r="L71" i="1"/>
  <c r="M71" i="1" s="1"/>
  <c r="L22" i="1"/>
  <c r="L34" i="1"/>
  <c r="M34" i="1" s="1"/>
  <c r="L17" i="1"/>
  <c r="M17" i="1" s="1"/>
  <c r="L69" i="1"/>
  <c r="M69" i="1" s="1"/>
  <c r="L57" i="1"/>
  <c r="M57" i="1" s="1"/>
  <c r="M11" i="1"/>
  <c r="M28" i="1"/>
  <c r="L58" i="1"/>
  <c r="L90" i="1"/>
  <c r="L19" i="1"/>
  <c r="L47" i="1"/>
  <c r="M47" i="1" s="1"/>
  <c r="M83" i="1"/>
  <c r="L98" i="1"/>
  <c r="M88" i="1"/>
  <c r="M63" i="1"/>
  <c r="M25" i="1"/>
  <c r="L66" i="1"/>
  <c r="M65" i="1"/>
  <c r="M70" i="1"/>
  <c r="L23" i="1"/>
  <c r="M51" i="1"/>
  <c r="L87" i="1"/>
  <c r="L50" i="1"/>
  <c r="L29" i="1"/>
  <c r="M43" i="1"/>
  <c r="M44" i="1"/>
  <c r="M46" i="1"/>
  <c r="M15" i="1"/>
  <c r="L111" i="1"/>
  <c r="L55" i="1"/>
  <c r="M84" i="1"/>
  <c r="M33" i="1"/>
  <c r="M41" i="1"/>
  <c r="L35" i="1"/>
  <c r="L56" i="1"/>
  <c r="M60" i="1"/>
  <c r="L92" i="1"/>
  <c r="L30" i="1"/>
  <c r="M107" i="1"/>
  <c r="M68" i="1"/>
  <c r="L27" i="1"/>
  <c r="M116" i="1"/>
  <c r="M14" i="1"/>
  <c r="M59" i="1"/>
  <c r="M22" i="1"/>
  <c r="M7" i="1"/>
  <c r="M39" i="1"/>
  <c r="L9" i="1"/>
  <c r="L37" i="1"/>
  <c r="L119" i="1"/>
  <c r="M119" i="1" s="1"/>
  <c r="L118" i="1"/>
  <c r="L114" i="1"/>
  <c r="L108" i="1"/>
  <c r="L106" i="1"/>
  <c r="L103" i="1"/>
  <c r="L100" i="1"/>
  <c r="L101" i="1"/>
  <c r="L91" i="1"/>
  <c r="L89" i="1"/>
  <c r="L86" i="1"/>
  <c r="L82" i="1"/>
  <c r="L79" i="1"/>
  <c r="L76" i="1"/>
  <c r="L74" i="1"/>
  <c r="L75" i="1"/>
  <c r="L10" i="1"/>
  <c r="L53" i="1"/>
  <c r="L85" i="1"/>
  <c r="L117" i="1"/>
  <c r="L73" i="1"/>
  <c r="L105" i="1"/>
  <c r="L64" i="1"/>
  <c r="L96" i="1"/>
  <c r="L8" i="1"/>
  <c r="L16" i="1"/>
  <c r="L24" i="1"/>
  <c r="L40" i="1"/>
  <c r="L18" i="1"/>
  <c r="L62" i="1"/>
  <c r="L95" i="1"/>
  <c r="L72" i="1"/>
  <c r="L104" i="1"/>
  <c r="L36" i="1"/>
  <c r="L52" i="1"/>
  <c r="L5" i="1"/>
  <c r="L13" i="1"/>
  <c r="L45" i="1"/>
  <c r="L61" i="1"/>
  <c r="L77" i="1"/>
  <c r="L93" i="1"/>
  <c r="L109" i="1"/>
  <c r="L21" i="1"/>
  <c r="L49" i="1"/>
  <c r="L81" i="1"/>
  <c r="L97" i="1"/>
  <c r="L113" i="1"/>
  <c r="G14" i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L94" i="1"/>
  <c r="L102" i="1"/>
  <c r="L38" i="1"/>
  <c r="L78" i="1"/>
  <c r="L110" i="1"/>
  <c r="L31" i="1"/>
  <c r="L67" i="1"/>
  <c r="L99" i="1"/>
  <c r="L115" i="1"/>
  <c r="L26" i="1"/>
  <c r="L80" i="1"/>
  <c r="L112" i="1"/>
  <c r="L4" i="1"/>
  <c r="L12" i="1"/>
  <c r="L20" i="1"/>
  <c r="L32" i="1"/>
  <c r="L48" i="1"/>
  <c r="L123" i="1"/>
  <c r="L122" i="1"/>
  <c r="L121" i="1"/>
  <c r="L120" i="1"/>
  <c r="O34" i="1" l="1"/>
  <c r="O71" i="1"/>
  <c r="O17" i="1"/>
  <c r="O44" i="1"/>
  <c r="O65" i="1"/>
  <c r="O41" i="1"/>
  <c r="O43" i="1"/>
  <c r="O39" i="1"/>
  <c r="O68" i="1"/>
  <c r="O33" i="1"/>
  <c r="O116" i="1"/>
  <c r="O46" i="1"/>
  <c r="O22" i="1"/>
  <c r="O88" i="1"/>
  <c r="O11" i="1"/>
  <c r="O42" i="1"/>
  <c r="O70" i="1"/>
  <c r="O7" i="1"/>
  <c r="O107" i="1"/>
  <c r="O63" i="1"/>
  <c r="O28" i="1"/>
  <c r="O6" i="1"/>
  <c r="O59" i="1"/>
  <c r="O51" i="1"/>
  <c r="O57" i="1"/>
  <c r="O54" i="1"/>
  <c r="O47" i="1"/>
  <c r="O84" i="1"/>
  <c r="O119" i="1"/>
  <c r="O14" i="1"/>
  <c r="O60" i="1"/>
  <c r="O15" i="1"/>
  <c r="O83" i="1"/>
  <c r="O69" i="1"/>
  <c r="O25" i="1"/>
  <c r="M31" i="1"/>
  <c r="M45" i="1"/>
  <c r="M105" i="1"/>
  <c r="M76" i="1"/>
  <c r="M23" i="1"/>
  <c r="M19" i="1"/>
  <c r="M120" i="1"/>
  <c r="M110" i="1"/>
  <c r="M81" i="1"/>
  <c r="M13" i="1"/>
  <c r="M18" i="1"/>
  <c r="M73" i="1"/>
  <c r="M79" i="1"/>
  <c r="M106" i="1"/>
  <c r="M56" i="1"/>
  <c r="M55" i="1"/>
  <c r="M78" i="1"/>
  <c r="M82" i="1"/>
  <c r="M35" i="1"/>
  <c r="M111" i="1"/>
  <c r="M58" i="1"/>
  <c r="M122" i="1"/>
  <c r="M80" i="1"/>
  <c r="M38" i="1"/>
  <c r="M21" i="1"/>
  <c r="M52" i="1"/>
  <c r="M24" i="1"/>
  <c r="M85" i="1"/>
  <c r="M86" i="1"/>
  <c r="M114" i="1"/>
  <c r="M29" i="1"/>
  <c r="M112" i="1"/>
  <c r="M117" i="1"/>
  <c r="M16" i="1"/>
  <c r="M98" i="1"/>
  <c r="M121" i="1"/>
  <c r="M40" i="1"/>
  <c r="M102" i="1"/>
  <c r="M53" i="1"/>
  <c r="M115" i="1"/>
  <c r="M93" i="1"/>
  <c r="M104" i="1"/>
  <c r="M8" i="1"/>
  <c r="M10" i="1"/>
  <c r="M91" i="1"/>
  <c r="M30" i="1"/>
  <c r="M87" i="1"/>
  <c r="M66" i="1"/>
  <c r="M49" i="1"/>
  <c r="M123" i="1"/>
  <c r="M109" i="1"/>
  <c r="M118" i="1"/>
  <c r="M72" i="1"/>
  <c r="M75" i="1"/>
  <c r="M101" i="1"/>
  <c r="M37" i="1"/>
  <c r="M27" i="1"/>
  <c r="M92" i="1"/>
  <c r="M5" i="1"/>
  <c r="M108" i="1"/>
  <c r="M26" i="1"/>
  <c r="M36" i="1"/>
  <c r="M89" i="1"/>
  <c r="M50" i="1"/>
  <c r="M48" i="1"/>
  <c r="M94" i="1"/>
  <c r="M32" i="1"/>
  <c r="M99" i="1"/>
  <c r="M77" i="1"/>
  <c r="M96" i="1"/>
  <c r="M20" i="1"/>
  <c r="M67" i="1"/>
  <c r="M113" i="1"/>
  <c r="M61" i="1"/>
  <c r="M95" i="1"/>
  <c r="M64" i="1"/>
  <c r="M74" i="1"/>
  <c r="M100" i="1"/>
  <c r="M9" i="1"/>
  <c r="M90" i="1"/>
  <c r="M12" i="1"/>
  <c r="M97" i="1"/>
  <c r="M62" i="1"/>
  <c r="M103" i="1"/>
  <c r="M4" i="1"/>
  <c r="O64" i="1" l="1"/>
  <c r="O118" i="1"/>
  <c r="O85" i="1"/>
  <c r="O76" i="1"/>
  <c r="O32" i="1"/>
  <c r="O8" i="1"/>
  <c r="O35" i="1"/>
  <c r="O97" i="1"/>
  <c r="O61" i="1"/>
  <c r="O94" i="1"/>
  <c r="O92" i="1"/>
  <c r="O123" i="1"/>
  <c r="O104" i="1"/>
  <c r="O16" i="1"/>
  <c r="O52" i="1"/>
  <c r="O82" i="1"/>
  <c r="O13" i="1"/>
  <c r="O45" i="1"/>
  <c r="O12" i="1"/>
  <c r="O113" i="1"/>
  <c r="O48" i="1"/>
  <c r="O27" i="1"/>
  <c r="O49" i="1"/>
  <c r="O93" i="1"/>
  <c r="O117" i="1"/>
  <c r="O21" i="1"/>
  <c r="O78" i="1"/>
  <c r="O81" i="1"/>
  <c r="O31" i="1"/>
  <c r="O103" i="1"/>
  <c r="O108" i="1"/>
  <c r="O121" i="1"/>
  <c r="O73" i="1"/>
  <c r="O62" i="1"/>
  <c r="O109" i="1"/>
  <c r="O24" i="1"/>
  <c r="O105" i="1"/>
  <c r="O90" i="1"/>
  <c r="O67" i="1"/>
  <c r="O50" i="1"/>
  <c r="O37" i="1"/>
  <c r="O66" i="1"/>
  <c r="O115" i="1"/>
  <c r="O112" i="1"/>
  <c r="O38" i="1"/>
  <c r="O55" i="1"/>
  <c r="O110" i="1"/>
  <c r="O9" i="1"/>
  <c r="O89" i="1"/>
  <c r="O87" i="1"/>
  <c r="O80" i="1"/>
  <c r="O120" i="1"/>
  <c r="O100" i="1"/>
  <c r="O96" i="1"/>
  <c r="O36" i="1"/>
  <c r="O75" i="1"/>
  <c r="O30" i="1"/>
  <c r="O102" i="1"/>
  <c r="O114" i="1"/>
  <c r="O122" i="1"/>
  <c r="O106" i="1"/>
  <c r="O19" i="1"/>
  <c r="O99" i="1"/>
  <c r="O10" i="1"/>
  <c r="O111" i="1"/>
  <c r="O95" i="1"/>
  <c r="O5" i="1"/>
  <c r="O98" i="1"/>
  <c r="O18" i="1"/>
  <c r="O20" i="1"/>
  <c r="O101" i="1"/>
  <c r="O53" i="1"/>
  <c r="O29" i="1"/>
  <c r="O56" i="1"/>
  <c r="O4" i="1"/>
  <c r="P3" i="1"/>
  <c r="O74" i="1"/>
  <c r="O77" i="1"/>
  <c r="O26" i="1"/>
  <c r="O72" i="1"/>
  <c r="O91" i="1"/>
  <c r="O40" i="1"/>
  <c r="O86" i="1"/>
  <c r="O58" i="1"/>
  <c r="O79" i="1"/>
  <c r="O23" i="1"/>
  <c r="M124" i="1"/>
  <c r="P13" i="1" l="1"/>
  <c r="P35" i="1"/>
  <c r="P11" i="1"/>
  <c r="P77" i="1"/>
  <c r="P119" i="1"/>
  <c r="P27" i="1"/>
  <c r="P23" i="1"/>
  <c r="P7" i="1"/>
  <c r="P4" i="1"/>
  <c r="P14" i="1"/>
  <c r="P21" i="1"/>
  <c r="P12" i="1" l="1"/>
  <c r="P66" i="1"/>
  <c r="P24" i="1"/>
  <c r="P88" i="1"/>
  <c r="P16" i="1"/>
  <c r="P8" i="1"/>
  <c r="P64" i="1"/>
  <c r="P55" i="1"/>
  <c r="P5" i="1"/>
  <c r="P6" i="1"/>
  <c r="P46" i="1"/>
  <c r="P10" i="1"/>
  <c r="P19" i="1"/>
  <c r="P114" i="1"/>
  <c r="P39" i="1"/>
  <c r="P89" i="1"/>
  <c r="P61" i="1"/>
  <c r="P22" i="1"/>
  <c r="P107" i="1"/>
  <c r="P106" i="1"/>
  <c r="P42" i="1"/>
  <c r="P73" i="1"/>
  <c r="P95" i="1"/>
  <c r="P31" i="1"/>
  <c r="P102" i="1"/>
  <c r="P49" i="1"/>
  <c r="P45" i="1"/>
  <c r="P122" i="1"/>
  <c r="P17" i="1"/>
  <c r="P50" i="1"/>
  <c r="P121" i="1"/>
  <c r="P103" i="1"/>
  <c r="P110" i="1"/>
  <c r="P9" i="1"/>
  <c r="P15" i="1"/>
  <c r="P91" i="1"/>
  <c r="P98" i="1"/>
  <c r="P34" i="1"/>
  <c r="P57" i="1"/>
  <c r="P87" i="1"/>
  <c r="P97" i="1"/>
  <c r="P94" i="1"/>
  <c r="P48" i="1"/>
  <c r="P81" i="1"/>
  <c r="P75" i="1"/>
  <c r="P90" i="1"/>
  <c r="P26" i="1"/>
  <c r="P120" i="1"/>
  <c r="P79" i="1"/>
  <c r="P33" i="1"/>
  <c r="P70" i="1"/>
  <c r="P117" i="1"/>
  <c r="P65" i="1"/>
  <c r="P67" i="1"/>
  <c r="P82" i="1"/>
  <c r="P105" i="1"/>
  <c r="P72" i="1"/>
  <c r="P71" i="1"/>
  <c r="P112" i="1"/>
  <c r="P62" i="1"/>
  <c r="P109" i="1"/>
  <c r="P104" i="1"/>
  <c r="P18" i="1"/>
  <c r="P25" i="1"/>
  <c r="P20" i="1"/>
  <c r="P51" i="1"/>
  <c r="P74" i="1"/>
  <c r="P41" i="1"/>
  <c r="P40" i="1"/>
  <c r="P63" i="1"/>
  <c r="P80" i="1"/>
  <c r="P54" i="1"/>
  <c r="P85" i="1"/>
  <c r="P56" i="1"/>
  <c r="P58" i="1"/>
  <c r="P32" i="1"/>
  <c r="P111" i="1"/>
  <c r="P47" i="1"/>
  <c r="P118" i="1"/>
  <c r="P38" i="1"/>
  <c r="P69" i="1"/>
  <c r="P76" i="1"/>
  <c r="P78" i="1"/>
  <c r="P96" i="1"/>
  <c r="P53" i="1"/>
  <c r="P28" i="1"/>
  <c r="P92" i="1"/>
  <c r="P84" i="1"/>
  <c r="P123" i="1"/>
  <c r="P115" i="1"/>
  <c r="P68" i="1"/>
  <c r="P99" i="1"/>
  <c r="P60" i="1"/>
  <c r="P83" i="1"/>
  <c r="P116" i="1"/>
  <c r="P52" i="1"/>
  <c r="P59" i="1"/>
  <c r="P30" i="1"/>
  <c r="P101" i="1"/>
  <c r="P37" i="1"/>
  <c r="P108" i="1"/>
  <c r="P44" i="1"/>
  <c r="P43" i="1"/>
  <c r="P86" i="1"/>
  <c r="P113" i="1"/>
  <c r="P93" i="1"/>
  <c r="P29" i="1"/>
  <c r="P100" i="1"/>
  <c r="P36" i="1"/>
</calcChain>
</file>

<file path=xl/sharedStrings.xml><?xml version="1.0" encoding="utf-8"?>
<sst xmlns="http://schemas.openxmlformats.org/spreadsheetml/2006/main" count="33" uniqueCount="32">
  <si>
    <t>Velocity</t>
  </si>
  <si>
    <t>Mph</t>
  </si>
  <si>
    <t>M/s</t>
  </si>
  <si>
    <t>Time (s)</t>
  </si>
  <si>
    <t>Height (m)</t>
  </si>
  <si>
    <t>Length (m)</t>
  </si>
  <si>
    <t>Acceleration (m/s)</t>
  </si>
  <si>
    <t>Distance (m)</t>
  </si>
  <si>
    <t>Aero Force (N)</t>
  </si>
  <si>
    <t>Rolling Resistance (N)</t>
  </si>
  <si>
    <t>Acceleration resistnace (N)</t>
  </si>
  <si>
    <t>Gradiant resistance (N)</t>
  </si>
  <si>
    <t>Total Resistance (N)</t>
  </si>
  <si>
    <t>Power (w)</t>
  </si>
  <si>
    <t>Average power (w)</t>
  </si>
  <si>
    <t>Power (Kw)</t>
  </si>
  <si>
    <t>Average Power (kw)</t>
  </si>
  <si>
    <t>Vehicle spec</t>
  </si>
  <si>
    <t xml:space="preserve">Mass including 2 people </t>
  </si>
  <si>
    <t>Air density (kg/m3)</t>
  </si>
  <si>
    <t xml:space="preserve">Area (m2) </t>
  </si>
  <si>
    <t>Cd</t>
  </si>
  <si>
    <t>Wheel radius (m)</t>
  </si>
  <si>
    <t>Unpaved road</t>
  </si>
  <si>
    <t>Field</t>
  </si>
  <si>
    <t>Concrete</t>
  </si>
  <si>
    <t>Rolled gravel</t>
  </si>
  <si>
    <t>Tar macadam road</t>
  </si>
  <si>
    <t>Total Power (w)</t>
  </si>
  <si>
    <t>max power = 27Kw</t>
  </si>
  <si>
    <t>Mass including upgrade</t>
  </si>
  <si>
    <t>Max Power including upgrade = 29Kw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</si>
</sst>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3" xfId="0" applyFill="1" applyBorder="1"/>
    <xf numFmtId="0" fontId="0" fillId="3" borderId="4" xfId="0" applyFill="1" applyBorder="1"/>
    <xf numFmtId="0" fontId="0" fillId="4" borderId="3" xfId="0" applyFill="1" applyBorder="1"/>
    <xf numFmtId="0" fontId="0" fillId="4" borderId="4" xfId="0" applyFill="1" applyBorder="1"/>
    <xf numFmtId="0" fontId="0" fillId="5" borderId="3" xfId="0" applyFill="1" applyBorder="1"/>
    <xf numFmtId="0" fontId="0" fillId="5" borderId="4" xfId="0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6" borderId="5" xfId="0" applyFill="1" applyBorder="1"/>
    <xf numFmtId="0" fontId="0" fillId="6" borderId="6" xfId="0" applyFill="1" applyBorder="1"/>
    <xf numFmtId="0" fontId="0" fillId="0" borderId="0" xfId="0" applyAlignment="1">
      <alignment horizontal="center" vertical="center"/>
    </xf>
    <xf numFmtId="0" fontId="0" fillId="5" borderId="7" xfId="0" applyFill="1" applyBorder="1"/>
    <xf numFmtId="0" fontId="0" fillId="4" borderId="7" xfId="0" applyFill="1" applyBorder="1"/>
    <xf numFmtId="0" fontId="0" fillId="3" borderId="7" xfId="0" applyFill="1" applyBorder="1"/>
    <xf numFmtId="0" fontId="0" fillId="2" borderId="7" xfId="0" applyFill="1" applyBorder="1"/>
    <xf numFmtId="0" fontId="0" fillId="6" borderId="7" xfId="0" applyFill="1" applyBorder="1"/>
    <xf numFmtId="0" fontId="0" fillId="5" borderId="8" xfId="0" applyFill="1" applyBorder="1"/>
    <xf numFmtId="0" fontId="0" fillId="5" borderId="9" xfId="0" applyFill="1" applyBorder="1" applyAlignment="1">
      <alignment horizontal="right"/>
    </xf>
    <xf numFmtId="0" fontId="0" fillId="5" borderId="9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1" fontId="0" fillId="5" borderId="9" xfId="0" applyNumberFormat="1" applyFill="1" applyBorder="1"/>
    <xf numFmtId="1" fontId="0" fillId="5" borderId="7" xfId="0" applyNumberFormat="1" applyFill="1" applyBorder="1"/>
    <xf numFmtId="1" fontId="0" fillId="4" borderId="7" xfId="0" applyNumberFormat="1" applyFill="1" applyBorder="1"/>
    <xf numFmtId="1" fontId="0" fillId="3" borderId="7" xfId="0" applyNumberFormat="1" applyFill="1" applyBorder="1"/>
    <xf numFmtId="1" fontId="0" fillId="2" borderId="7" xfId="0" applyNumberFormat="1" applyFill="1" applyBorder="1"/>
    <xf numFmtId="1" fontId="0" fillId="6" borderId="7" xfId="0" applyNumberFormat="1" applyFill="1" applyBorder="1"/>
    <xf numFmtId="1" fontId="1" fillId="0" borderId="0" xfId="0" applyNumberFormat="1" applyFont="1"/>
    <xf numFmtId="1" fontId="0" fillId="5" borderId="0" xfId="0" applyNumberFormat="1" applyFill="1" applyBorder="1"/>
    <xf numFmtId="1" fontId="0" fillId="5" borderId="9" xfId="0" applyNumberFormat="1" applyFill="1" applyBorder="1" applyAlignment="1">
      <alignment horizontal="center"/>
    </xf>
    <xf numFmtId="1" fontId="0" fillId="5" borderId="7" xfId="0" applyNumberFormat="1" applyFill="1" applyBorder="1" applyAlignment="1">
      <alignment horizontal="center"/>
    </xf>
    <xf numFmtId="1" fontId="0" fillId="5" borderId="13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" fontId="0" fillId="4" borderId="7" xfId="0" applyNumberFormat="1" applyFill="1" applyBorder="1" applyAlignment="1">
      <alignment horizontal="center"/>
    </xf>
    <xf numFmtId="1" fontId="0" fillId="4" borderId="13" xfId="0" applyNumberFormat="1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" fontId="0" fillId="3" borderId="13" xfId="0" applyNumberFormat="1" applyFill="1" applyBorder="1" applyAlignment="1">
      <alignment horizontal="center"/>
    </xf>
    <xf numFmtId="1" fontId="0" fillId="2" borderId="9" xfId="0" applyNumberFormat="1" applyFill="1" applyBorder="1" applyAlignment="1">
      <alignment horizontal="center"/>
    </xf>
    <xf numFmtId="1" fontId="0" fillId="2" borderId="7" xfId="0" applyNumberFormat="1" applyFill="1" applyBorder="1" applyAlignment="1">
      <alignment horizontal="center"/>
    </xf>
    <xf numFmtId="1" fontId="0" fillId="2" borderId="13" xfId="0" applyNumberFormat="1" applyFill="1" applyBorder="1" applyAlignment="1">
      <alignment horizontal="center"/>
    </xf>
    <xf numFmtId="1" fontId="0" fillId="6" borderId="9" xfId="0" applyNumberForma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0" fillId="4" borderId="9" xfId="0" applyNumberFormat="1" applyFill="1" applyBorder="1"/>
    <xf numFmtId="1" fontId="0" fillId="3" borderId="9" xfId="0" applyNumberFormat="1" applyFill="1" applyBorder="1"/>
    <xf numFmtId="1" fontId="0" fillId="2" borderId="9" xfId="0" applyNumberFormat="1" applyFill="1" applyBorder="1"/>
    <xf numFmtId="1" fontId="0" fillId="6" borderId="9" xfId="0" applyNumberFormat="1" applyFill="1" applyBorder="1"/>
    <xf numFmtId="164" fontId="0" fillId="5" borderId="9" xfId="0" applyNumberFormat="1" applyFill="1" applyBorder="1"/>
    <xf numFmtId="164" fontId="0" fillId="5" borderId="7" xfId="0" applyNumberFormat="1" applyFill="1" applyBorder="1"/>
    <xf numFmtId="164" fontId="0" fillId="4" borderId="7" xfId="0" applyNumberFormat="1" applyFill="1" applyBorder="1"/>
    <xf numFmtId="164" fontId="0" fillId="3" borderId="7" xfId="0" applyNumberFormat="1" applyFill="1" applyBorder="1"/>
    <xf numFmtId="164" fontId="0" fillId="2" borderId="7" xfId="0" applyNumberFormat="1" applyFill="1" applyBorder="1"/>
    <xf numFmtId="164" fontId="0" fillId="6" borderId="7" xfId="0" applyNumberFormat="1" applyFill="1" applyBorder="1"/>
    <xf numFmtId="1" fontId="0" fillId="5" borderId="10" xfId="0" applyNumberFormat="1" applyFill="1" applyBorder="1"/>
    <xf numFmtId="1" fontId="0" fillId="4" borderId="10" xfId="0" applyNumberFormat="1" applyFill="1" applyBorder="1"/>
    <xf numFmtId="1" fontId="0" fillId="3" borderId="10" xfId="0" applyNumberFormat="1" applyFill="1" applyBorder="1"/>
    <xf numFmtId="1" fontId="0" fillId="2" borderId="10" xfId="0" applyNumberFormat="1" applyFill="1" applyBorder="1"/>
    <xf numFmtId="1" fontId="0" fillId="6" borderId="10" xfId="0" applyNumberFormat="1" applyFill="1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 Force (N) vs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Sheet1!$H$3:$H$123</c:f>
              <c:numCache>
                <c:formatCode>0</c:formatCode>
                <c:ptCount val="121"/>
                <c:pt idx="0">
                  <c:v>0</c:v>
                </c:pt>
                <c:pt idx="1">
                  <c:v>0.22446700466399996</c:v>
                </c:pt>
                <c:pt idx="2">
                  <c:v>0.89786801865599986</c:v>
                </c:pt>
                <c:pt idx="3">
                  <c:v>3.5914720746239994</c:v>
                </c:pt>
                <c:pt idx="4">
                  <c:v>18.181827377783996</c:v>
                </c:pt>
                <c:pt idx="5">
                  <c:v>43.995532914143993</c:v>
                </c:pt>
                <c:pt idx="6">
                  <c:v>72.727309511135985</c:v>
                </c:pt>
                <c:pt idx="7">
                  <c:v>64.870964347895992</c:v>
                </c:pt>
                <c:pt idx="8">
                  <c:v>57.463553193983991</c:v>
                </c:pt>
                <c:pt idx="9">
                  <c:v>50.505076049399996</c:v>
                </c:pt>
                <c:pt idx="10">
                  <c:v>50.505076049399996</c:v>
                </c:pt>
                <c:pt idx="11">
                  <c:v>50.505076049399996</c:v>
                </c:pt>
                <c:pt idx="12">
                  <c:v>50.505076049399996</c:v>
                </c:pt>
                <c:pt idx="13">
                  <c:v>50.505076049399996</c:v>
                </c:pt>
                <c:pt idx="14">
                  <c:v>50.505076049399996</c:v>
                </c:pt>
                <c:pt idx="15">
                  <c:v>50.505076049399996</c:v>
                </c:pt>
                <c:pt idx="16">
                  <c:v>57.463553193983991</c:v>
                </c:pt>
                <c:pt idx="17">
                  <c:v>57.463553193983991</c:v>
                </c:pt>
                <c:pt idx="18">
                  <c:v>50.505076049399996</c:v>
                </c:pt>
                <c:pt idx="19">
                  <c:v>37.934923788215997</c:v>
                </c:pt>
                <c:pt idx="20">
                  <c:v>27.160507564343995</c:v>
                </c:pt>
                <c:pt idx="21">
                  <c:v>32.323248671615993</c:v>
                </c:pt>
                <c:pt idx="22">
                  <c:v>37.934923788215997</c:v>
                </c:pt>
                <c:pt idx="23">
                  <c:v>50.505076049399996</c:v>
                </c:pt>
                <c:pt idx="24">
                  <c:v>64.870964347895992</c:v>
                </c:pt>
                <c:pt idx="25">
                  <c:v>89.786801865599983</c:v>
                </c:pt>
                <c:pt idx="26">
                  <c:v>108.64203025737598</c:v>
                </c:pt>
                <c:pt idx="27">
                  <c:v>129.29299468646397</c:v>
                </c:pt>
                <c:pt idx="28">
                  <c:v>129.29299468646397</c:v>
                </c:pt>
                <c:pt idx="29">
                  <c:v>140.29187791499999</c:v>
                </c:pt>
                <c:pt idx="30">
                  <c:v>140.29187791499999</c:v>
                </c:pt>
                <c:pt idx="31">
                  <c:v>129.29299468646397</c:v>
                </c:pt>
                <c:pt idx="32">
                  <c:v>118.74304546725598</c:v>
                </c:pt>
                <c:pt idx="33">
                  <c:v>108.64203025737598</c:v>
                </c:pt>
                <c:pt idx="34">
                  <c:v>118.74304546725598</c:v>
                </c:pt>
                <c:pt idx="35">
                  <c:v>129.29299468646397</c:v>
                </c:pt>
                <c:pt idx="36">
                  <c:v>140.29187791499999</c:v>
                </c:pt>
                <c:pt idx="37">
                  <c:v>151.73969515286399</c:v>
                </c:pt>
                <c:pt idx="38">
                  <c:v>151.73969515286399</c:v>
                </c:pt>
                <c:pt idx="39">
                  <c:v>163.63644640005597</c:v>
                </c:pt>
                <c:pt idx="40">
                  <c:v>175.98213165657597</c:v>
                </c:pt>
                <c:pt idx="41">
                  <c:v>163.63644640005597</c:v>
                </c:pt>
                <c:pt idx="42">
                  <c:v>151.73969515286399</c:v>
                </c:pt>
                <c:pt idx="43">
                  <c:v>140.29187791499999</c:v>
                </c:pt>
                <c:pt idx="44">
                  <c:v>140.29187791499999</c:v>
                </c:pt>
                <c:pt idx="45">
                  <c:v>163.63644640005597</c:v>
                </c:pt>
                <c:pt idx="46">
                  <c:v>188.77675092242399</c:v>
                </c:pt>
                <c:pt idx="47">
                  <c:v>215.71279148210397</c:v>
                </c:pt>
                <c:pt idx="48">
                  <c:v>229.85421277593596</c:v>
                </c:pt>
                <c:pt idx="49">
                  <c:v>244.44456807909594</c:v>
                </c:pt>
                <c:pt idx="50">
                  <c:v>259.48385739158397</c:v>
                </c:pt>
                <c:pt idx="51">
                  <c:v>274.97208071339992</c:v>
                </c:pt>
                <c:pt idx="52">
                  <c:v>259.48385739158397</c:v>
                </c:pt>
                <c:pt idx="53">
                  <c:v>215.71279148210397</c:v>
                </c:pt>
                <c:pt idx="54">
                  <c:v>175.98213165657597</c:v>
                </c:pt>
                <c:pt idx="55">
                  <c:v>151.73969515286399</c:v>
                </c:pt>
                <c:pt idx="56">
                  <c:v>129.29299468646397</c:v>
                </c:pt>
                <c:pt idx="57">
                  <c:v>129.29299468646397</c:v>
                </c:pt>
                <c:pt idx="58">
                  <c:v>129.29299468646397</c:v>
                </c:pt>
                <c:pt idx="59">
                  <c:v>129.29299468646397</c:v>
                </c:pt>
                <c:pt idx="60">
                  <c:v>129.29299468646397</c:v>
                </c:pt>
                <c:pt idx="61">
                  <c:v>140.29187791499999</c:v>
                </c:pt>
                <c:pt idx="62">
                  <c:v>151.73969515286399</c:v>
                </c:pt>
                <c:pt idx="63">
                  <c:v>151.73969515286399</c:v>
                </c:pt>
                <c:pt idx="64">
                  <c:v>129.29299468646397</c:v>
                </c:pt>
                <c:pt idx="65">
                  <c:v>108.64203025737598</c:v>
                </c:pt>
                <c:pt idx="66">
                  <c:v>89.786801865599983</c:v>
                </c:pt>
                <c:pt idx="67">
                  <c:v>108.64203025737598</c:v>
                </c:pt>
                <c:pt idx="68">
                  <c:v>108.64203025737598</c:v>
                </c:pt>
                <c:pt idx="69">
                  <c:v>129.29299468646397</c:v>
                </c:pt>
                <c:pt idx="70">
                  <c:v>129.29299468646397</c:v>
                </c:pt>
                <c:pt idx="71">
                  <c:v>108.64203025737598</c:v>
                </c:pt>
                <c:pt idx="72">
                  <c:v>89.786801865599983</c:v>
                </c:pt>
                <c:pt idx="73">
                  <c:v>72.727309511135985</c:v>
                </c:pt>
                <c:pt idx="74">
                  <c:v>72.727309511135985</c:v>
                </c:pt>
                <c:pt idx="75">
                  <c:v>57.463553193983991</c:v>
                </c:pt>
                <c:pt idx="76">
                  <c:v>72.727309511135985</c:v>
                </c:pt>
                <c:pt idx="77">
                  <c:v>89.786801865599983</c:v>
                </c:pt>
                <c:pt idx="78">
                  <c:v>89.786801865599983</c:v>
                </c:pt>
                <c:pt idx="79">
                  <c:v>89.786801865599983</c:v>
                </c:pt>
                <c:pt idx="80">
                  <c:v>89.786801865599983</c:v>
                </c:pt>
                <c:pt idx="81">
                  <c:v>89.786801865599983</c:v>
                </c:pt>
                <c:pt idx="82">
                  <c:v>89.786801865599983</c:v>
                </c:pt>
                <c:pt idx="83">
                  <c:v>89.786801865599983</c:v>
                </c:pt>
                <c:pt idx="84">
                  <c:v>108.64203025737598</c:v>
                </c:pt>
                <c:pt idx="85">
                  <c:v>89.786801865599983</c:v>
                </c:pt>
                <c:pt idx="86">
                  <c:v>72.727309511135985</c:v>
                </c:pt>
                <c:pt idx="87">
                  <c:v>72.727309511135985</c:v>
                </c:pt>
                <c:pt idx="88">
                  <c:v>57.463553193983991</c:v>
                </c:pt>
                <c:pt idx="89">
                  <c:v>72.727309511135985</c:v>
                </c:pt>
                <c:pt idx="90">
                  <c:v>89.786801865599983</c:v>
                </c:pt>
                <c:pt idx="91">
                  <c:v>89.786801865599983</c:v>
                </c:pt>
                <c:pt idx="92">
                  <c:v>89.786801865599983</c:v>
                </c:pt>
                <c:pt idx="93">
                  <c:v>108.64203025737598</c:v>
                </c:pt>
                <c:pt idx="94">
                  <c:v>108.64203025737598</c:v>
                </c:pt>
                <c:pt idx="95">
                  <c:v>129.29299468646397</c:v>
                </c:pt>
                <c:pt idx="96">
                  <c:v>151.73969515286399</c:v>
                </c:pt>
                <c:pt idx="97">
                  <c:v>175.98213165657597</c:v>
                </c:pt>
                <c:pt idx="98">
                  <c:v>202.02030419759998</c:v>
                </c:pt>
                <c:pt idx="99">
                  <c:v>202.02030419759998</c:v>
                </c:pt>
                <c:pt idx="100">
                  <c:v>215.71279148210397</c:v>
                </c:pt>
                <c:pt idx="101">
                  <c:v>229.85421277593596</c:v>
                </c:pt>
                <c:pt idx="102">
                  <c:v>229.85421277593596</c:v>
                </c:pt>
                <c:pt idx="103">
                  <c:v>229.85421277593596</c:v>
                </c:pt>
                <c:pt idx="104">
                  <c:v>229.85421277593596</c:v>
                </c:pt>
                <c:pt idx="105">
                  <c:v>259.48385739158397</c:v>
                </c:pt>
                <c:pt idx="106">
                  <c:v>259.48385739158397</c:v>
                </c:pt>
                <c:pt idx="107">
                  <c:v>259.48385739158397</c:v>
                </c:pt>
                <c:pt idx="108">
                  <c:v>259.48385739158397</c:v>
                </c:pt>
                <c:pt idx="109">
                  <c:v>274.97208071339992</c:v>
                </c:pt>
                <c:pt idx="110">
                  <c:v>274.97208071339992</c:v>
                </c:pt>
                <c:pt idx="111">
                  <c:v>274.97208071339992</c:v>
                </c:pt>
                <c:pt idx="112">
                  <c:v>244.44456807909594</c:v>
                </c:pt>
                <c:pt idx="113">
                  <c:v>202.02030419759998</c:v>
                </c:pt>
                <c:pt idx="114">
                  <c:v>151.73969515286399</c:v>
                </c:pt>
                <c:pt idx="115">
                  <c:v>98.989949056823988</c:v>
                </c:pt>
                <c:pt idx="116">
                  <c:v>57.463553193983991</c:v>
                </c:pt>
                <c:pt idx="117">
                  <c:v>27.160507564343995</c:v>
                </c:pt>
                <c:pt idx="118">
                  <c:v>14.365888298495998</c:v>
                </c:pt>
                <c:pt idx="119">
                  <c:v>3.5914720746239994</c:v>
                </c:pt>
                <c:pt idx="120">
                  <c:v>0.89786801865599986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61-461C-91E7-9A71315247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6982072"/>
        <c:axId val="426980760"/>
      </c:lineChart>
      <c:catAx>
        <c:axId val="426982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980760"/>
        <c:crosses val="autoZero"/>
        <c:auto val="1"/>
        <c:lblAlgn val="ctr"/>
        <c:lblOffset val="100"/>
        <c:noMultiLvlLbl val="0"/>
      </c:catAx>
      <c:valAx>
        <c:axId val="426980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Force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982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 Resistance</a:t>
            </a:r>
            <a:r>
              <a:rPr lang="en-GB" baseline="0"/>
              <a:t> (N) vs Time (s)</a:t>
            </a:r>
            <a:endParaRPr lang="en-GB"/>
          </a:p>
        </c:rich>
      </c:tx>
      <c:layout>
        <c:manualLayout>
          <c:xMode val="edge"/>
          <c:yMode val="edge"/>
          <c:x val="0.23727077865266841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Sheet1!$I$3:$I$123</c:f>
              <c:numCache>
                <c:formatCode>0</c:formatCode>
                <c:ptCount val="121"/>
                <c:pt idx="0">
                  <c:v>333.98145</c:v>
                </c:pt>
                <c:pt idx="1">
                  <c:v>333.98145</c:v>
                </c:pt>
                <c:pt idx="2">
                  <c:v>333.98145</c:v>
                </c:pt>
                <c:pt idx="3">
                  <c:v>333.98145</c:v>
                </c:pt>
                <c:pt idx="4">
                  <c:v>333.98145</c:v>
                </c:pt>
                <c:pt idx="5">
                  <c:v>333.98145</c:v>
                </c:pt>
                <c:pt idx="6">
                  <c:v>333.98145</c:v>
                </c:pt>
                <c:pt idx="7">
                  <c:v>333.98145</c:v>
                </c:pt>
                <c:pt idx="8">
                  <c:v>333.98145</c:v>
                </c:pt>
                <c:pt idx="9">
                  <c:v>333.98145</c:v>
                </c:pt>
                <c:pt idx="10">
                  <c:v>333.98145</c:v>
                </c:pt>
                <c:pt idx="11">
                  <c:v>333.98145</c:v>
                </c:pt>
                <c:pt idx="12">
                  <c:v>333.98145</c:v>
                </c:pt>
                <c:pt idx="13">
                  <c:v>333.98145</c:v>
                </c:pt>
                <c:pt idx="14">
                  <c:v>333.98145</c:v>
                </c:pt>
                <c:pt idx="15">
                  <c:v>333.98145</c:v>
                </c:pt>
                <c:pt idx="16">
                  <c:v>333.98145</c:v>
                </c:pt>
                <c:pt idx="17">
                  <c:v>333.98145</c:v>
                </c:pt>
                <c:pt idx="18">
                  <c:v>333.98145</c:v>
                </c:pt>
                <c:pt idx="19">
                  <c:v>333.98145</c:v>
                </c:pt>
                <c:pt idx="20">
                  <c:v>333.98145</c:v>
                </c:pt>
                <c:pt idx="21">
                  <c:v>333.98145</c:v>
                </c:pt>
                <c:pt idx="22">
                  <c:v>1937.0924099999997</c:v>
                </c:pt>
                <c:pt idx="23">
                  <c:v>1937.0924099999997</c:v>
                </c:pt>
                <c:pt idx="24">
                  <c:v>1937.0924099999997</c:v>
                </c:pt>
                <c:pt idx="25">
                  <c:v>1937.0924099999997</c:v>
                </c:pt>
                <c:pt idx="26">
                  <c:v>1937.0924099999997</c:v>
                </c:pt>
                <c:pt idx="27">
                  <c:v>1937.0924099999997</c:v>
                </c:pt>
                <c:pt idx="28">
                  <c:v>1937.0924099999997</c:v>
                </c:pt>
                <c:pt idx="29">
                  <c:v>1937.0924099999997</c:v>
                </c:pt>
                <c:pt idx="30">
                  <c:v>1937.0924099999997</c:v>
                </c:pt>
                <c:pt idx="31">
                  <c:v>1937.0924099999997</c:v>
                </c:pt>
                <c:pt idx="32">
                  <c:v>1937.0924099999997</c:v>
                </c:pt>
                <c:pt idx="33">
                  <c:v>1937.0924099999997</c:v>
                </c:pt>
                <c:pt idx="34">
                  <c:v>1937.0924099999997</c:v>
                </c:pt>
                <c:pt idx="35">
                  <c:v>1937.0924099999997</c:v>
                </c:pt>
                <c:pt idx="36">
                  <c:v>1937.0924099999997</c:v>
                </c:pt>
                <c:pt idx="37">
                  <c:v>1937.0924099999997</c:v>
                </c:pt>
                <c:pt idx="38">
                  <c:v>1937.0924099999997</c:v>
                </c:pt>
                <c:pt idx="39">
                  <c:v>1937.0924099999997</c:v>
                </c:pt>
                <c:pt idx="40">
                  <c:v>1937.0924099999997</c:v>
                </c:pt>
                <c:pt idx="41">
                  <c:v>1937.0924099999997</c:v>
                </c:pt>
                <c:pt idx="42">
                  <c:v>1937.0924099999997</c:v>
                </c:pt>
                <c:pt idx="43">
                  <c:v>1937.0924099999997</c:v>
                </c:pt>
                <c:pt idx="44">
                  <c:v>1937.0924099999997</c:v>
                </c:pt>
                <c:pt idx="45">
                  <c:v>86.835177000000002</c:v>
                </c:pt>
                <c:pt idx="46">
                  <c:v>86.835177000000002</c:v>
                </c:pt>
                <c:pt idx="47">
                  <c:v>86.835177000000002</c:v>
                </c:pt>
                <c:pt idx="48">
                  <c:v>86.835177000000002</c:v>
                </c:pt>
                <c:pt idx="49">
                  <c:v>86.835177000000002</c:v>
                </c:pt>
                <c:pt idx="50">
                  <c:v>86.835177000000002</c:v>
                </c:pt>
                <c:pt idx="51">
                  <c:v>86.835177000000002</c:v>
                </c:pt>
                <c:pt idx="52">
                  <c:v>86.835177000000002</c:v>
                </c:pt>
                <c:pt idx="53">
                  <c:v>86.835177000000002</c:v>
                </c:pt>
                <c:pt idx="54">
                  <c:v>86.835177000000002</c:v>
                </c:pt>
                <c:pt idx="55">
                  <c:v>86.835177000000002</c:v>
                </c:pt>
                <c:pt idx="56">
                  <c:v>86.835177000000002</c:v>
                </c:pt>
                <c:pt idx="57">
                  <c:v>86.835177000000002</c:v>
                </c:pt>
                <c:pt idx="58">
                  <c:v>86.835177000000002</c:v>
                </c:pt>
                <c:pt idx="59">
                  <c:v>86.835177000000002</c:v>
                </c:pt>
                <c:pt idx="60">
                  <c:v>86.835177000000002</c:v>
                </c:pt>
                <c:pt idx="61">
                  <c:v>86.835177000000002</c:v>
                </c:pt>
                <c:pt idx="62">
                  <c:v>86.835177000000002</c:v>
                </c:pt>
                <c:pt idx="63">
                  <c:v>86.835177000000002</c:v>
                </c:pt>
                <c:pt idx="64">
                  <c:v>86.835177000000002</c:v>
                </c:pt>
                <c:pt idx="65">
                  <c:v>86.835177000000002</c:v>
                </c:pt>
                <c:pt idx="66">
                  <c:v>86.835177000000002</c:v>
                </c:pt>
                <c:pt idx="67">
                  <c:v>86.835177000000002</c:v>
                </c:pt>
                <c:pt idx="68">
                  <c:v>86.835177000000002</c:v>
                </c:pt>
                <c:pt idx="69">
                  <c:v>86.835177000000002</c:v>
                </c:pt>
                <c:pt idx="70">
                  <c:v>133.59258</c:v>
                </c:pt>
                <c:pt idx="71">
                  <c:v>133.59258</c:v>
                </c:pt>
                <c:pt idx="72">
                  <c:v>133.59258</c:v>
                </c:pt>
                <c:pt idx="73">
                  <c:v>133.59258</c:v>
                </c:pt>
                <c:pt idx="74">
                  <c:v>133.59258</c:v>
                </c:pt>
                <c:pt idx="75">
                  <c:v>133.59258</c:v>
                </c:pt>
                <c:pt idx="76">
                  <c:v>133.59258</c:v>
                </c:pt>
                <c:pt idx="77">
                  <c:v>133.59258</c:v>
                </c:pt>
                <c:pt idx="78">
                  <c:v>133.59258</c:v>
                </c:pt>
                <c:pt idx="79">
                  <c:v>133.59258</c:v>
                </c:pt>
                <c:pt idx="80">
                  <c:v>133.59258</c:v>
                </c:pt>
                <c:pt idx="81">
                  <c:v>133.59258</c:v>
                </c:pt>
                <c:pt idx="82">
                  <c:v>133.59258</c:v>
                </c:pt>
                <c:pt idx="83">
                  <c:v>133.59258</c:v>
                </c:pt>
                <c:pt idx="84">
                  <c:v>133.59258</c:v>
                </c:pt>
                <c:pt idx="85">
                  <c:v>133.59258</c:v>
                </c:pt>
                <c:pt idx="86">
                  <c:v>133.59258</c:v>
                </c:pt>
                <c:pt idx="87">
                  <c:v>133.59258</c:v>
                </c:pt>
                <c:pt idx="88">
                  <c:v>133.59258</c:v>
                </c:pt>
                <c:pt idx="89">
                  <c:v>133.59258</c:v>
                </c:pt>
                <c:pt idx="90">
                  <c:v>133.59258</c:v>
                </c:pt>
                <c:pt idx="91">
                  <c:v>133.59258</c:v>
                </c:pt>
                <c:pt idx="92">
                  <c:v>133.59258</c:v>
                </c:pt>
                <c:pt idx="93">
                  <c:v>133.59258</c:v>
                </c:pt>
                <c:pt idx="94">
                  <c:v>133.59258</c:v>
                </c:pt>
                <c:pt idx="95">
                  <c:v>133.59258</c:v>
                </c:pt>
                <c:pt idx="96">
                  <c:v>133.59258</c:v>
                </c:pt>
                <c:pt idx="97">
                  <c:v>133.59258</c:v>
                </c:pt>
                <c:pt idx="98">
                  <c:v>133.59258</c:v>
                </c:pt>
                <c:pt idx="99">
                  <c:v>133.59258</c:v>
                </c:pt>
                <c:pt idx="100">
                  <c:v>166.990725</c:v>
                </c:pt>
                <c:pt idx="101">
                  <c:v>166.990725</c:v>
                </c:pt>
                <c:pt idx="102">
                  <c:v>166.990725</c:v>
                </c:pt>
                <c:pt idx="103">
                  <c:v>166.990725</c:v>
                </c:pt>
                <c:pt idx="104">
                  <c:v>166.990725</c:v>
                </c:pt>
                <c:pt idx="105">
                  <c:v>166.990725</c:v>
                </c:pt>
                <c:pt idx="106">
                  <c:v>166.990725</c:v>
                </c:pt>
                <c:pt idx="107">
                  <c:v>166.990725</c:v>
                </c:pt>
                <c:pt idx="108">
                  <c:v>166.990725</c:v>
                </c:pt>
                <c:pt idx="109">
                  <c:v>166.990725</c:v>
                </c:pt>
                <c:pt idx="110">
                  <c:v>166.990725</c:v>
                </c:pt>
                <c:pt idx="111">
                  <c:v>166.990725</c:v>
                </c:pt>
                <c:pt idx="112">
                  <c:v>166.990725</c:v>
                </c:pt>
                <c:pt idx="113">
                  <c:v>166.990725</c:v>
                </c:pt>
                <c:pt idx="114">
                  <c:v>166.990725</c:v>
                </c:pt>
                <c:pt idx="115">
                  <c:v>166.990725</c:v>
                </c:pt>
                <c:pt idx="116">
                  <c:v>166.990725</c:v>
                </c:pt>
                <c:pt idx="117">
                  <c:v>166.990725</c:v>
                </c:pt>
                <c:pt idx="118">
                  <c:v>166.990725</c:v>
                </c:pt>
                <c:pt idx="119">
                  <c:v>166.990725</c:v>
                </c:pt>
                <c:pt idx="120">
                  <c:v>166.990725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FB-4E22-8CB0-0C9FA17BA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617128"/>
        <c:axId val="533617456"/>
      </c:lineChart>
      <c:catAx>
        <c:axId val="533617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617456"/>
        <c:crosses val="autoZero"/>
        <c:auto val="1"/>
        <c:lblAlgn val="ctr"/>
        <c:lblOffset val="100"/>
        <c:noMultiLvlLbl val="0"/>
      </c:catAx>
      <c:valAx>
        <c:axId val="53361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617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 Resistance</a:t>
            </a:r>
            <a:r>
              <a:rPr lang="en-GB" baseline="0"/>
              <a:t> (N)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Sheet1!$J$3:$J$123</c:f>
              <c:numCache>
                <c:formatCode>0</c:formatCode>
                <c:ptCount val="121"/>
                <c:pt idx="0">
                  <c:v>0</c:v>
                </c:pt>
                <c:pt idx="1">
                  <c:v>286.33600000000001</c:v>
                </c:pt>
                <c:pt idx="2">
                  <c:v>286.33600000000001</c:v>
                </c:pt>
                <c:pt idx="3">
                  <c:v>572.67200000000003</c:v>
                </c:pt>
                <c:pt idx="4">
                  <c:v>1431.68</c:v>
                </c:pt>
                <c:pt idx="5">
                  <c:v>1431.68</c:v>
                </c:pt>
                <c:pt idx="6">
                  <c:v>1145.3440000000001</c:v>
                </c:pt>
                <c:pt idx="7">
                  <c:v>-286.33600000000001</c:v>
                </c:pt>
                <c:pt idx="8">
                  <c:v>-286.33600000000001</c:v>
                </c:pt>
                <c:pt idx="9">
                  <c:v>-286.33600000000001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286.33600000000001</c:v>
                </c:pt>
                <c:pt idx="17">
                  <c:v>0</c:v>
                </c:pt>
                <c:pt idx="18">
                  <c:v>-286.33600000000001</c:v>
                </c:pt>
                <c:pt idx="19">
                  <c:v>-572.67200000000003</c:v>
                </c:pt>
                <c:pt idx="20">
                  <c:v>-572.67200000000003</c:v>
                </c:pt>
                <c:pt idx="21">
                  <c:v>286.33600000000001</c:v>
                </c:pt>
                <c:pt idx="22">
                  <c:v>286.33600000000001</c:v>
                </c:pt>
                <c:pt idx="23">
                  <c:v>572.67200000000003</c:v>
                </c:pt>
                <c:pt idx="24">
                  <c:v>572.67200000000003</c:v>
                </c:pt>
                <c:pt idx="25">
                  <c:v>859.00800000000004</c:v>
                </c:pt>
                <c:pt idx="26">
                  <c:v>572.67200000000003</c:v>
                </c:pt>
                <c:pt idx="27">
                  <c:v>572.67200000000003</c:v>
                </c:pt>
                <c:pt idx="28">
                  <c:v>0</c:v>
                </c:pt>
                <c:pt idx="29">
                  <c:v>286.33600000000001</c:v>
                </c:pt>
                <c:pt idx="30">
                  <c:v>0</c:v>
                </c:pt>
                <c:pt idx="31">
                  <c:v>-286.33600000000001</c:v>
                </c:pt>
                <c:pt idx="32">
                  <c:v>-286.33600000000001</c:v>
                </c:pt>
                <c:pt idx="33">
                  <c:v>-286.33600000000001</c:v>
                </c:pt>
                <c:pt idx="34">
                  <c:v>286.33600000000001</c:v>
                </c:pt>
                <c:pt idx="35">
                  <c:v>286.33600000000001</c:v>
                </c:pt>
                <c:pt idx="36">
                  <c:v>286.33600000000001</c:v>
                </c:pt>
                <c:pt idx="37">
                  <c:v>286.33600000000001</c:v>
                </c:pt>
                <c:pt idx="38">
                  <c:v>0</c:v>
                </c:pt>
                <c:pt idx="39">
                  <c:v>286.33600000000001</c:v>
                </c:pt>
                <c:pt idx="40">
                  <c:v>286.33600000000001</c:v>
                </c:pt>
                <c:pt idx="41">
                  <c:v>-286.33600000000001</c:v>
                </c:pt>
                <c:pt idx="42">
                  <c:v>-286.33600000000001</c:v>
                </c:pt>
                <c:pt idx="43">
                  <c:v>-286.33600000000001</c:v>
                </c:pt>
                <c:pt idx="44">
                  <c:v>0</c:v>
                </c:pt>
                <c:pt idx="45">
                  <c:v>572.67200000000003</c:v>
                </c:pt>
                <c:pt idx="46">
                  <c:v>572.67200000000003</c:v>
                </c:pt>
                <c:pt idx="47">
                  <c:v>572.67200000000003</c:v>
                </c:pt>
                <c:pt idx="48">
                  <c:v>286.33600000000001</c:v>
                </c:pt>
                <c:pt idx="49">
                  <c:v>286.33600000000001</c:v>
                </c:pt>
                <c:pt idx="50">
                  <c:v>286.33600000000001</c:v>
                </c:pt>
                <c:pt idx="51">
                  <c:v>286.33600000000001</c:v>
                </c:pt>
                <c:pt idx="52">
                  <c:v>-286.33600000000001</c:v>
                </c:pt>
                <c:pt idx="53">
                  <c:v>-859.00800000000004</c:v>
                </c:pt>
                <c:pt idx="54">
                  <c:v>-859.00800000000004</c:v>
                </c:pt>
                <c:pt idx="55">
                  <c:v>-572.67200000000003</c:v>
                </c:pt>
                <c:pt idx="56">
                  <c:v>-572.67200000000003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286.33600000000001</c:v>
                </c:pt>
                <c:pt idx="62">
                  <c:v>286.33600000000001</c:v>
                </c:pt>
                <c:pt idx="63">
                  <c:v>0</c:v>
                </c:pt>
                <c:pt idx="64">
                  <c:v>-572.67200000000003</c:v>
                </c:pt>
                <c:pt idx="65">
                  <c:v>-572.67200000000003</c:v>
                </c:pt>
                <c:pt idx="66">
                  <c:v>-572.67200000000003</c:v>
                </c:pt>
                <c:pt idx="67">
                  <c:v>572.67200000000003</c:v>
                </c:pt>
                <c:pt idx="68">
                  <c:v>0</c:v>
                </c:pt>
                <c:pt idx="69">
                  <c:v>572.67200000000003</c:v>
                </c:pt>
                <c:pt idx="70">
                  <c:v>0</c:v>
                </c:pt>
                <c:pt idx="71">
                  <c:v>-572.67200000000003</c:v>
                </c:pt>
                <c:pt idx="72">
                  <c:v>-572.67200000000003</c:v>
                </c:pt>
                <c:pt idx="73">
                  <c:v>-572.67200000000003</c:v>
                </c:pt>
                <c:pt idx="74">
                  <c:v>0</c:v>
                </c:pt>
                <c:pt idx="75">
                  <c:v>-572.67200000000003</c:v>
                </c:pt>
                <c:pt idx="76">
                  <c:v>572.67200000000003</c:v>
                </c:pt>
                <c:pt idx="77">
                  <c:v>572.67200000000003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572.67200000000003</c:v>
                </c:pt>
                <c:pt idx="85">
                  <c:v>-572.67200000000003</c:v>
                </c:pt>
                <c:pt idx="86">
                  <c:v>-572.67200000000003</c:v>
                </c:pt>
                <c:pt idx="87">
                  <c:v>0</c:v>
                </c:pt>
                <c:pt idx="88">
                  <c:v>-572.67200000000003</c:v>
                </c:pt>
                <c:pt idx="89">
                  <c:v>572.67200000000003</c:v>
                </c:pt>
                <c:pt idx="90">
                  <c:v>572.67200000000003</c:v>
                </c:pt>
                <c:pt idx="91">
                  <c:v>0</c:v>
                </c:pt>
                <c:pt idx="92">
                  <c:v>0</c:v>
                </c:pt>
                <c:pt idx="93">
                  <c:v>572.67200000000003</c:v>
                </c:pt>
                <c:pt idx="94">
                  <c:v>0</c:v>
                </c:pt>
                <c:pt idx="95">
                  <c:v>572.67200000000003</c:v>
                </c:pt>
                <c:pt idx="96">
                  <c:v>572.67200000000003</c:v>
                </c:pt>
                <c:pt idx="97">
                  <c:v>572.67200000000003</c:v>
                </c:pt>
                <c:pt idx="98">
                  <c:v>572.67200000000003</c:v>
                </c:pt>
                <c:pt idx="99">
                  <c:v>0</c:v>
                </c:pt>
                <c:pt idx="100">
                  <c:v>286.33600000000001</c:v>
                </c:pt>
                <c:pt idx="101">
                  <c:v>286.33600000000001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572.67200000000003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286.33600000000001</c:v>
                </c:pt>
                <c:pt idx="110">
                  <c:v>0</c:v>
                </c:pt>
                <c:pt idx="111">
                  <c:v>0</c:v>
                </c:pt>
                <c:pt idx="112">
                  <c:v>-572.67200000000003</c:v>
                </c:pt>
                <c:pt idx="113">
                  <c:v>-859.00800000000004</c:v>
                </c:pt>
                <c:pt idx="114">
                  <c:v>-1145.3440000000001</c:v>
                </c:pt>
                <c:pt idx="115">
                  <c:v>-1431.68</c:v>
                </c:pt>
                <c:pt idx="116">
                  <c:v>-1431.68</c:v>
                </c:pt>
                <c:pt idx="117">
                  <c:v>-1431.68</c:v>
                </c:pt>
                <c:pt idx="118">
                  <c:v>-859.00800000000004</c:v>
                </c:pt>
                <c:pt idx="119">
                  <c:v>-1145.3440000000001</c:v>
                </c:pt>
                <c:pt idx="120">
                  <c:v>-572.67200000000003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AB-4D03-B084-BA694852E6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3036248"/>
        <c:axId val="603031656"/>
      </c:lineChart>
      <c:catAx>
        <c:axId val="603036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031656"/>
        <c:crosses val="autoZero"/>
        <c:auto val="1"/>
        <c:lblAlgn val="ctr"/>
        <c:lblOffset val="100"/>
        <c:noMultiLvlLbl val="0"/>
      </c:catAx>
      <c:valAx>
        <c:axId val="603031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036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Resistance</a:t>
            </a:r>
            <a:r>
              <a:rPr lang="en-GB" baseline="0"/>
              <a:t> (N)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Sheet1!$L$3:$L$123</c:f>
              <c:numCache>
                <c:formatCode>0</c:formatCode>
                <c:ptCount val="121"/>
                <c:pt idx="0">
                  <c:v>333.98145</c:v>
                </c:pt>
                <c:pt idx="1">
                  <c:v>620.54191700466401</c:v>
                </c:pt>
                <c:pt idx="2">
                  <c:v>621.21531801865603</c:v>
                </c:pt>
                <c:pt idx="3">
                  <c:v>910.24492207462401</c:v>
                </c:pt>
                <c:pt idx="4">
                  <c:v>3201.6481163442472</c:v>
                </c:pt>
                <c:pt idx="5">
                  <c:v>2653.1162445237451</c:v>
                </c:pt>
                <c:pt idx="6">
                  <c:v>2208.0766296519369</c:v>
                </c:pt>
                <c:pt idx="7">
                  <c:v>807.12992390874399</c:v>
                </c:pt>
                <c:pt idx="8">
                  <c:v>843.13585710238499</c:v>
                </c:pt>
                <c:pt idx="9">
                  <c:v>948.83342942927788</c:v>
                </c:pt>
                <c:pt idx="10">
                  <c:v>1235.1694294292779</c:v>
                </c:pt>
                <c:pt idx="11">
                  <c:v>384.48652604939997</c:v>
                </c:pt>
                <c:pt idx="12">
                  <c:v>384.48652604939997</c:v>
                </c:pt>
                <c:pt idx="13">
                  <c:v>384.48652604939997</c:v>
                </c:pt>
                <c:pt idx="14">
                  <c:v>384.48652604939997</c:v>
                </c:pt>
                <c:pt idx="15">
                  <c:v>384.48652604939997</c:v>
                </c:pt>
                <c:pt idx="16">
                  <c:v>-119.73421872465156</c:v>
                </c:pt>
                <c:pt idx="17">
                  <c:v>-406.07021872465157</c:v>
                </c:pt>
                <c:pt idx="18">
                  <c:v>-752.53237733047786</c:v>
                </c:pt>
                <c:pt idx="19">
                  <c:v>-1182.3128224193356</c:v>
                </c:pt>
                <c:pt idx="20">
                  <c:v>-1371.5521834082167</c:v>
                </c:pt>
                <c:pt idx="21">
                  <c:v>652.64069867161606</c:v>
                </c:pt>
                <c:pt idx="22">
                  <c:v>2261.3633337882156</c:v>
                </c:pt>
                <c:pt idx="23">
                  <c:v>2560.2694860493998</c:v>
                </c:pt>
                <c:pt idx="24">
                  <c:v>2574.6353743478958</c:v>
                </c:pt>
                <c:pt idx="25">
                  <c:v>2885.8872118656</c:v>
                </c:pt>
                <c:pt idx="26">
                  <c:v>2618.4064402573758</c:v>
                </c:pt>
                <c:pt idx="27">
                  <c:v>2147.0395020808628</c:v>
                </c:pt>
                <c:pt idx="28">
                  <c:v>2066.3854046864635</c:v>
                </c:pt>
                <c:pt idx="29">
                  <c:v>1891.3831014136233</c:v>
                </c:pt>
                <c:pt idx="30">
                  <c:v>2077.3842879149997</c:v>
                </c:pt>
                <c:pt idx="31">
                  <c:v>1780.0494046864635</c:v>
                </c:pt>
                <c:pt idx="32">
                  <c:v>2282.9094407948387</c:v>
                </c:pt>
                <c:pt idx="33">
                  <c:v>2296.1452430998493</c:v>
                </c:pt>
                <c:pt idx="34">
                  <c:v>2342.1714554672553</c:v>
                </c:pt>
                <c:pt idx="35">
                  <c:v>2352.7214046864638</c:v>
                </c:pt>
                <c:pt idx="36">
                  <c:v>2363.720287915</c:v>
                </c:pt>
                <c:pt idx="37">
                  <c:v>1920.9977335169249</c:v>
                </c:pt>
                <c:pt idx="38">
                  <c:v>2088.8321051528637</c:v>
                </c:pt>
                <c:pt idx="39">
                  <c:v>1949.715609639522</c:v>
                </c:pt>
                <c:pt idx="40">
                  <c:v>1977.6809108517748</c:v>
                </c:pt>
                <c:pt idx="41">
                  <c:v>1814.3928564000555</c:v>
                </c:pt>
                <c:pt idx="42">
                  <c:v>2256.6664767888028</c:v>
                </c:pt>
                <c:pt idx="43">
                  <c:v>2263.3854744163764</c:v>
                </c:pt>
                <c:pt idx="44">
                  <c:v>2549.7214744163762</c:v>
                </c:pt>
                <c:pt idx="45">
                  <c:v>823.14362340005596</c:v>
                </c:pt>
                <c:pt idx="46">
                  <c:v>848.28392792242403</c:v>
                </c:pt>
                <c:pt idx="47">
                  <c:v>875.21996848210392</c:v>
                </c:pt>
                <c:pt idx="48">
                  <c:v>603.02538977593599</c:v>
                </c:pt>
                <c:pt idx="49">
                  <c:v>617.61574507909597</c:v>
                </c:pt>
                <c:pt idx="50">
                  <c:v>632.65503439158397</c:v>
                </c:pt>
                <c:pt idx="51">
                  <c:v>648.14325771339986</c:v>
                </c:pt>
                <c:pt idx="52">
                  <c:v>435.28431529447124</c:v>
                </c:pt>
                <c:pt idx="53">
                  <c:v>-144.83927181795519</c:v>
                </c:pt>
                <c:pt idx="54">
                  <c:v>-140.46770738991808</c:v>
                </c:pt>
                <c:pt idx="55">
                  <c:v>156.68147025663967</c:v>
                </c:pt>
                <c:pt idx="56">
                  <c:v>175.1329862988876</c:v>
                </c:pt>
                <c:pt idx="57">
                  <c:v>747.80498629888757</c:v>
                </c:pt>
                <c:pt idx="58">
                  <c:v>216.12817168646399</c:v>
                </c:pt>
                <c:pt idx="59">
                  <c:v>216.12817168646399</c:v>
                </c:pt>
                <c:pt idx="60">
                  <c:v>216.12817168646399</c:v>
                </c:pt>
                <c:pt idx="61">
                  <c:v>3.0533128870731616</c:v>
                </c:pt>
                <c:pt idx="62">
                  <c:v>34.13227404908821</c:v>
                </c:pt>
                <c:pt idx="63">
                  <c:v>-252.20372595091175</c:v>
                </c:pt>
                <c:pt idx="64">
                  <c:v>-888.22064292595974</c:v>
                </c:pt>
                <c:pt idx="65">
                  <c:v>-957.20586322890438</c:v>
                </c:pt>
                <c:pt idx="66">
                  <c:v>-1034.0621986693086</c:v>
                </c:pt>
                <c:pt idx="67">
                  <c:v>768.14920725737602</c:v>
                </c:pt>
                <c:pt idx="68">
                  <c:v>195.47720725737599</c:v>
                </c:pt>
                <c:pt idx="69">
                  <c:v>788.80017168646395</c:v>
                </c:pt>
                <c:pt idx="70">
                  <c:v>262.885574686464</c:v>
                </c:pt>
                <c:pt idx="71">
                  <c:v>-330.43738974262408</c:v>
                </c:pt>
                <c:pt idx="72">
                  <c:v>-349.29261813440007</c:v>
                </c:pt>
                <c:pt idx="73">
                  <c:v>-366.35211048886401</c:v>
                </c:pt>
                <c:pt idx="74">
                  <c:v>206.31988951113598</c:v>
                </c:pt>
                <c:pt idx="75">
                  <c:v>-381.61586680601602</c:v>
                </c:pt>
                <c:pt idx="76">
                  <c:v>778.99188951113604</c:v>
                </c:pt>
                <c:pt idx="77">
                  <c:v>796.05138186559998</c:v>
                </c:pt>
                <c:pt idx="78">
                  <c:v>223.37938186559998</c:v>
                </c:pt>
                <c:pt idx="79">
                  <c:v>223.37938186559998</c:v>
                </c:pt>
                <c:pt idx="80">
                  <c:v>223.37938186559998</c:v>
                </c:pt>
                <c:pt idx="81">
                  <c:v>223.37938186559998</c:v>
                </c:pt>
                <c:pt idx="82">
                  <c:v>223.37938186559998</c:v>
                </c:pt>
                <c:pt idx="83">
                  <c:v>223.37938186559998</c:v>
                </c:pt>
                <c:pt idx="84">
                  <c:v>814.90661025737597</c:v>
                </c:pt>
                <c:pt idx="85">
                  <c:v>-349.29261813440007</c:v>
                </c:pt>
                <c:pt idx="86">
                  <c:v>-366.35211048886401</c:v>
                </c:pt>
                <c:pt idx="87">
                  <c:v>206.31988951113598</c:v>
                </c:pt>
                <c:pt idx="88">
                  <c:v>-381.61586680601602</c:v>
                </c:pt>
                <c:pt idx="89">
                  <c:v>778.99188951113604</c:v>
                </c:pt>
                <c:pt idx="90">
                  <c:v>796.05138186559998</c:v>
                </c:pt>
                <c:pt idx="91">
                  <c:v>223.37938186559998</c:v>
                </c:pt>
                <c:pt idx="92">
                  <c:v>223.37938186559998</c:v>
                </c:pt>
                <c:pt idx="93">
                  <c:v>814.90661025737597</c:v>
                </c:pt>
                <c:pt idx="94">
                  <c:v>242.23461025737598</c:v>
                </c:pt>
                <c:pt idx="95">
                  <c:v>835.55757468646402</c:v>
                </c:pt>
                <c:pt idx="96">
                  <c:v>858.00427515286401</c:v>
                </c:pt>
                <c:pt idx="97">
                  <c:v>882.24671165657605</c:v>
                </c:pt>
                <c:pt idx="98">
                  <c:v>908.28488419760004</c:v>
                </c:pt>
                <c:pt idx="99">
                  <c:v>335.61288419760001</c:v>
                </c:pt>
                <c:pt idx="100">
                  <c:v>669.03951648210398</c:v>
                </c:pt>
                <c:pt idx="101">
                  <c:v>683.18093777593594</c:v>
                </c:pt>
                <c:pt idx="102">
                  <c:v>396.84493777593593</c:v>
                </c:pt>
                <c:pt idx="103">
                  <c:v>396.84493777593593</c:v>
                </c:pt>
                <c:pt idx="104">
                  <c:v>396.84493777593593</c:v>
                </c:pt>
                <c:pt idx="105">
                  <c:v>999.14658239158393</c:v>
                </c:pt>
                <c:pt idx="106">
                  <c:v>426.47458239158397</c:v>
                </c:pt>
                <c:pt idx="107">
                  <c:v>426.47458239158397</c:v>
                </c:pt>
                <c:pt idx="108">
                  <c:v>426.47458239158397</c:v>
                </c:pt>
                <c:pt idx="109">
                  <c:v>728.29880571339993</c:v>
                </c:pt>
                <c:pt idx="110">
                  <c:v>441.96280571339992</c:v>
                </c:pt>
                <c:pt idx="111">
                  <c:v>441.96280571339992</c:v>
                </c:pt>
                <c:pt idx="112">
                  <c:v>-161.23670692090411</c:v>
                </c:pt>
                <c:pt idx="113">
                  <c:v>-489.99697080240003</c:v>
                </c:pt>
                <c:pt idx="114">
                  <c:v>-826.61357984713607</c:v>
                </c:pt>
                <c:pt idx="115">
                  <c:v>-1165.6993259431761</c:v>
                </c:pt>
                <c:pt idx="116">
                  <c:v>-1207.2257218060161</c:v>
                </c:pt>
                <c:pt idx="117">
                  <c:v>-1237.5287674356562</c:v>
                </c:pt>
                <c:pt idx="118">
                  <c:v>-677.65138670150407</c:v>
                </c:pt>
                <c:pt idx="119">
                  <c:v>-974.76180292537606</c:v>
                </c:pt>
                <c:pt idx="120">
                  <c:v>-404.783406981344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9A-489C-84D7-0EF1C18629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3955136"/>
        <c:axId val="523948576"/>
      </c:lineChart>
      <c:catAx>
        <c:axId val="5239551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3948576"/>
        <c:crosses val="autoZero"/>
        <c:auto val="1"/>
        <c:lblAlgn val="ctr"/>
        <c:lblOffset val="100"/>
        <c:noMultiLvlLbl val="0"/>
      </c:catAx>
      <c:valAx>
        <c:axId val="52394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6111111111111108E-2"/>
              <c:y val="0.427117964421114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395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(m/s)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Sheet1!$C$3:$C$123</c:f>
              <c:numCache>
                <c:formatCode>0</c:formatCode>
                <c:ptCount val="121"/>
                <c:pt idx="0">
                  <c:v>0</c:v>
                </c:pt>
                <c:pt idx="1">
                  <c:v>0.44740000000000002</c:v>
                </c:pt>
                <c:pt idx="2">
                  <c:v>0.89480000000000004</c:v>
                </c:pt>
                <c:pt idx="3">
                  <c:v>1.7896000000000001</c:v>
                </c:pt>
                <c:pt idx="4">
                  <c:v>4.0266000000000002</c:v>
                </c:pt>
                <c:pt idx="5">
                  <c:v>6.2636000000000003</c:v>
                </c:pt>
                <c:pt idx="6">
                  <c:v>8.0532000000000004</c:v>
                </c:pt>
                <c:pt idx="7">
                  <c:v>7.6058000000000003</c:v>
                </c:pt>
                <c:pt idx="8">
                  <c:v>7.1584000000000003</c:v>
                </c:pt>
                <c:pt idx="9">
                  <c:v>6.7110000000000003</c:v>
                </c:pt>
                <c:pt idx="10">
                  <c:v>6.7110000000000003</c:v>
                </c:pt>
                <c:pt idx="11">
                  <c:v>6.7110000000000003</c:v>
                </c:pt>
                <c:pt idx="12">
                  <c:v>6.7110000000000003</c:v>
                </c:pt>
                <c:pt idx="13">
                  <c:v>6.7110000000000003</c:v>
                </c:pt>
                <c:pt idx="14">
                  <c:v>6.7110000000000003</c:v>
                </c:pt>
                <c:pt idx="15">
                  <c:v>6.7110000000000003</c:v>
                </c:pt>
                <c:pt idx="16">
                  <c:v>7.1584000000000003</c:v>
                </c:pt>
                <c:pt idx="17">
                  <c:v>7.1584000000000003</c:v>
                </c:pt>
                <c:pt idx="18">
                  <c:v>6.7110000000000003</c:v>
                </c:pt>
                <c:pt idx="19">
                  <c:v>5.8162000000000003</c:v>
                </c:pt>
                <c:pt idx="20">
                  <c:v>4.9214000000000002</c:v>
                </c:pt>
                <c:pt idx="21">
                  <c:v>5.3688000000000002</c:v>
                </c:pt>
                <c:pt idx="22">
                  <c:v>5.8162000000000003</c:v>
                </c:pt>
                <c:pt idx="23">
                  <c:v>6.7110000000000003</c:v>
                </c:pt>
                <c:pt idx="24">
                  <c:v>7.6058000000000003</c:v>
                </c:pt>
                <c:pt idx="25">
                  <c:v>8.9480000000000004</c:v>
                </c:pt>
                <c:pt idx="26">
                  <c:v>9.8428000000000004</c:v>
                </c:pt>
                <c:pt idx="27">
                  <c:v>10.7376</c:v>
                </c:pt>
                <c:pt idx="28">
                  <c:v>10.7376</c:v>
                </c:pt>
                <c:pt idx="29">
                  <c:v>11.185</c:v>
                </c:pt>
                <c:pt idx="30">
                  <c:v>11.185</c:v>
                </c:pt>
                <c:pt idx="31">
                  <c:v>10.7376</c:v>
                </c:pt>
                <c:pt idx="32">
                  <c:v>10.2902</c:v>
                </c:pt>
                <c:pt idx="33">
                  <c:v>9.8428000000000004</c:v>
                </c:pt>
                <c:pt idx="34">
                  <c:v>10.2902</c:v>
                </c:pt>
                <c:pt idx="35">
                  <c:v>10.7376</c:v>
                </c:pt>
                <c:pt idx="36">
                  <c:v>11.185</c:v>
                </c:pt>
                <c:pt idx="37">
                  <c:v>11.632400000000001</c:v>
                </c:pt>
                <c:pt idx="38">
                  <c:v>11.632400000000001</c:v>
                </c:pt>
                <c:pt idx="39">
                  <c:v>12.079800000000001</c:v>
                </c:pt>
                <c:pt idx="40">
                  <c:v>12.527200000000001</c:v>
                </c:pt>
                <c:pt idx="41">
                  <c:v>12.079800000000001</c:v>
                </c:pt>
                <c:pt idx="42">
                  <c:v>11.632400000000001</c:v>
                </c:pt>
                <c:pt idx="43">
                  <c:v>11.185</c:v>
                </c:pt>
                <c:pt idx="44">
                  <c:v>11.185</c:v>
                </c:pt>
                <c:pt idx="45">
                  <c:v>12.079800000000001</c:v>
                </c:pt>
                <c:pt idx="46">
                  <c:v>12.974600000000001</c:v>
                </c:pt>
                <c:pt idx="47">
                  <c:v>13.869400000000001</c:v>
                </c:pt>
                <c:pt idx="48">
                  <c:v>14.316800000000001</c:v>
                </c:pt>
                <c:pt idx="49">
                  <c:v>14.764200000000001</c:v>
                </c:pt>
                <c:pt idx="50">
                  <c:v>15.211600000000001</c:v>
                </c:pt>
                <c:pt idx="51">
                  <c:v>15.659000000000001</c:v>
                </c:pt>
                <c:pt idx="52">
                  <c:v>15.211600000000001</c:v>
                </c:pt>
                <c:pt idx="53">
                  <c:v>13.869400000000001</c:v>
                </c:pt>
                <c:pt idx="54">
                  <c:v>12.527200000000001</c:v>
                </c:pt>
                <c:pt idx="55">
                  <c:v>11.632400000000001</c:v>
                </c:pt>
                <c:pt idx="56">
                  <c:v>10.7376</c:v>
                </c:pt>
                <c:pt idx="57">
                  <c:v>10.7376</c:v>
                </c:pt>
                <c:pt idx="58">
                  <c:v>10.7376</c:v>
                </c:pt>
                <c:pt idx="59">
                  <c:v>10.7376</c:v>
                </c:pt>
                <c:pt idx="60">
                  <c:v>10.7376</c:v>
                </c:pt>
                <c:pt idx="61">
                  <c:v>11.185</c:v>
                </c:pt>
                <c:pt idx="62">
                  <c:v>11.632400000000001</c:v>
                </c:pt>
                <c:pt idx="63">
                  <c:v>11.632400000000001</c:v>
                </c:pt>
                <c:pt idx="64">
                  <c:v>10.7376</c:v>
                </c:pt>
                <c:pt idx="65">
                  <c:v>9.8428000000000004</c:v>
                </c:pt>
                <c:pt idx="66">
                  <c:v>8.9480000000000004</c:v>
                </c:pt>
                <c:pt idx="67">
                  <c:v>9.8428000000000004</c:v>
                </c:pt>
                <c:pt idx="68">
                  <c:v>9.8428000000000004</c:v>
                </c:pt>
                <c:pt idx="69">
                  <c:v>10.7376</c:v>
                </c:pt>
                <c:pt idx="70">
                  <c:v>10.7376</c:v>
                </c:pt>
                <c:pt idx="71">
                  <c:v>9.8428000000000004</c:v>
                </c:pt>
                <c:pt idx="72">
                  <c:v>8.9480000000000004</c:v>
                </c:pt>
                <c:pt idx="73">
                  <c:v>8.0532000000000004</c:v>
                </c:pt>
                <c:pt idx="74">
                  <c:v>8.0532000000000004</c:v>
                </c:pt>
                <c:pt idx="75">
                  <c:v>7.1584000000000003</c:v>
                </c:pt>
                <c:pt idx="76">
                  <c:v>8.0532000000000004</c:v>
                </c:pt>
                <c:pt idx="77">
                  <c:v>8.9480000000000004</c:v>
                </c:pt>
                <c:pt idx="78">
                  <c:v>8.9480000000000004</c:v>
                </c:pt>
                <c:pt idx="79">
                  <c:v>8.9480000000000004</c:v>
                </c:pt>
                <c:pt idx="80">
                  <c:v>8.9480000000000004</c:v>
                </c:pt>
                <c:pt idx="81">
                  <c:v>8.9480000000000004</c:v>
                </c:pt>
                <c:pt idx="82">
                  <c:v>8.9480000000000004</c:v>
                </c:pt>
                <c:pt idx="83">
                  <c:v>8.9480000000000004</c:v>
                </c:pt>
                <c:pt idx="84">
                  <c:v>9.8428000000000004</c:v>
                </c:pt>
                <c:pt idx="85">
                  <c:v>8.9480000000000004</c:v>
                </c:pt>
                <c:pt idx="86">
                  <c:v>8.0532000000000004</c:v>
                </c:pt>
                <c:pt idx="87">
                  <c:v>8.0532000000000004</c:v>
                </c:pt>
                <c:pt idx="88">
                  <c:v>7.1584000000000003</c:v>
                </c:pt>
                <c:pt idx="89">
                  <c:v>8.0532000000000004</c:v>
                </c:pt>
                <c:pt idx="90">
                  <c:v>8.9480000000000004</c:v>
                </c:pt>
                <c:pt idx="91">
                  <c:v>8.9480000000000004</c:v>
                </c:pt>
                <c:pt idx="92">
                  <c:v>8.9480000000000004</c:v>
                </c:pt>
                <c:pt idx="93">
                  <c:v>9.8428000000000004</c:v>
                </c:pt>
                <c:pt idx="94">
                  <c:v>9.8428000000000004</c:v>
                </c:pt>
                <c:pt idx="95">
                  <c:v>10.7376</c:v>
                </c:pt>
                <c:pt idx="96">
                  <c:v>11.632400000000001</c:v>
                </c:pt>
                <c:pt idx="97">
                  <c:v>12.527200000000001</c:v>
                </c:pt>
                <c:pt idx="98">
                  <c:v>13.422000000000001</c:v>
                </c:pt>
                <c:pt idx="99">
                  <c:v>13.422000000000001</c:v>
                </c:pt>
                <c:pt idx="100">
                  <c:v>13.869400000000001</c:v>
                </c:pt>
                <c:pt idx="101">
                  <c:v>14.316800000000001</c:v>
                </c:pt>
                <c:pt idx="102">
                  <c:v>14.316800000000001</c:v>
                </c:pt>
                <c:pt idx="103">
                  <c:v>14.316800000000001</c:v>
                </c:pt>
                <c:pt idx="104">
                  <c:v>14.316800000000001</c:v>
                </c:pt>
                <c:pt idx="105">
                  <c:v>15.211600000000001</c:v>
                </c:pt>
                <c:pt idx="106">
                  <c:v>15.211600000000001</c:v>
                </c:pt>
                <c:pt idx="107">
                  <c:v>15.211600000000001</c:v>
                </c:pt>
                <c:pt idx="108">
                  <c:v>15.211600000000001</c:v>
                </c:pt>
                <c:pt idx="109">
                  <c:v>15.659000000000001</c:v>
                </c:pt>
                <c:pt idx="110">
                  <c:v>15.659000000000001</c:v>
                </c:pt>
                <c:pt idx="111">
                  <c:v>15.659000000000001</c:v>
                </c:pt>
                <c:pt idx="112">
                  <c:v>14.764200000000001</c:v>
                </c:pt>
                <c:pt idx="113">
                  <c:v>13.422000000000001</c:v>
                </c:pt>
                <c:pt idx="114">
                  <c:v>11.632400000000001</c:v>
                </c:pt>
                <c:pt idx="115">
                  <c:v>9.3954000000000004</c:v>
                </c:pt>
                <c:pt idx="116">
                  <c:v>7.1584000000000003</c:v>
                </c:pt>
                <c:pt idx="117">
                  <c:v>4.9214000000000002</c:v>
                </c:pt>
                <c:pt idx="118">
                  <c:v>3.5792000000000002</c:v>
                </c:pt>
                <c:pt idx="119">
                  <c:v>1.7896000000000001</c:v>
                </c:pt>
                <c:pt idx="120">
                  <c:v>0.89480000000000004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D4-4F95-A1B1-9529D1427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0685336"/>
        <c:axId val="590685664"/>
      </c:lineChart>
      <c:catAx>
        <c:axId val="590685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685664"/>
        <c:crosses val="autoZero"/>
        <c:auto val="1"/>
        <c:lblAlgn val="ctr"/>
        <c:lblOffset val="100"/>
        <c:noMultiLvlLbl val="0"/>
      </c:catAx>
      <c:valAx>
        <c:axId val="590685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685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</a:t>
            </a:r>
            <a:r>
              <a:rPr lang="en-GB" baseline="0"/>
              <a:t> (N) vs Time (s)</a:t>
            </a:r>
            <a:endParaRPr lang="en-GB"/>
          </a:p>
        </c:rich>
      </c:tx>
      <c:layout>
        <c:manualLayout>
          <c:xMode val="edge"/>
          <c:yMode val="edge"/>
          <c:x val="0.44300374072524007"/>
          <c:y val="1.8867924528301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v>Aero Force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Sheet1!$H$3:$H$123</c:f>
              <c:numCache>
                <c:formatCode>0</c:formatCode>
                <c:ptCount val="121"/>
                <c:pt idx="0">
                  <c:v>0</c:v>
                </c:pt>
                <c:pt idx="1">
                  <c:v>0.22446700466399996</c:v>
                </c:pt>
                <c:pt idx="2">
                  <c:v>0.89786801865599986</c:v>
                </c:pt>
                <c:pt idx="3">
                  <c:v>3.5914720746239994</c:v>
                </c:pt>
                <c:pt idx="4">
                  <c:v>18.181827377783996</c:v>
                </c:pt>
                <c:pt idx="5">
                  <c:v>43.995532914143993</c:v>
                </c:pt>
                <c:pt idx="6">
                  <c:v>72.727309511135985</c:v>
                </c:pt>
                <c:pt idx="7">
                  <c:v>64.870964347895992</c:v>
                </c:pt>
                <c:pt idx="8">
                  <c:v>57.463553193983991</c:v>
                </c:pt>
                <c:pt idx="9">
                  <c:v>50.505076049399996</c:v>
                </c:pt>
                <c:pt idx="10">
                  <c:v>50.505076049399996</c:v>
                </c:pt>
                <c:pt idx="11">
                  <c:v>50.505076049399996</c:v>
                </c:pt>
                <c:pt idx="12">
                  <c:v>50.505076049399996</c:v>
                </c:pt>
                <c:pt idx="13">
                  <c:v>50.505076049399996</c:v>
                </c:pt>
                <c:pt idx="14">
                  <c:v>50.505076049399996</c:v>
                </c:pt>
                <c:pt idx="15">
                  <c:v>50.505076049399996</c:v>
                </c:pt>
                <c:pt idx="16">
                  <c:v>57.463553193983991</c:v>
                </c:pt>
                <c:pt idx="17">
                  <c:v>57.463553193983991</c:v>
                </c:pt>
                <c:pt idx="18">
                  <c:v>50.505076049399996</c:v>
                </c:pt>
                <c:pt idx="19">
                  <c:v>37.934923788215997</c:v>
                </c:pt>
                <c:pt idx="20">
                  <c:v>27.160507564343995</c:v>
                </c:pt>
                <c:pt idx="21">
                  <c:v>32.323248671615993</c:v>
                </c:pt>
                <c:pt idx="22">
                  <c:v>37.934923788215997</c:v>
                </c:pt>
                <c:pt idx="23">
                  <c:v>50.505076049399996</c:v>
                </c:pt>
                <c:pt idx="24">
                  <c:v>64.870964347895992</c:v>
                </c:pt>
                <c:pt idx="25">
                  <c:v>89.786801865599983</c:v>
                </c:pt>
                <c:pt idx="26">
                  <c:v>108.64203025737598</c:v>
                </c:pt>
                <c:pt idx="27">
                  <c:v>129.29299468646397</c:v>
                </c:pt>
                <c:pt idx="28">
                  <c:v>129.29299468646397</c:v>
                </c:pt>
                <c:pt idx="29">
                  <c:v>140.29187791499999</c:v>
                </c:pt>
                <c:pt idx="30">
                  <c:v>140.29187791499999</c:v>
                </c:pt>
                <c:pt idx="31">
                  <c:v>129.29299468646397</c:v>
                </c:pt>
                <c:pt idx="32">
                  <c:v>118.74304546725598</c:v>
                </c:pt>
                <c:pt idx="33">
                  <c:v>108.64203025737598</c:v>
                </c:pt>
                <c:pt idx="34">
                  <c:v>118.74304546725598</c:v>
                </c:pt>
                <c:pt idx="35">
                  <c:v>129.29299468646397</c:v>
                </c:pt>
                <c:pt idx="36">
                  <c:v>140.29187791499999</c:v>
                </c:pt>
                <c:pt idx="37">
                  <c:v>151.73969515286399</c:v>
                </c:pt>
                <c:pt idx="38">
                  <c:v>151.73969515286399</c:v>
                </c:pt>
                <c:pt idx="39">
                  <c:v>163.63644640005597</c:v>
                </c:pt>
                <c:pt idx="40">
                  <c:v>175.98213165657597</c:v>
                </c:pt>
                <c:pt idx="41">
                  <c:v>163.63644640005597</c:v>
                </c:pt>
                <c:pt idx="42">
                  <c:v>151.73969515286399</c:v>
                </c:pt>
                <c:pt idx="43">
                  <c:v>140.29187791499999</c:v>
                </c:pt>
                <c:pt idx="44">
                  <c:v>140.29187791499999</c:v>
                </c:pt>
                <c:pt idx="45">
                  <c:v>163.63644640005597</c:v>
                </c:pt>
                <c:pt idx="46">
                  <c:v>188.77675092242399</c:v>
                </c:pt>
                <c:pt idx="47">
                  <c:v>215.71279148210397</c:v>
                </c:pt>
                <c:pt idx="48">
                  <c:v>229.85421277593596</c:v>
                </c:pt>
                <c:pt idx="49">
                  <c:v>244.44456807909594</c:v>
                </c:pt>
                <c:pt idx="50">
                  <c:v>259.48385739158397</c:v>
                </c:pt>
                <c:pt idx="51">
                  <c:v>274.97208071339992</c:v>
                </c:pt>
                <c:pt idx="52">
                  <c:v>259.48385739158397</c:v>
                </c:pt>
                <c:pt idx="53">
                  <c:v>215.71279148210397</c:v>
                </c:pt>
                <c:pt idx="54">
                  <c:v>175.98213165657597</c:v>
                </c:pt>
                <c:pt idx="55">
                  <c:v>151.73969515286399</c:v>
                </c:pt>
                <c:pt idx="56">
                  <c:v>129.29299468646397</c:v>
                </c:pt>
                <c:pt idx="57">
                  <c:v>129.29299468646397</c:v>
                </c:pt>
                <c:pt idx="58">
                  <c:v>129.29299468646397</c:v>
                </c:pt>
                <c:pt idx="59">
                  <c:v>129.29299468646397</c:v>
                </c:pt>
                <c:pt idx="60">
                  <c:v>129.29299468646397</c:v>
                </c:pt>
                <c:pt idx="61">
                  <c:v>140.29187791499999</c:v>
                </c:pt>
                <c:pt idx="62">
                  <c:v>151.73969515286399</c:v>
                </c:pt>
                <c:pt idx="63">
                  <c:v>151.73969515286399</c:v>
                </c:pt>
                <c:pt idx="64">
                  <c:v>129.29299468646397</c:v>
                </c:pt>
                <c:pt idx="65">
                  <c:v>108.64203025737598</c:v>
                </c:pt>
                <c:pt idx="66">
                  <c:v>89.786801865599983</c:v>
                </c:pt>
                <c:pt idx="67">
                  <c:v>108.64203025737598</c:v>
                </c:pt>
                <c:pt idx="68">
                  <c:v>108.64203025737598</c:v>
                </c:pt>
                <c:pt idx="69">
                  <c:v>129.29299468646397</c:v>
                </c:pt>
                <c:pt idx="70">
                  <c:v>129.29299468646397</c:v>
                </c:pt>
                <c:pt idx="71">
                  <c:v>108.64203025737598</c:v>
                </c:pt>
                <c:pt idx="72">
                  <c:v>89.786801865599983</c:v>
                </c:pt>
                <c:pt idx="73">
                  <c:v>72.727309511135985</c:v>
                </c:pt>
                <c:pt idx="74">
                  <c:v>72.727309511135985</c:v>
                </c:pt>
                <c:pt idx="75">
                  <c:v>57.463553193983991</c:v>
                </c:pt>
                <c:pt idx="76">
                  <c:v>72.727309511135985</c:v>
                </c:pt>
                <c:pt idx="77">
                  <c:v>89.786801865599983</c:v>
                </c:pt>
                <c:pt idx="78">
                  <c:v>89.786801865599983</c:v>
                </c:pt>
                <c:pt idx="79">
                  <c:v>89.786801865599983</c:v>
                </c:pt>
                <c:pt idx="80">
                  <c:v>89.786801865599983</c:v>
                </c:pt>
                <c:pt idx="81">
                  <c:v>89.786801865599983</c:v>
                </c:pt>
                <c:pt idx="82">
                  <c:v>89.786801865599983</c:v>
                </c:pt>
                <c:pt idx="83">
                  <c:v>89.786801865599983</c:v>
                </c:pt>
                <c:pt idx="84">
                  <c:v>108.64203025737598</c:v>
                </c:pt>
                <c:pt idx="85">
                  <c:v>89.786801865599983</c:v>
                </c:pt>
                <c:pt idx="86">
                  <c:v>72.727309511135985</c:v>
                </c:pt>
                <c:pt idx="87">
                  <c:v>72.727309511135985</c:v>
                </c:pt>
                <c:pt idx="88">
                  <c:v>57.463553193983991</c:v>
                </c:pt>
                <c:pt idx="89">
                  <c:v>72.727309511135985</c:v>
                </c:pt>
                <c:pt idx="90">
                  <c:v>89.786801865599983</c:v>
                </c:pt>
                <c:pt idx="91">
                  <c:v>89.786801865599983</c:v>
                </c:pt>
                <c:pt idx="92">
                  <c:v>89.786801865599983</c:v>
                </c:pt>
                <c:pt idx="93">
                  <c:v>108.64203025737598</c:v>
                </c:pt>
                <c:pt idx="94">
                  <c:v>108.64203025737598</c:v>
                </c:pt>
                <c:pt idx="95">
                  <c:v>129.29299468646397</c:v>
                </c:pt>
                <c:pt idx="96">
                  <c:v>151.73969515286399</c:v>
                </c:pt>
                <c:pt idx="97">
                  <c:v>175.98213165657597</c:v>
                </c:pt>
                <c:pt idx="98">
                  <c:v>202.02030419759998</c:v>
                </c:pt>
                <c:pt idx="99">
                  <c:v>202.02030419759998</c:v>
                </c:pt>
                <c:pt idx="100">
                  <c:v>215.71279148210397</c:v>
                </c:pt>
                <c:pt idx="101">
                  <c:v>229.85421277593596</c:v>
                </c:pt>
                <c:pt idx="102">
                  <c:v>229.85421277593596</c:v>
                </c:pt>
                <c:pt idx="103">
                  <c:v>229.85421277593596</c:v>
                </c:pt>
                <c:pt idx="104">
                  <c:v>229.85421277593596</c:v>
                </c:pt>
                <c:pt idx="105">
                  <c:v>259.48385739158397</c:v>
                </c:pt>
                <c:pt idx="106">
                  <c:v>259.48385739158397</c:v>
                </c:pt>
                <c:pt idx="107">
                  <c:v>259.48385739158397</c:v>
                </c:pt>
                <c:pt idx="108">
                  <c:v>259.48385739158397</c:v>
                </c:pt>
                <c:pt idx="109">
                  <c:v>274.97208071339992</c:v>
                </c:pt>
                <c:pt idx="110">
                  <c:v>274.97208071339992</c:v>
                </c:pt>
                <c:pt idx="111">
                  <c:v>274.97208071339992</c:v>
                </c:pt>
                <c:pt idx="112">
                  <c:v>244.44456807909594</c:v>
                </c:pt>
                <c:pt idx="113">
                  <c:v>202.02030419759998</c:v>
                </c:pt>
                <c:pt idx="114">
                  <c:v>151.73969515286399</c:v>
                </c:pt>
                <c:pt idx="115">
                  <c:v>98.989949056823988</c:v>
                </c:pt>
                <c:pt idx="116">
                  <c:v>57.463553193983991</c:v>
                </c:pt>
                <c:pt idx="117">
                  <c:v>27.160507564343995</c:v>
                </c:pt>
                <c:pt idx="118">
                  <c:v>14.365888298495998</c:v>
                </c:pt>
                <c:pt idx="119">
                  <c:v>3.5914720746239994</c:v>
                </c:pt>
                <c:pt idx="120">
                  <c:v>0.89786801865599986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A8-4530-8E2A-A7714A647A25}"/>
            </c:ext>
          </c:extLst>
        </c:ser>
        <c:ser>
          <c:idx val="2"/>
          <c:order val="1"/>
          <c:tx>
            <c:v>Rolling Resistance 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Sheet1!$I$3:$I$123</c:f>
              <c:numCache>
                <c:formatCode>0</c:formatCode>
                <c:ptCount val="121"/>
                <c:pt idx="0">
                  <c:v>333.98145</c:v>
                </c:pt>
                <c:pt idx="1">
                  <c:v>333.98145</c:v>
                </c:pt>
                <c:pt idx="2">
                  <c:v>333.98145</c:v>
                </c:pt>
                <c:pt idx="3">
                  <c:v>333.98145</c:v>
                </c:pt>
                <c:pt idx="4">
                  <c:v>333.98145</c:v>
                </c:pt>
                <c:pt idx="5">
                  <c:v>333.98145</c:v>
                </c:pt>
                <c:pt idx="6">
                  <c:v>333.98145</c:v>
                </c:pt>
                <c:pt idx="7">
                  <c:v>333.98145</c:v>
                </c:pt>
                <c:pt idx="8">
                  <c:v>333.98145</c:v>
                </c:pt>
                <c:pt idx="9">
                  <c:v>333.98145</c:v>
                </c:pt>
                <c:pt idx="10">
                  <c:v>333.98145</c:v>
                </c:pt>
                <c:pt idx="11">
                  <c:v>333.98145</c:v>
                </c:pt>
                <c:pt idx="12">
                  <c:v>333.98145</c:v>
                </c:pt>
                <c:pt idx="13">
                  <c:v>333.98145</c:v>
                </c:pt>
                <c:pt idx="14">
                  <c:v>333.98145</c:v>
                </c:pt>
                <c:pt idx="15">
                  <c:v>333.98145</c:v>
                </c:pt>
                <c:pt idx="16">
                  <c:v>333.98145</c:v>
                </c:pt>
                <c:pt idx="17">
                  <c:v>333.98145</c:v>
                </c:pt>
                <c:pt idx="18">
                  <c:v>333.98145</c:v>
                </c:pt>
                <c:pt idx="19">
                  <c:v>333.98145</c:v>
                </c:pt>
                <c:pt idx="20">
                  <c:v>333.98145</c:v>
                </c:pt>
                <c:pt idx="21">
                  <c:v>333.98145</c:v>
                </c:pt>
                <c:pt idx="22">
                  <c:v>1937.0924099999997</c:v>
                </c:pt>
                <c:pt idx="23">
                  <c:v>1937.0924099999997</c:v>
                </c:pt>
                <c:pt idx="24">
                  <c:v>1937.0924099999997</c:v>
                </c:pt>
                <c:pt idx="25">
                  <c:v>1937.0924099999997</c:v>
                </c:pt>
                <c:pt idx="26">
                  <c:v>1937.0924099999997</c:v>
                </c:pt>
                <c:pt idx="27">
                  <c:v>1937.0924099999997</c:v>
                </c:pt>
                <c:pt idx="28">
                  <c:v>1937.0924099999997</c:v>
                </c:pt>
                <c:pt idx="29">
                  <c:v>1937.0924099999997</c:v>
                </c:pt>
                <c:pt idx="30">
                  <c:v>1937.0924099999997</c:v>
                </c:pt>
                <c:pt idx="31">
                  <c:v>1937.0924099999997</c:v>
                </c:pt>
                <c:pt idx="32">
                  <c:v>1937.0924099999997</c:v>
                </c:pt>
                <c:pt idx="33">
                  <c:v>1937.0924099999997</c:v>
                </c:pt>
                <c:pt idx="34">
                  <c:v>1937.0924099999997</c:v>
                </c:pt>
                <c:pt idx="35">
                  <c:v>1937.0924099999997</c:v>
                </c:pt>
                <c:pt idx="36">
                  <c:v>1937.0924099999997</c:v>
                </c:pt>
                <c:pt idx="37">
                  <c:v>1937.0924099999997</c:v>
                </c:pt>
                <c:pt idx="38">
                  <c:v>1937.0924099999997</c:v>
                </c:pt>
                <c:pt idx="39">
                  <c:v>1937.0924099999997</c:v>
                </c:pt>
                <c:pt idx="40">
                  <c:v>1937.0924099999997</c:v>
                </c:pt>
                <c:pt idx="41">
                  <c:v>1937.0924099999997</c:v>
                </c:pt>
                <c:pt idx="42">
                  <c:v>1937.0924099999997</c:v>
                </c:pt>
                <c:pt idx="43">
                  <c:v>1937.0924099999997</c:v>
                </c:pt>
                <c:pt idx="44">
                  <c:v>1937.0924099999997</c:v>
                </c:pt>
                <c:pt idx="45">
                  <c:v>86.835177000000002</c:v>
                </c:pt>
                <c:pt idx="46">
                  <c:v>86.835177000000002</c:v>
                </c:pt>
                <c:pt idx="47">
                  <c:v>86.835177000000002</c:v>
                </c:pt>
                <c:pt idx="48">
                  <c:v>86.835177000000002</c:v>
                </c:pt>
                <c:pt idx="49">
                  <c:v>86.835177000000002</c:v>
                </c:pt>
                <c:pt idx="50">
                  <c:v>86.835177000000002</c:v>
                </c:pt>
                <c:pt idx="51">
                  <c:v>86.835177000000002</c:v>
                </c:pt>
                <c:pt idx="52">
                  <c:v>86.835177000000002</c:v>
                </c:pt>
                <c:pt idx="53">
                  <c:v>86.835177000000002</c:v>
                </c:pt>
                <c:pt idx="54">
                  <c:v>86.835177000000002</c:v>
                </c:pt>
                <c:pt idx="55">
                  <c:v>86.835177000000002</c:v>
                </c:pt>
                <c:pt idx="56">
                  <c:v>86.835177000000002</c:v>
                </c:pt>
                <c:pt idx="57">
                  <c:v>86.835177000000002</c:v>
                </c:pt>
                <c:pt idx="58">
                  <c:v>86.835177000000002</c:v>
                </c:pt>
                <c:pt idx="59">
                  <c:v>86.835177000000002</c:v>
                </c:pt>
                <c:pt idx="60">
                  <c:v>86.835177000000002</c:v>
                </c:pt>
                <c:pt idx="61">
                  <c:v>86.835177000000002</c:v>
                </c:pt>
                <c:pt idx="62">
                  <c:v>86.835177000000002</c:v>
                </c:pt>
                <c:pt idx="63">
                  <c:v>86.835177000000002</c:v>
                </c:pt>
                <c:pt idx="64">
                  <c:v>86.835177000000002</c:v>
                </c:pt>
                <c:pt idx="65">
                  <c:v>86.835177000000002</c:v>
                </c:pt>
                <c:pt idx="66">
                  <c:v>86.835177000000002</c:v>
                </c:pt>
                <c:pt idx="67">
                  <c:v>86.835177000000002</c:v>
                </c:pt>
                <c:pt idx="68">
                  <c:v>86.835177000000002</c:v>
                </c:pt>
                <c:pt idx="69">
                  <c:v>86.835177000000002</c:v>
                </c:pt>
                <c:pt idx="70">
                  <c:v>133.59258</c:v>
                </c:pt>
                <c:pt idx="71">
                  <c:v>133.59258</c:v>
                </c:pt>
                <c:pt idx="72">
                  <c:v>133.59258</c:v>
                </c:pt>
                <c:pt idx="73">
                  <c:v>133.59258</c:v>
                </c:pt>
                <c:pt idx="74">
                  <c:v>133.59258</c:v>
                </c:pt>
                <c:pt idx="75">
                  <c:v>133.59258</c:v>
                </c:pt>
                <c:pt idx="76">
                  <c:v>133.59258</c:v>
                </c:pt>
                <c:pt idx="77">
                  <c:v>133.59258</c:v>
                </c:pt>
                <c:pt idx="78">
                  <c:v>133.59258</c:v>
                </c:pt>
                <c:pt idx="79">
                  <c:v>133.59258</c:v>
                </c:pt>
                <c:pt idx="80">
                  <c:v>133.59258</c:v>
                </c:pt>
                <c:pt idx="81">
                  <c:v>133.59258</c:v>
                </c:pt>
                <c:pt idx="82">
                  <c:v>133.59258</c:v>
                </c:pt>
                <c:pt idx="83">
                  <c:v>133.59258</c:v>
                </c:pt>
                <c:pt idx="84">
                  <c:v>133.59258</c:v>
                </c:pt>
                <c:pt idx="85">
                  <c:v>133.59258</c:v>
                </c:pt>
                <c:pt idx="86">
                  <c:v>133.59258</c:v>
                </c:pt>
                <c:pt idx="87">
                  <c:v>133.59258</c:v>
                </c:pt>
                <c:pt idx="88">
                  <c:v>133.59258</c:v>
                </c:pt>
                <c:pt idx="89">
                  <c:v>133.59258</c:v>
                </c:pt>
                <c:pt idx="90">
                  <c:v>133.59258</c:v>
                </c:pt>
                <c:pt idx="91">
                  <c:v>133.59258</c:v>
                </c:pt>
                <c:pt idx="92">
                  <c:v>133.59258</c:v>
                </c:pt>
                <c:pt idx="93">
                  <c:v>133.59258</c:v>
                </c:pt>
                <c:pt idx="94">
                  <c:v>133.59258</c:v>
                </c:pt>
                <c:pt idx="95">
                  <c:v>133.59258</c:v>
                </c:pt>
                <c:pt idx="96">
                  <c:v>133.59258</c:v>
                </c:pt>
                <c:pt idx="97">
                  <c:v>133.59258</c:v>
                </c:pt>
                <c:pt idx="98">
                  <c:v>133.59258</c:v>
                </c:pt>
                <c:pt idx="99">
                  <c:v>133.59258</c:v>
                </c:pt>
                <c:pt idx="100">
                  <c:v>166.990725</c:v>
                </c:pt>
                <c:pt idx="101">
                  <c:v>166.990725</c:v>
                </c:pt>
                <c:pt idx="102">
                  <c:v>166.990725</c:v>
                </c:pt>
                <c:pt idx="103">
                  <c:v>166.990725</c:v>
                </c:pt>
                <c:pt idx="104">
                  <c:v>166.990725</c:v>
                </c:pt>
                <c:pt idx="105">
                  <c:v>166.990725</c:v>
                </c:pt>
                <c:pt idx="106">
                  <c:v>166.990725</c:v>
                </c:pt>
                <c:pt idx="107">
                  <c:v>166.990725</c:v>
                </c:pt>
                <c:pt idx="108">
                  <c:v>166.990725</c:v>
                </c:pt>
                <c:pt idx="109">
                  <c:v>166.990725</c:v>
                </c:pt>
                <c:pt idx="110">
                  <c:v>166.990725</c:v>
                </c:pt>
                <c:pt idx="111">
                  <c:v>166.990725</c:v>
                </c:pt>
                <c:pt idx="112">
                  <c:v>166.990725</c:v>
                </c:pt>
                <c:pt idx="113">
                  <c:v>166.990725</c:v>
                </c:pt>
                <c:pt idx="114">
                  <c:v>166.990725</c:v>
                </c:pt>
                <c:pt idx="115">
                  <c:v>166.990725</c:v>
                </c:pt>
                <c:pt idx="116">
                  <c:v>166.990725</c:v>
                </c:pt>
                <c:pt idx="117">
                  <c:v>166.990725</c:v>
                </c:pt>
                <c:pt idx="118">
                  <c:v>166.990725</c:v>
                </c:pt>
                <c:pt idx="119">
                  <c:v>166.990725</c:v>
                </c:pt>
                <c:pt idx="120">
                  <c:v>166.990725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A8-4530-8E2A-A7714A647A25}"/>
            </c:ext>
          </c:extLst>
        </c:ser>
        <c:ser>
          <c:idx val="3"/>
          <c:order val="2"/>
          <c:tx>
            <c:v>Acceleration Resistance (N)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Sheet1!$J$3:$J$123</c:f>
              <c:numCache>
                <c:formatCode>0</c:formatCode>
                <c:ptCount val="121"/>
                <c:pt idx="0">
                  <c:v>0</c:v>
                </c:pt>
                <c:pt idx="1">
                  <c:v>286.33600000000001</c:v>
                </c:pt>
                <c:pt idx="2">
                  <c:v>286.33600000000001</c:v>
                </c:pt>
                <c:pt idx="3">
                  <c:v>572.67200000000003</c:v>
                </c:pt>
                <c:pt idx="4">
                  <c:v>1431.68</c:v>
                </c:pt>
                <c:pt idx="5">
                  <c:v>1431.68</c:v>
                </c:pt>
                <c:pt idx="6">
                  <c:v>1145.3440000000001</c:v>
                </c:pt>
                <c:pt idx="7">
                  <c:v>-286.33600000000001</c:v>
                </c:pt>
                <c:pt idx="8">
                  <c:v>-286.33600000000001</c:v>
                </c:pt>
                <c:pt idx="9">
                  <c:v>-286.33600000000001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286.33600000000001</c:v>
                </c:pt>
                <c:pt idx="17">
                  <c:v>0</c:v>
                </c:pt>
                <c:pt idx="18">
                  <c:v>-286.33600000000001</c:v>
                </c:pt>
                <c:pt idx="19">
                  <c:v>-572.67200000000003</c:v>
                </c:pt>
                <c:pt idx="20">
                  <c:v>-572.67200000000003</c:v>
                </c:pt>
                <c:pt idx="21">
                  <c:v>286.33600000000001</c:v>
                </c:pt>
                <c:pt idx="22">
                  <c:v>286.33600000000001</c:v>
                </c:pt>
                <c:pt idx="23">
                  <c:v>572.67200000000003</c:v>
                </c:pt>
                <c:pt idx="24">
                  <c:v>572.67200000000003</c:v>
                </c:pt>
                <c:pt idx="25">
                  <c:v>859.00800000000004</c:v>
                </c:pt>
                <c:pt idx="26">
                  <c:v>572.67200000000003</c:v>
                </c:pt>
                <c:pt idx="27">
                  <c:v>572.67200000000003</c:v>
                </c:pt>
                <c:pt idx="28">
                  <c:v>0</c:v>
                </c:pt>
                <c:pt idx="29">
                  <c:v>286.33600000000001</c:v>
                </c:pt>
                <c:pt idx="30">
                  <c:v>0</c:v>
                </c:pt>
                <c:pt idx="31">
                  <c:v>-286.33600000000001</c:v>
                </c:pt>
                <c:pt idx="32">
                  <c:v>-286.33600000000001</c:v>
                </c:pt>
                <c:pt idx="33">
                  <c:v>-286.33600000000001</c:v>
                </c:pt>
                <c:pt idx="34">
                  <c:v>286.33600000000001</c:v>
                </c:pt>
                <c:pt idx="35">
                  <c:v>286.33600000000001</c:v>
                </c:pt>
                <c:pt idx="36">
                  <c:v>286.33600000000001</c:v>
                </c:pt>
                <c:pt idx="37">
                  <c:v>286.33600000000001</c:v>
                </c:pt>
                <c:pt idx="38">
                  <c:v>0</c:v>
                </c:pt>
                <c:pt idx="39">
                  <c:v>286.33600000000001</c:v>
                </c:pt>
                <c:pt idx="40">
                  <c:v>286.33600000000001</c:v>
                </c:pt>
                <c:pt idx="41">
                  <c:v>-286.33600000000001</c:v>
                </c:pt>
                <c:pt idx="42">
                  <c:v>-286.33600000000001</c:v>
                </c:pt>
                <c:pt idx="43">
                  <c:v>-286.33600000000001</c:v>
                </c:pt>
                <c:pt idx="44">
                  <c:v>0</c:v>
                </c:pt>
                <c:pt idx="45">
                  <c:v>572.67200000000003</c:v>
                </c:pt>
                <c:pt idx="46">
                  <c:v>572.67200000000003</c:v>
                </c:pt>
                <c:pt idx="47">
                  <c:v>572.67200000000003</c:v>
                </c:pt>
                <c:pt idx="48">
                  <c:v>286.33600000000001</c:v>
                </c:pt>
                <c:pt idx="49">
                  <c:v>286.33600000000001</c:v>
                </c:pt>
                <c:pt idx="50">
                  <c:v>286.33600000000001</c:v>
                </c:pt>
                <c:pt idx="51">
                  <c:v>286.33600000000001</c:v>
                </c:pt>
                <c:pt idx="52">
                  <c:v>-286.33600000000001</c:v>
                </c:pt>
                <c:pt idx="53">
                  <c:v>-859.00800000000004</c:v>
                </c:pt>
                <c:pt idx="54">
                  <c:v>-859.00800000000004</c:v>
                </c:pt>
                <c:pt idx="55">
                  <c:v>-572.67200000000003</c:v>
                </c:pt>
                <c:pt idx="56">
                  <c:v>-572.67200000000003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286.33600000000001</c:v>
                </c:pt>
                <c:pt idx="62">
                  <c:v>286.33600000000001</c:v>
                </c:pt>
                <c:pt idx="63">
                  <c:v>0</c:v>
                </c:pt>
                <c:pt idx="64">
                  <c:v>-572.67200000000003</c:v>
                </c:pt>
                <c:pt idx="65">
                  <c:v>-572.67200000000003</c:v>
                </c:pt>
                <c:pt idx="66">
                  <c:v>-572.67200000000003</c:v>
                </c:pt>
                <c:pt idx="67">
                  <c:v>572.67200000000003</c:v>
                </c:pt>
                <c:pt idx="68">
                  <c:v>0</c:v>
                </c:pt>
                <c:pt idx="69">
                  <c:v>572.67200000000003</c:v>
                </c:pt>
                <c:pt idx="70">
                  <c:v>0</c:v>
                </c:pt>
                <c:pt idx="71">
                  <c:v>-572.67200000000003</c:v>
                </c:pt>
                <c:pt idx="72">
                  <c:v>-572.67200000000003</c:v>
                </c:pt>
                <c:pt idx="73">
                  <c:v>-572.67200000000003</c:v>
                </c:pt>
                <c:pt idx="74">
                  <c:v>0</c:v>
                </c:pt>
                <c:pt idx="75">
                  <c:v>-572.67200000000003</c:v>
                </c:pt>
                <c:pt idx="76">
                  <c:v>572.67200000000003</c:v>
                </c:pt>
                <c:pt idx="77">
                  <c:v>572.67200000000003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572.67200000000003</c:v>
                </c:pt>
                <c:pt idx="85">
                  <c:v>-572.67200000000003</c:v>
                </c:pt>
                <c:pt idx="86">
                  <c:v>-572.67200000000003</c:v>
                </c:pt>
                <c:pt idx="87">
                  <c:v>0</c:v>
                </c:pt>
                <c:pt idx="88">
                  <c:v>-572.67200000000003</c:v>
                </c:pt>
                <c:pt idx="89">
                  <c:v>572.67200000000003</c:v>
                </c:pt>
                <c:pt idx="90">
                  <c:v>572.67200000000003</c:v>
                </c:pt>
                <c:pt idx="91">
                  <c:v>0</c:v>
                </c:pt>
                <c:pt idx="92">
                  <c:v>0</c:v>
                </c:pt>
                <c:pt idx="93">
                  <c:v>572.67200000000003</c:v>
                </c:pt>
                <c:pt idx="94">
                  <c:v>0</c:v>
                </c:pt>
                <c:pt idx="95">
                  <c:v>572.67200000000003</c:v>
                </c:pt>
                <c:pt idx="96">
                  <c:v>572.67200000000003</c:v>
                </c:pt>
                <c:pt idx="97">
                  <c:v>572.67200000000003</c:v>
                </c:pt>
                <c:pt idx="98">
                  <c:v>572.67200000000003</c:v>
                </c:pt>
                <c:pt idx="99">
                  <c:v>0</c:v>
                </c:pt>
                <c:pt idx="100">
                  <c:v>286.33600000000001</c:v>
                </c:pt>
                <c:pt idx="101">
                  <c:v>286.33600000000001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572.67200000000003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286.33600000000001</c:v>
                </c:pt>
                <c:pt idx="110">
                  <c:v>0</c:v>
                </c:pt>
                <c:pt idx="111">
                  <c:v>0</c:v>
                </c:pt>
                <c:pt idx="112">
                  <c:v>-572.67200000000003</c:v>
                </c:pt>
                <c:pt idx="113">
                  <c:v>-859.00800000000004</c:v>
                </c:pt>
                <c:pt idx="114">
                  <c:v>-1145.3440000000001</c:v>
                </c:pt>
                <c:pt idx="115">
                  <c:v>-1431.68</c:v>
                </c:pt>
                <c:pt idx="116">
                  <c:v>-1431.68</c:v>
                </c:pt>
                <c:pt idx="117">
                  <c:v>-1431.68</c:v>
                </c:pt>
                <c:pt idx="118">
                  <c:v>-859.00800000000004</c:v>
                </c:pt>
                <c:pt idx="119">
                  <c:v>-1145.3440000000001</c:v>
                </c:pt>
                <c:pt idx="120">
                  <c:v>-572.67200000000003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1A8-4530-8E2A-A7714A647A25}"/>
            </c:ext>
          </c:extLst>
        </c:ser>
        <c:ser>
          <c:idx val="4"/>
          <c:order val="3"/>
          <c:tx>
            <c:v>Gradiant Resistance (N)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Sheet1!$K$3:$K$123</c:f>
              <c:numCache>
                <c:formatCode>0</c:formatCode>
                <c:ptCount val="1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1417.8048389664632</c:v>
                </c:pt>
                <c:pt idx="5">
                  <c:v>843.45926160960107</c:v>
                </c:pt>
                <c:pt idx="6">
                  <c:v>656.02387014080091</c:v>
                </c:pt>
                <c:pt idx="7">
                  <c:v>694.613509560848</c:v>
                </c:pt>
                <c:pt idx="8">
                  <c:v>738.02685390840099</c:v>
                </c:pt>
                <c:pt idx="9">
                  <c:v>850.68290337987787</c:v>
                </c:pt>
                <c:pt idx="10">
                  <c:v>850.68290337987787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-797.51522191863558</c:v>
                </c:pt>
                <c:pt idx="17">
                  <c:v>-797.51522191863558</c:v>
                </c:pt>
                <c:pt idx="18">
                  <c:v>-850.68290337987787</c:v>
                </c:pt>
                <c:pt idx="19">
                  <c:v>-981.55719620755144</c:v>
                </c:pt>
                <c:pt idx="20">
                  <c:v>-1160.0221409725607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-492.01790260560063</c:v>
                </c:pt>
                <c:pt idx="28">
                  <c:v>0</c:v>
                </c:pt>
                <c:pt idx="29">
                  <c:v>-472.33718650137661</c:v>
                </c:pt>
                <c:pt idx="30">
                  <c:v>0</c:v>
                </c:pt>
                <c:pt idx="31">
                  <c:v>0</c:v>
                </c:pt>
                <c:pt idx="32">
                  <c:v>513.40998532758329</c:v>
                </c:pt>
                <c:pt idx="33">
                  <c:v>536.74680284247347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-454.17037163593903</c:v>
                </c:pt>
                <c:pt idx="38">
                  <c:v>0</c:v>
                </c:pt>
                <c:pt idx="39">
                  <c:v>-437.3492467605339</c:v>
                </c:pt>
                <c:pt idx="40">
                  <c:v>-421.72963080480054</c:v>
                </c:pt>
                <c:pt idx="41">
                  <c:v>0</c:v>
                </c:pt>
                <c:pt idx="42">
                  <c:v>454.17037163593903</c:v>
                </c:pt>
                <c:pt idx="43">
                  <c:v>472.33718650137661</c:v>
                </c:pt>
                <c:pt idx="44">
                  <c:v>472.33718650137661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375.3012809028873</c:v>
                </c:pt>
                <c:pt idx="53">
                  <c:v>411.62075969994095</c:v>
                </c:pt>
                <c:pt idx="54">
                  <c:v>455.722983953506</c:v>
                </c:pt>
                <c:pt idx="55">
                  <c:v>490.77859810377572</c:v>
                </c:pt>
                <c:pt idx="56">
                  <c:v>531.67681461242364</c:v>
                </c:pt>
                <c:pt idx="57">
                  <c:v>531.67681461242364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-510.40974202792677</c:v>
                </c:pt>
                <c:pt idx="62">
                  <c:v>-490.77859810377572</c:v>
                </c:pt>
                <c:pt idx="63">
                  <c:v>-490.77859810377572</c:v>
                </c:pt>
                <c:pt idx="64">
                  <c:v>-531.67681461242364</c:v>
                </c:pt>
                <c:pt idx="65">
                  <c:v>-580.01107048628035</c:v>
                </c:pt>
                <c:pt idx="66">
                  <c:v>-638.01217753490846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1A8-4530-8E2A-A7714A647A25}"/>
            </c:ext>
          </c:extLst>
        </c:ser>
        <c:ser>
          <c:idx val="5"/>
          <c:order val="4"/>
          <c:tx>
            <c:v>Total Resistance (N)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Sheet1!$L$3:$L$123</c:f>
              <c:numCache>
                <c:formatCode>0</c:formatCode>
                <c:ptCount val="121"/>
                <c:pt idx="0">
                  <c:v>333.98145</c:v>
                </c:pt>
                <c:pt idx="1">
                  <c:v>620.54191700466401</c:v>
                </c:pt>
                <c:pt idx="2">
                  <c:v>621.21531801865603</c:v>
                </c:pt>
                <c:pt idx="3">
                  <c:v>910.24492207462401</c:v>
                </c:pt>
                <c:pt idx="4">
                  <c:v>3201.6481163442472</c:v>
                </c:pt>
                <c:pt idx="5">
                  <c:v>2653.1162445237451</c:v>
                </c:pt>
                <c:pt idx="6">
                  <c:v>2208.0766296519369</c:v>
                </c:pt>
                <c:pt idx="7">
                  <c:v>807.12992390874399</c:v>
                </c:pt>
                <c:pt idx="8">
                  <c:v>843.13585710238499</c:v>
                </c:pt>
                <c:pt idx="9">
                  <c:v>948.83342942927788</c:v>
                </c:pt>
                <c:pt idx="10">
                  <c:v>1235.1694294292779</c:v>
                </c:pt>
                <c:pt idx="11">
                  <c:v>384.48652604939997</c:v>
                </c:pt>
                <c:pt idx="12">
                  <c:v>384.48652604939997</c:v>
                </c:pt>
                <c:pt idx="13">
                  <c:v>384.48652604939997</c:v>
                </c:pt>
                <c:pt idx="14">
                  <c:v>384.48652604939997</c:v>
                </c:pt>
                <c:pt idx="15">
                  <c:v>384.48652604939997</c:v>
                </c:pt>
                <c:pt idx="16">
                  <c:v>-119.73421872465156</c:v>
                </c:pt>
                <c:pt idx="17">
                  <c:v>-406.07021872465157</c:v>
                </c:pt>
                <c:pt idx="18">
                  <c:v>-752.53237733047786</c:v>
                </c:pt>
                <c:pt idx="19">
                  <c:v>-1182.3128224193356</c:v>
                </c:pt>
                <c:pt idx="20">
                  <c:v>-1371.5521834082167</c:v>
                </c:pt>
                <c:pt idx="21">
                  <c:v>652.64069867161606</c:v>
                </c:pt>
                <c:pt idx="22">
                  <c:v>2261.3633337882156</c:v>
                </c:pt>
                <c:pt idx="23">
                  <c:v>2560.2694860493998</c:v>
                </c:pt>
                <c:pt idx="24">
                  <c:v>2574.6353743478958</c:v>
                </c:pt>
                <c:pt idx="25">
                  <c:v>2885.8872118656</c:v>
                </c:pt>
                <c:pt idx="26">
                  <c:v>2618.4064402573758</c:v>
                </c:pt>
                <c:pt idx="27">
                  <c:v>2147.0395020808628</c:v>
                </c:pt>
                <c:pt idx="28">
                  <c:v>2066.3854046864635</c:v>
                </c:pt>
                <c:pt idx="29">
                  <c:v>1891.3831014136233</c:v>
                </c:pt>
                <c:pt idx="30">
                  <c:v>2077.3842879149997</c:v>
                </c:pt>
                <c:pt idx="31">
                  <c:v>1780.0494046864635</c:v>
                </c:pt>
                <c:pt idx="32">
                  <c:v>2282.9094407948387</c:v>
                </c:pt>
                <c:pt idx="33">
                  <c:v>2296.1452430998493</c:v>
                </c:pt>
                <c:pt idx="34">
                  <c:v>2342.1714554672553</c:v>
                </c:pt>
                <c:pt idx="35">
                  <c:v>2352.7214046864638</c:v>
                </c:pt>
                <c:pt idx="36">
                  <c:v>2363.720287915</c:v>
                </c:pt>
                <c:pt idx="37">
                  <c:v>1920.9977335169249</c:v>
                </c:pt>
                <c:pt idx="38">
                  <c:v>2088.8321051528637</c:v>
                </c:pt>
                <c:pt idx="39">
                  <c:v>1949.715609639522</c:v>
                </c:pt>
                <c:pt idx="40">
                  <c:v>1977.6809108517748</c:v>
                </c:pt>
                <c:pt idx="41">
                  <c:v>1814.3928564000555</c:v>
                </c:pt>
                <c:pt idx="42">
                  <c:v>2256.6664767888028</c:v>
                </c:pt>
                <c:pt idx="43">
                  <c:v>2263.3854744163764</c:v>
                </c:pt>
                <c:pt idx="44">
                  <c:v>2549.7214744163762</c:v>
                </c:pt>
                <c:pt idx="45">
                  <c:v>823.14362340005596</c:v>
                </c:pt>
                <c:pt idx="46">
                  <c:v>848.28392792242403</c:v>
                </c:pt>
                <c:pt idx="47">
                  <c:v>875.21996848210392</c:v>
                </c:pt>
                <c:pt idx="48">
                  <c:v>603.02538977593599</c:v>
                </c:pt>
                <c:pt idx="49">
                  <c:v>617.61574507909597</c:v>
                </c:pt>
                <c:pt idx="50">
                  <c:v>632.65503439158397</c:v>
                </c:pt>
                <c:pt idx="51">
                  <c:v>648.14325771339986</c:v>
                </c:pt>
                <c:pt idx="52">
                  <c:v>435.28431529447124</c:v>
                </c:pt>
                <c:pt idx="53">
                  <c:v>-144.83927181795519</c:v>
                </c:pt>
                <c:pt idx="54">
                  <c:v>-140.46770738991808</c:v>
                </c:pt>
                <c:pt idx="55">
                  <c:v>156.68147025663967</c:v>
                </c:pt>
                <c:pt idx="56">
                  <c:v>175.1329862988876</c:v>
                </c:pt>
                <c:pt idx="57">
                  <c:v>747.80498629888757</c:v>
                </c:pt>
                <c:pt idx="58">
                  <c:v>216.12817168646399</c:v>
                </c:pt>
                <c:pt idx="59">
                  <c:v>216.12817168646399</c:v>
                </c:pt>
                <c:pt idx="60">
                  <c:v>216.12817168646399</c:v>
                </c:pt>
                <c:pt idx="61">
                  <c:v>3.0533128870731616</c:v>
                </c:pt>
                <c:pt idx="62">
                  <c:v>34.13227404908821</c:v>
                </c:pt>
                <c:pt idx="63">
                  <c:v>-252.20372595091175</c:v>
                </c:pt>
                <c:pt idx="64">
                  <c:v>-888.22064292595974</c:v>
                </c:pt>
                <c:pt idx="65">
                  <c:v>-957.20586322890438</c:v>
                </c:pt>
                <c:pt idx="66">
                  <c:v>-1034.0621986693086</c:v>
                </c:pt>
                <c:pt idx="67">
                  <c:v>768.14920725737602</c:v>
                </c:pt>
                <c:pt idx="68">
                  <c:v>195.47720725737599</c:v>
                </c:pt>
                <c:pt idx="69">
                  <c:v>788.80017168646395</c:v>
                </c:pt>
                <c:pt idx="70">
                  <c:v>262.885574686464</c:v>
                </c:pt>
                <c:pt idx="71">
                  <c:v>-330.43738974262408</c:v>
                </c:pt>
                <c:pt idx="72">
                  <c:v>-349.29261813440007</c:v>
                </c:pt>
                <c:pt idx="73">
                  <c:v>-366.35211048886401</c:v>
                </c:pt>
                <c:pt idx="74">
                  <c:v>206.31988951113598</c:v>
                </c:pt>
                <c:pt idx="75">
                  <c:v>-381.61586680601602</c:v>
                </c:pt>
                <c:pt idx="76">
                  <c:v>778.99188951113604</c:v>
                </c:pt>
                <c:pt idx="77">
                  <c:v>796.05138186559998</c:v>
                </c:pt>
                <c:pt idx="78">
                  <c:v>223.37938186559998</c:v>
                </c:pt>
                <c:pt idx="79">
                  <c:v>223.37938186559998</c:v>
                </c:pt>
                <c:pt idx="80">
                  <c:v>223.37938186559998</c:v>
                </c:pt>
                <c:pt idx="81">
                  <c:v>223.37938186559998</c:v>
                </c:pt>
                <c:pt idx="82">
                  <c:v>223.37938186559998</c:v>
                </c:pt>
                <c:pt idx="83">
                  <c:v>223.37938186559998</c:v>
                </c:pt>
                <c:pt idx="84">
                  <c:v>814.90661025737597</c:v>
                </c:pt>
                <c:pt idx="85">
                  <c:v>-349.29261813440007</c:v>
                </c:pt>
                <c:pt idx="86">
                  <c:v>-366.35211048886401</c:v>
                </c:pt>
                <c:pt idx="87">
                  <c:v>206.31988951113598</c:v>
                </c:pt>
                <c:pt idx="88">
                  <c:v>-381.61586680601602</c:v>
                </c:pt>
                <c:pt idx="89">
                  <c:v>778.99188951113604</c:v>
                </c:pt>
                <c:pt idx="90">
                  <c:v>796.05138186559998</c:v>
                </c:pt>
                <c:pt idx="91">
                  <c:v>223.37938186559998</c:v>
                </c:pt>
                <c:pt idx="92">
                  <c:v>223.37938186559998</c:v>
                </c:pt>
                <c:pt idx="93">
                  <c:v>814.90661025737597</c:v>
                </c:pt>
                <c:pt idx="94">
                  <c:v>242.23461025737598</c:v>
                </c:pt>
                <c:pt idx="95">
                  <c:v>835.55757468646402</c:v>
                </c:pt>
                <c:pt idx="96">
                  <c:v>858.00427515286401</c:v>
                </c:pt>
                <c:pt idx="97">
                  <c:v>882.24671165657605</c:v>
                </c:pt>
                <c:pt idx="98">
                  <c:v>908.28488419760004</c:v>
                </c:pt>
                <c:pt idx="99">
                  <c:v>335.61288419760001</c:v>
                </c:pt>
                <c:pt idx="100">
                  <c:v>669.03951648210398</c:v>
                </c:pt>
                <c:pt idx="101">
                  <c:v>683.18093777593594</c:v>
                </c:pt>
                <c:pt idx="102">
                  <c:v>396.84493777593593</c:v>
                </c:pt>
                <c:pt idx="103">
                  <c:v>396.84493777593593</c:v>
                </c:pt>
                <c:pt idx="104">
                  <c:v>396.84493777593593</c:v>
                </c:pt>
                <c:pt idx="105">
                  <c:v>999.14658239158393</c:v>
                </c:pt>
                <c:pt idx="106">
                  <c:v>426.47458239158397</c:v>
                </c:pt>
                <c:pt idx="107">
                  <c:v>426.47458239158397</c:v>
                </c:pt>
                <c:pt idx="108">
                  <c:v>426.47458239158397</c:v>
                </c:pt>
                <c:pt idx="109">
                  <c:v>728.29880571339993</c:v>
                </c:pt>
                <c:pt idx="110">
                  <c:v>441.96280571339992</c:v>
                </c:pt>
                <c:pt idx="111">
                  <c:v>441.96280571339992</c:v>
                </c:pt>
                <c:pt idx="112">
                  <c:v>-161.23670692090411</c:v>
                </c:pt>
                <c:pt idx="113">
                  <c:v>-489.99697080240003</c:v>
                </c:pt>
                <c:pt idx="114">
                  <c:v>-826.61357984713607</c:v>
                </c:pt>
                <c:pt idx="115">
                  <c:v>-1165.6993259431761</c:v>
                </c:pt>
                <c:pt idx="116">
                  <c:v>-1207.2257218060161</c:v>
                </c:pt>
                <c:pt idx="117">
                  <c:v>-1237.5287674356562</c:v>
                </c:pt>
                <c:pt idx="118">
                  <c:v>-677.65138670150407</c:v>
                </c:pt>
                <c:pt idx="119">
                  <c:v>-974.76180292537606</c:v>
                </c:pt>
                <c:pt idx="120">
                  <c:v>-404.783406981344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1A8-4530-8E2A-A7714A647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8088112"/>
        <c:axId val="598089424"/>
      </c:lineChart>
      <c:catAx>
        <c:axId val="598088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089424"/>
        <c:crosses val="autoZero"/>
        <c:auto val="1"/>
        <c:lblAlgn val="ctr"/>
        <c:lblOffset val="100"/>
        <c:noMultiLvlLbl val="0"/>
      </c:catAx>
      <c:valAx>
        <c:axId val="59808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088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(Kw)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Sheet1!$O$3:$O$123</c:f>
              <c:numCache>
                <c:formatCode>0</c:formatCode>
                <c:ptCount val="121"/>
                <c:pt idx="0">
                  <c:v>0</c:v>
                </c:pt>
                <c:pt idx="1">
                  <c:v>0.27763045366788669</c:v>
                </c:pt>
                <c:pt idx="2">
                  <c:v>0.55586346656309338</c:v>
                </c:pt>
                <c:pt idx="3">
                  <c:v>1.6289743125447471</c:v>
                </c:pt>
                <c:pt idx="4">
                  <c:v>12.891756305271747</c:v>
                </c:pt>
                <c:pt idx="5">
                  <c:v>16.618058909198933</c:v>
                </c:pt>
                <c:pt idx="6">
                  <c:v>17.782082713912981</c:v>
                </c:pt>
                <c:pt idx="7">
                  <c:v>6.1388687752651245</c:v>
                </c:pt>
                <c:pt idx="8">
                  <c:v>6.0355037194817136</c:v>
                </c:pt>
                <c:pt idx="9">
                  <c:v>6.3676211448998838</c:v>
                </c:pt>
                <c:pt idx="10">
                  <c:v>8.2892220408998831</c:v>
                </c:pt>
                <c:pt idx="11">
                  <c:v>2.5802890763175235</c:v>
                </c:pt>
                <c:pt idx="12">
                  <c:v>2.5802890763175235</c:v>
                </c:pt>
                <c:pt idx="13">
                  <c:v>2.5802890763175235</c:v>
                </c:pt>
                <c:pt idx="14">
                  <c:v>2.5802890763175235</c:v>
                </c:pt>
                <c:pt idx="15">
                  <c:v>2.5802890763175235</c:v>
                </c:pt>
                <c:pt idx="16">
                  <c:v>-0.85710543131854566</c:v>
                </c:pt>
                <c:pt idx="17">
                  <c:v>-2.9068130537185457</c:v>
                </c:pt>
                <c:pt idx="18">
                  <c:v>-5.0502447842648373</c:v>
                </c:pt>
                <c:pt idx="19">
                  <c:v>-6.8765678377553403</c:v>
                </c:pt>
                <c:pt idx="20">
                  <c:v>-6.7499569154251979</c:v>
                </c:pt>
                <c:pt idx="21">
                  <c:v>3.5038973830281726</c:v>
                </c:pt>
                <c:pt idx="22">
                  <c:v>13.15254142197902</c:v>
                </c:pt>
                <c:pt idx="23">
                  <c:v>17.181968520877522</c:v>
                </c:pt>
                <c:pt idx="24">
                  <c:v>19.582161730215226</c:v>
                </c:pt>
                <c:pt idx="25">
                  <c:v>25.822918771773391</c:v>
                </c:pt>
                <c:pt idx="26">
                  <c:v>25.772450910165297</c:v>
                </c:pt>
                <c:pt idx="27">
                  <c:v>23.054051357543475</c:v>
                </c:pt>
                <c:pt idx="28">
                  <c:v>22.18801992136137</c:v>
                </c:pt>
                <c:pt idx="29">
                  <c:v>21.155119989311377</c:v>
                </c:pt>
                <c:pt idx="30">
                  <c:v>23.235543260329273</c:v>
                </c:pt>
                <c:pt idx="31">
                  <c:v>19.11345848776137</c:v>
                </c:pt>
                <c:pt idx="32">
                  <c:v>23.491594727667049</c:v>
                </c:pt>
                <c:pt idx="33">
                  <c:v>22.600498398783198</c:v>
                </c:pt>
                <c:pt idx="34">
                  <c:v>24.101412711049154</c:v>
                </c:pt>
                <c:pt idx="35">
                  <c:v>25.262581354961373</c:v>
                </c:pt>
                <c:pt idx="36">
                  <c:v>26.438211420329278</c:v>
                </c:pt>
                <c:pt idx="37">
                  <c:v>22.345814035362277</c:v>
                </c:pt>
                <c:pt idx="38">
                  <c:v>24.298130579980175</c:v>
                </c:pt>
                <c:pt idx="39">
                  <c:v>23.552174621323498</c:v>
                </c:pt>
                <c:pt idx="40">
                  <c:v>24.774804306422354</c:v>
                </c:pt>
                <c:pt idx="41">
                  <c:v>21.917502826741391</c:v>
                </c:pt>
                <c:pt idx="42">
                  <c:v>26.250447124598072</c:v>
                </c:pt>
                <c:pt idx="43">
                  <c:v>25.315966531347172</c:v>
                </c:pt>
                <c:pt idx="44">
                  <c:v>28.518634691347167</c:v>
                </c:pt>
                <c:pt idx="45">
                  <c:v>9.9434103419479953</c:v>
                </c:pt>
                <c:pt idx="46">
                  <c:v>11.006144651222282</c:v>
                </c:pt>
                <c:pt idx="47">
                  <c:v>12.138775830865692</c:v>
                </c:pt>
                <c:pt idx="48">
                  <c:v>8.6333939003441209</c:v>
                </c:pt>
                <c:pt idx="49">
                  <c:v>9.1186023834967891</c:v>
                </c:pt>
                <c:pt idx="50">
                  <c:v>9.6236953211510183</c:v>
                </c:pt>
                <c:pt idx="51">
                  <c:v>10.149275272534128</c:v>
                </c:pt>
                <c:pt idx="52">
                  <c:v>6.6213708905333784</c:v>
                </c:pt>
                <c:pt idx="53">
                  <c:v>-2.008833796551948</c:v>
                </c:pt>
                <c:pt idx="54">
                  <c:v>-1.7596670640149819</c:v>
                </c:pt>
                <c:pt idx="55">
                  <c:v>1.8225815346133354</c:v>
                </c:pt>
                <c:pt idx="56">
                  <c:v>1.8805079536829354</c:v>
                </c:pt>
                <c:pt idx="57">
                  <c:v>8.0296308208829359</c:v>
                </c:pt>
                <c:pt idx="58">
                  <c:v>2.3206978563005758</c:v>
                </c:pt>
                <c:pt idx="59">
                  <c:v>2.3206978563005758</c:v>
                </c:pt>
                <c:pt idx="60">
                  <c:v>2.3206978563005758</c:v>
                </c:pt>
                <c:pt idx="61">
                  <c:v>3.4151304641913315E-2</c:v>
                </c:pt>
                <c:pt idx="62">
                  <c:v>0.39704026464861369</c:v>
                </c:pt>
                <c:pt idx="63">
                  <c:v>-2.9337346217513858</c:v>
                </c:pt>
                <c:pt idx="64">
                  <c:v>-9.5373579754817861</c:v>
                </c:pt>
                <c:pt idx="65">
                  <c:v>-9.4215858705894604</c:v>
                </c:pt>
                <c:pt idx="66">
                  <c:v>-9.252788553692973</c:v>
                </c:pt>
                <c:pt idx="67">
                  <c:v>7.5607390171929012</c:v>
                </c:pt>
                <c:pt idx="68">
                  <c:v>1.9240430555929007</c:v>
                </c:pt>
                <c:pt idx="69">
                  <c:v>8.4698207235005754</c:v>
                </c:pt>
                <c:pt idx="70">
                  <c:v>2.8227601467533758</c:v>
                </c:pt>
                <c:pt idx="71">
                  <c:v>-3.2524291397587004</c:v>
                </c:pt>
                <c:pt idx="72">
                  <c:v>-3.1254703470666119</c:v>
                </c:pt>
                <c:pt idx="73">
                  <c:v>-2.9503068161889194</c:v>
                </c:pt>
                <c:pt idx="74">
                  <c:v>1.6615353342110804</c:v>
                </c:pt>
                <c:pt idx="75">
                  <c:v>-2.7317590209441849</c:v>
                </c:pt>
                <c:pt idx="76">
                  <c:v>6.273377484611081</c:v>
                </c:pt>
                <c:pt idx="77">
                  <c:v>7.1230677649333893</c:v>
                </c:pt>
                <c:pt idx="78">
                  <c:v>1.9987987089333887</c:v>
                </c:pt>
                <c:pt idx="79">
                  <c:v>1.9987987089333887</c:v>
                </c:pt>
                <c:pt idx="80">
                  <c:v>1.9987987089333887</c:v>
                </c:pt>
                <c:pt idx="81">
                  <c:v>1.9987987089333887</c:v>
                </c:pt>
                <c:pt idx="82">
                  <c:v>1.9987987089333887</c:v>
                </c:pt>
                <c:pt idx="83">
                  <c:v>1.9987987089333887</c:v>
                </c:pt>
                <c:pt idx="84">
                  <c:v>8.0209627834413002</c:v>
                </c:pt>
                <c:pt idx="85">
                  <c:v>-3.1254703470666119</c:v>
                </c:pt>
                <c:pt idx="86">
                  <c:v>-2.9503068161889194</c:v>
                </c:pt>
                <c:pt idx="87">
                  <c:v>1.6615353342110804</c:v>
                </c:pt>
                <c:pt idx="88">
                  <c:v>-2.7317590209441849</c:v>
                </c:pt>
                <c:pt idx="89">
                  <c:v>6.273377484611081</c:v>
                </c:pt>
                <c:pt idx="90">
                  <c:v>7.1230677649333893</c:v>
                </c:pt>
                <c:pt idx="91">
                  <c:v>1.9987987089333887</c:v>
                </c:pt>
                <c:pt idx="92">
                  <c:v>1.9987987089333887</c:v>
                </c:pt>
                <c:pt idx="93">
                  <c:v>8.0209627834413002</c:v>
                </c:pt>
                <c:pt idx="94">
                  <c:v>2.3842668218413006</c:v>
                </c:pt>
                <c:pt idx="95">
                  <c:v>8.9718830139533772</c:v>
                </c:pt>
                <c:pt idx="96">
                  <c:v>9.9806489302881758</c:v>
                </c:pt>
                <c:pt idx="97">
                  <c:v>11.05208100626426</c:v>
                </c:pt>
                <c:pt idx="98">
                  <c:v>12.190999715700189</c:v>
                </c:pt>
                <c:pt idx="99">
                  <c:v>4.5045961317001879</c:v>
                </c:pt>
                <c:pt idx="100">
                  <c:v>9.2791766698968932</c:v>
                </c:pt>
                <c:pt idx="101">
                  <c:v>9.7809648499505197</c:v>
                </c:pt>
                <c:pt idx="102">
                  <c:v>5.6815496051505194</c:v>
                </c:pt>
                <c:pt idx="103">
                  <c:v>5.6815496051505194</c:v>
                </c:pt>
                <c:pt idx="104">
                  <c:v>5.6815496051505194</c:v>
                </c:pt>
                <c:pt idx="105">
                  <c:v>15.198618152707819</c:v>
                </c:pt>
                <c:pt idx="106">
                  <c:v>6.4873607575078189</c:v>
                </c:pt>
                <c:pt idx="107">
                  <c:v>6.4873607575078189</c:v>
                </c:pt>
                <c:pt idx="108">
                  <c:v>6.4873607575078189</c:v>
                </c:pt>
                <c:pt idx="109">
                  <c:v>11.404430998666131</c:v>
                </c:pt>
                <c:pt idx="110">
                  <c:v>6.9206955746661301</c:v>
                </c:pt>
                <c:pt idx="111">
                  <c:v>6.9206955746661301</c:v>
                </c:pt>
                <c:pt idx="112">
                  <c:v>-2.3805309883216128</c:v>
                </c:pt>
                <c:pt idx="113">
                  <c:v>-6.5767393421098133</c:v>
                </c:pt>
                <c:pt idx="114">
                  <c:v>-9.6154998062138262</c:v>
                </c:pt>
                <c:pt idx="115">
                  <c:v>-10.952211446966517</c:v>
                </c:pt>
                <c:pt idx="116">
                  <c:v>-8.6418046069761854</c:v>
                </c:pt>
                <c:pt idx="117">
                  <c:v>-6.0903740760578389</c:v>
                </c:pt>
                <c:pt idx="118">
                  <c:v>-2.4254498432820233</c:v>
                </c:pt>
                <c:pt idx="119">
                  <c:v>-1.7444337225152531</c:v>
                </c:pt>
                <c:pt idx="120">
                  <c:v>-0.36220019256690666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26-4D2E-8831-FDDFB2E13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8105168"/>
        <c:axId val="598106808"/>
      </c:lineChart>
      <c:catAx>
        <c:axId val="5981051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06808"/>
        <c:crosses val="autoZero"/>
        <c:auto val="1"/>
        <c:lblAlgn val="ctr"/>
        <c:lblOffset val="100"/>
        <c:noMultiLvlLbl val="0"/>
      </c:catAx>
      <c:valAx>
        <c:axId val="598106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05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(Kw) vs Average Power (Kw)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v>Power (Kw)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Sheet1!$O$3:$O$123</c:f>
              <c:numCache>
                <c:formatCode>0</c:formatCode>
                <c:ptCount val="121"/>
                <c:pt idx="0">
                  <c:v>0</c:v>
                </c:pt>
                <c:pt idx="1">
                  <c:v>0.27763045366788669</c:v>
                </c:pt>
                <c:pt idx="2">
                  <c:v>0.55586346656309338</c:v>
                </c:pt>
                <c:pt idx="3">
                  <c:v>1.6289743125447471</c:v>
                </c:pt>
                <c:pt idx="4">
                  <c:v>12.891756305271747</c:v>
                </c:pt>
                <c:pt idx="5">
                  <c:v>16.618058909198933</c:v>
                </c:pt>
                <c:pt idx="6">
                  <c:v>17.782082713912981</c:v>
                </c:pt>
                <c:pt idx="7">
                  <c:v>6.1388687752651245</c:v>
                </c:pt>
                <c:pt idx="8">
                  <c:v>6.0355037194817136</c:v>
                </c:pt>
                <c:pt idx="9">
                  <c:v>6.3676211448998838</c:v>
                </c:pt>
                <c:pt idx="10">
                  <c:v>8.2892220408998831</c:v>
                </c:pt>
                <c:pt idx="11">
                  <c:v>2.5802890763175235</c:v>
                </c:pt>
                <c:pt idx="12">
                  <c:v>2.5802890763175235</c:v>
                </c:pt>
                <c:pt idx="13">
                  <c:v>2.5802890763175235</c:v>
                </c:pt>
                <c:pt idx="14">
                  <c:v>2.5802890763175235</c:v>
                </c:pt>
                <c:pt idx="15">
                  <c:v>2.5802890763175235</c:v>
                </c:pt>
                <c:pt idx="16">
                  <c:v>-0.85710543131854566</c:v>
                </c:pt>
                <c:pt idx="17">
                  <c:v>-2.9068130537185457</c:v>
                </c:pt>
                <c:pt idx="18">
                  <c:v>-5.0502447842648373</c:v>
                </c:pt>
                <c:pt idx="19">
                  <c:v>-6.8765678377553403</c:v>
                </c:pt>
                <c:pt idx="20">
                  <c:v>-6.7499569154251979</c:v>
                </c:pt>
                <c:pt idx="21">
                  <c:v>3.5038973830281726</c:v>
                </c:pt>
                <c:pt idx="22">
                  <c:v>13.15254142197902</c:v>
                </c:pt>
                <c:pt idx="23">
                  <c:v>17.181968520877522</c:v>
                </c:pt>
                <c:pt idx="24">
                  <c:v>19.582161730215226</c:v>
                </c:pt>
                <c:pt idx="25">
                  <c:v>25.822918771773391</c:v>
                </c:pt>
                <c:pt idx="26">
                  <c:v>25.772450910165297</c:v>
                </c:pt>
                <c:pt idx="27">
                  <c:v>23.054051357543475</c:v>
                </c:pt>
                <c:pt idx="28">
                  <c:v>22.18801992136137</c:v>
                </c:pt>
                <c:pt idx="29">
                  <c:v>21.155119989311377</c:v>
                </c:pt>
                <c:pt idx="30">
                  <c:v>23.235543260329273</c:v>
                </c:pt>
                <c:pt idx="31">
                  <c:v>19.11345848776137</c:v>
                </c:pt>
                <c:pt idx="32">
                  <c:v>23.491594727667049</c:v>
                </c:pt>
                <c:pt idx="33">
                  <c:v>22.600498398783198</c:v>
                </c:pt>
                <c:pt idx="34">
                  <c:v>24.101412711049154</c:v>
                </c:pt>
                <c:pt idx="35">
                  <c:v>25.262581354961373</c:v>
                </c:pt>
                <c:pt idx="36">
                  <c:v>26.438211420329278</c:v>
                </c:pt>
                <c:pt idx="37">
                  <c:v>22.345814035362277</c:v>
                </c:pt>
                <c:pt idx="38">
                  <c:v>24.298130579980175</c:v>
                </c:pt>
                <c:pt idx="39">
                  <c:v>23.552174621323498</c:v>
                </c:pt>
                <c:pt idx="40">
                  <c:v>24.774804306422354</c:v>
                </c:pt>
                <c:pt idx="41">
                  <c:v>21.917502826741391</c:v>
                </c:pt>
                <c:pt idx="42">
                  <c:v>26.250447124598072</c:v>
                </c:pt>
                <c:pt idx="43">
                  <c:v>25.315966531347172</c:v>
                </c:pt>
                <c:pt idx="44">
                  <c:v>28.518634691347167</c:v>
                </c:pt>
                <c:pt idx="45">
                  <c:v>9.9434103419479953</c:v>
                </c:pt>
                <c:pt idx="46">
                  <c:v>11.006144651222282</c:v>
                </c:pt>
                <c:pt idx="47">
                  <c:v>12.138775830865692</c:v>
                </c:pt>
                <c:pt idx="48">
                  <c:v>8.6333939003441209</c:v>
                </c:pt>
                <c:pt idx="49">
                  <c:v>9.1186023834967891</c:v>
                </c:pt>
                <c:pt idx="50">
                  <c:v>9.6236953211510183</c:v>
                </c:pt>
                <c:pt idx="51">
                  <c:v>10.149275272534128</c:v>
                </c:pt>
                <c:pt idx="52">
                  <c:v>6.6213708905333784</c:v>
                </c:pt>
                <c:pt idx="53">
                  <c:v>-2.008833796551948</c:v>
                </c:pt>
                <c:pt idx="54">
                  <c:v>-1.7596670640149819</c:v>
                </c:pt>
                <c:pt idx="55">
                  <c:v>1.8225815346133354</c:v>
                </c:pt>
                <c:pt idx="56">
                  <c:v>1.8805079536829354</c:v>
                </c:pt>
                <c:pt idx="57">
                  <c:v>8.0296308208829359</c:v>
                </c:pt>
                <c:pt idx="58">
                  <c:v>2.3206978563005758</c:v>
                </c:pt>
                <c:pt idx="59">
                  <c:v>2.3206978563005758</c:v>
                </c:pt>
                <c:pt idx="60">
                  <c:v>2.3206978563005758</c:v>
                </c:pt>
                <c:pt idx="61">
                  <c:v>3.4151304641913315E-2</c:v>
                </c:pt>
                <c:pt idx="62">
                  <c:v>0.39704026464861369</c:v>
                </c:pt>
                <c:pt idx="63">
                  <c:v>-2.9337346217513858</c:v>
                </c:pt>
                <c:pt idx="64">
                  <c:v>-9.5373579754817861</c:v>
                </c:pt>
                <c:pt idx="65">
                  <c:v>-9.4215858705894604</c:v>
                </c:pt>
                <c:pt idx="66">
                  <c:v>-9.252788553692973</c:v>
                </c:pt>
                <c:pt idx="67">
                  <c:v>7.5607390171929012</c:v>
                </c:pt>
                <c:pt idx="68">
                  <c:v>1.9240430555929007</c:v>
                </c:pt>
                <c:pt idx="69">
                  <c:v>8.4698207235005754</c:v>
                </c:pt>
                <c:pt idx="70">
                  <c:v>2.8227601467533758</c:v>
                </c:pt>
                <c:pt idx="71">
                  <c:v>-3.2524291397587004</c:v>
                </c:pt>
                <c:pt idx="72">
                  <c:v>-3.1254703470666119</c:v>
                </c:pt>
                <c:pt idx="73">
                  <c:v>-2.9503068161889194</c:v>
                </c:pt>
                <c:pt idx="74">
                  <c:v>1.6615353342110804</c:v>
                </c:pt>
                <c:pt idx="75">
                  <c:v>-2.7317590209441849</c:v>
                </c:pt>
                <c:pt idx="76">
                  <c:v>6.273377484611081</c:v>
                </c:pt>
                <c:pt idx="77">
                  <c:v>7.1230677649333893</c:v>
                </c:pt>
                <c:pt idx="78">
                  <c:v>1.9987987089333887</c:v>
                </c:pt>
                <c:pt idx="79">
                  <c:v>1.9987987089333887</c:v>
                </c:pt>
                <c:pt idx="80">
                  <c:v>1.9987987089333887</c:v>
                </c:pt>
                <c:pt idx="81">
                  <c:v>1.9987987089333887</c:v>
                </c:pt>
                <c:pt idx="82">
                  <c:v>1.9987987089333887</c:v>
                </c:pt>
                <c:pt idx="83">
                  <c:v>1.9987987089333887</c:v>
                </c:pt>
                <c:pt idx="84">
                  <c:v>8.0209627834413002</c:v>
                </c:pt>
                <c:pt idx="85">
                  <c:v>-3.1254703470666119</c:v>
                </c:pt>
                <c:pt idx="86">
                  <c:v>-2.9503068161889194</c:v>
                </c:pt>
                <c:pt idx="87">
                  <c:v>1.6615353342110804</c:v>
                </c:pt>
                <c:pt idx="88">
                  <c:v>-2.7317590209441849</c:v>
                </c:pt>
                <c:pt idx="89">
                  <c:v>6.273377484611081</c:v>
                </c:pt>
                <c:pt idx="90">
                  <c:v>7.1230677649333893</c:v>
                </c:pt>
                <c:pt idx="91">
                  <c:v>1.9987987089333887</c:v>
                </c:pt>
                <c:pt idx="92">
                  <c:v>1.9987987089333887</c:v>
                </c:pt>
                <c:pt idx="93">
                  <c:v>8.0209627834413002</c:v>
                </c:pt>
                <c:pt idx="94">
                  <c:v>2.3842668218413006</c:v>
                </c:pt>
                <c:pt idx="95">
                  <c:v>8.9718830139533772</c:v>
                </c:pt>
                <c:pt idx="96">
                  <c:v>9.9806489302881758</c:v>
                </c:pt>
                <c:pt idx="97">
                  <c:v>11.05208100626426</c:v>
                </c:pt>
                <c:pt idx="98">
                  <c:v>12.190999715700189</c:v>
                </c:pt>
                <c:pt idx="99">
                  <c:v>4.5045961317001879</c:v>
                </c:pt>
                <c:pt idx="100">
                  <c:v>9.2791766698968932</c:v>
                </c:pt>
                <c:pt idx="101">
                  <c:v>9.7809648499505197</c:v>
                </c:pt>
                <c:pt idx="102">
                  <c:v>5.6815496051505194</c:v>
                </c:pt>
                <c:pt idx="103">
                  <c:v>5.6815496051505194</c:v>
                </c:pt>
                <c:pt idx="104">
                  <c:v>5.6815496051505194</c:v>
                </c:pt>
                <c:pt idx="105">
                  <c:v>15.198618152707819</c:v>
                </c:pt>
                <c:pt idx="106">
                  <c:v>6.4873607575078189</c:v>
                </c:pt>
                <c:pt idx="107">
                  <c:v>6.4873607575078189</c:v>
                </c:pt>
                <c:pt idx="108">
                  <c:v>6.4873607575078189</c:v>
                </c:pt>
                <c:pt idx="109">
                  <c:v>11.404430998666131</c:v>
                </c:pt>
                <c:pt idx="110">
                  <c:v>6.9206955746661301</c:v>
                </c:pt>
                <c:pt idx="111">
                  <c:v>6.9206955746661301</c:v>
                </c:pt>
                <c:pt idx="112">
                  <c:v>-2.3805309883216128</c:v>
                </c:pt>
                <c:pt idx="113">
                  <c:v>-6.5767393421098133</c:v>
                </c:pt>
                <c:pt idx="114">
                  <c:v>-9.6154998062138262</c:v>
                </c:pt>
                <c:pt idx="115">
                  <c:v>-10.952211446966517</c:v>
                </c:pt>
                <c:pt idx="116">
                  <c:v>-8.6418046069761854</c:v>
                </c:pt>
                <c:pt idx="117">
                  <c:v>-6.0903740760578389</c:v>
                </c:pt>
                <c:pt idx="118">
                  <c:v>-2.4254498432820233</c:v>
                </c:pt>
                <c:pt idx="119">
                  <c:v>-1.7444337225152531</c:v>
                </c:pt>
                <c:pt idx="120">
                  <c:v>-0.36220019256690666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0D-4E6D-B618-42F5323B964E}"/>
            </c:ext>
          </c:extLst>
        </c:ser>
        <c:ser>
          <c:idx val="2"/>
          <c:order val="1"/>
          <c:tx>
            <c:v>Average Power (Kw)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Sheet1!$P$3:$P$123</c:f>
              <c:numCache>
                <c:formatCode>0</c:formatCode>
                <c:ptCount val="121"/>
                <c:pt idx="0">
                  <c:v>6.8289999999999997</c:v>
                </c:pt>
                <c:pt idx="1">
                  <c:v>6.8289999999999997</c:v>
                </c:pt>
                <c:pt idx="2">
                  <c:v>6.8289999999999997</c:v>
                </c:pt>
                <c:pt idx="3">
                  <c:v>6.8289999999999997</c:v>
                </c:pt>
                <c:pt idx="4">
                  <c:v>6.8289999999999997</c:v>
                </c:pt>
                <c:pt idx="5">
                  <c:v>6.8289999999999997</c:v>
                </c:pt>
                <c:pt idx="6">
                  <c:v>6.8289999999999997</c:v>
                </c:pt>
                <c:pt idx="7">
                  <c:v>6.8289999999999997</c:v>
                </c:pt>
                <c:pt idx="8">
                  <c:v>6.8289999999999997</c:v>
                </c:pt>
                <c:pt idx="9">
                  <c:v>6.8289999999999997</c:v>
                </c:pt>
                <c:pt idx="10">
                  <c:v>6.8289999999999997</c:v>
                </c:pt>
                <c:pt idx="11">
                  <c:v>6.8289999999999997</c:v>
                </c:pt>
                <c:pt idx="12">
                  <c:v>6.8289999999999997</c:v>
                </c:pt>
                <c:pt idx="13">
                  <c:v>6.8289999999999997</c:v>
                </c:pt>
                <c:pt idx="14">
                  <c:v>6.8289999999999997</c:v>
                </c:pt>
                <c:pt idx="15">
                  <c:v>6.8289999999999997</c:v>
                </c:pt>
                <c:pt idx="16">
                  <c:v>6.8289999999999997</c:v>
                </c:pt>
                <c:pt idx="17">
                  <c:v>6.8289999999999997</c:v>
                </c:pt>
                <c:pt idx="18">
                  <c:v>6.8289999999999997</c:v>
                </c:pt>
                <c:pt idx="19">
                  <c:v>6.8289999999999997</c:v>
                </c:pt>
                <c:pt idx="20">
                  <c:v>6.8289999999999997</c:v>
                </c:pt>
                <c:pt idx="21">
                  <c:v>6.8289999999999997</c:v>
                </c:pt>
                <c:pt idx="22">
                  <c:v>6.8289999999999997</c:v>
                </c:pt>
                <c:pt idx="23">
                  <c:v>6.8289999999999997</c:v>
                </c:pt>
                <c:pt idx="24">
                  <c:v>6.8289999999999997</c:v>
                </c:pt>
                <c:pt idx="25">
                  <c:v>6.8289999999999997</c:v>
                </c:pt>
                <c:pt idx="26">
                  <c:v>6.8289999999999997</c:v>
                </c:pt>
                <c:pt idx="27">
                  <c:v>6.8289999999999997</c:v>
                </c:pt>
                <c:pt idx="28">
                  <c:v>6.8289999999999997</c:v>
                </c:pt>
                <c:pt idx="29">
                  <c:v>6.8289999999999997</c:v>
                </c:pt>
                <c:pt idx="30">
                  <c:v>6.8289999999999997</c:v>
                </c:pt>
                <c:pt idx="31">
                  <c:v>6.8289999999999997</c:v>
                </c:pt>
                <c:pt idx="32">
                  <c:v>6.8289999999999997</c:v>
                </c:pt>
                <c:pt idx="33">
                  <c:v>6.8289999999999997</c:v>
                </c:pt>
                <c:pt idx="34">
                  <c:v>6.8289999999999997</c:v>
                </c:pt>
                <c:pt idx="35">
                  <c:v>6.8289999999999997</c:v>
                </c:pt>
                <c:pt idx="36">
                  <c:v>6.8289999999999997</c:v>
                </c:pt>
                <c:pt idx="37">
                  <c:v>6.8289999999999997</c:v>
                </c:pt>
                <c:pt idx="38">
                  <c:v>6.8289999999999997</c:v>
                </c:pt>
                <c:pt idx="39">
                  <c:v>6.8289999999999997</c:v>
                </c:pt>
                <c:pt idx="40">
                  <c:v>6.8289999999999997</c:v>
                </c:pt>
                <c:pt idx="41">
                  <c:v>6.8289999999999997</c:v>
                </c:pt>
                <c:pt idx="42">
                  <c:v>6.8289999999999997</c:v>
                </c:pt>
                <c:pt idx="43">
                  <c:v>6.8289999999999997</c:v>
                </c:pt>
                <c:pt idx="44">
                  <c:v>6.8289999999999997</c:v>
                </c:pt>
                <c:pt idx="45">
                  <c:v>6.8289999999999997</c:v>
                </c:pt>
                <c:pt idx="46">
                  <c:v>6.8289999999999997</c:v>
                </c:pt>
                <c:pt idx="47">
                  <c:v>6.8289999999999997</c:v>
                </c:pt>
                <c:pt idx="48">
                  <c:v>6.8289999999999997</c:v>
                </c:pt>
                <c:pt idx="49">
                  <c:v>6.8289999999999997</c:v>
                </c:pt>
                <c:pt idx="50">
                  <c:v>6.8289999999999997</c:v>
                </c:pt>
                <c:pt idx="51">
                  <c:v>6.8289999999999997</c:v>
                </c:pt>
                <c:pt idx="52">
                  <c:v>6.8289999999999997</c:v>
                </c:pt>
                <c:pt idx="53">
                  <c:v>6.8289999999999997</c:v>
                </c:pt>
                <c:pt idx="54">
                  <c:v>6.8289999999999997</c:v>
                </c:pt>
                <c:pt idx="55">
                  <c:v>6.8289999999999997</c:v>
                </c:pt>
                <c:pt idx="56">
                  <c:v>6.8289999999999997</c:v>
                </c:pt>
                <c:pt idx="57">
                  <c:v>6.8289999999999997</c:v>
                </c:pt>
                <c:pt idx="58">
                  <c:v>6.8289999999999997</c:v>
                </c:pt>
                <c:pt idx="59">
                  <c:v>6.8289999999999997</c:v>
                </c:pt>
                <c:pt idx="60">
                  <c:v>6.8289999999999997</c:v>
                </c:pt>
                <c:pt idx="61">
                  <c:v>6.8289999999999997</c:v>
                </c:pt>
                <c:pt idx="62">
                  <c:v>6.8289999999999997</c:v>
                </c:pt>
                <c:pt idx="63">
                  <c:v>6.8289999999999997</c:v>
                </c:pt>
                <c:pt idx="64">
                  <c:v>6.8289999999999997</c:v>
                </c:pt>
                <c:pt idx="65">
                  <c:v>6.8289999999999997</c:v>
                </c:pt>
                <c:pt idx="66">
                  <c:v>6.8289999999999997</c:v>
                </c:pt>
                <c:pt idx="67">
                  <c:v>6.8289999999999997</c:v>
                </c:pt>
                <c:pt idx="68">
                  <c:v>6.8289999999999997</c:v>
                </c:pt>
                <c:pt idx="69">
                  <c:v>6.8289999999999997</c:v>
                </c:pt>
                <c:pt idx="70">
                  <c:v>6.8289999999999997</c:v>
                </c:pt>
                <c:pt idx="71">
                  <c:v>6.8289999999999997</c:v>
                </c:pt>
                <c:pt idx="72">
                  <c:v>6.8289999999999997</c:v>
                </c:pt>
                <c:pt idx="73">
                  <c:v>6.8289999999999997</c:v>
                </c:pt>
                <c:pt idx="74">
                  <c:v>6.8289999999999997</c:v>
                </c:pt>
                <c:pt idx="75">
                  <c:v>6.8289999999999997</c:v>
                </c:pt>
                <c:pt idx="76">
                  <c:v>6.8289999999999997</c:v>
                </c:pt>
                <c:pt idx="77">
                  <c:v>6.8289999999999997</c:v>
                </c:pt>
                <c:pt idx="78">
                  <c:v>6.8289999999999997</c:v>
                </c:pt>
                <c:pt idx="79">
                  <c:v>6.8289999999999997</c:v>
                </c:pt>
                <c:pt idx="80">
                  <c:v>6.8289999999999997</c:v>
                </c:pt>
                <c:pt idx="81">
                  <c:v>6.8289999999999997</c:v>
                </c:pt>
                <c:pt idx="82">
                  <c:v>6.8289999999999997</c:v>
                </c:pt>
                <c:pt idx="83">
                  <c:v>6.8289999999999997</c:v>
                </c:pt>
                <c:pt idx="84">
                  <c:v>6.8289999999999997</c:v>
                </c:pt>
                <c:pt idx="85">
                  <c:v>6.8289999999999997</c:v>
                </c:pt>
                <c:pt idx="86">
                  <c:v>6.8289999999999997</c:v>
                </c:pt>
                <c:pt idx="87">
                  <c:v>6.8289999999999997</c:v>
                </c:pt>
                <c:pt idx="88">
                  <c:v>6.8289999999999997</c:v>
                </c:pt>
                <c:pt idx="89">
                  <c:v>6.8289999999999997</c:v>
                </c:pt>
                <c:pt idx="90">
                  <c:v>6.8289999999999997</c:v>
                </c:pt>
                <c:pt idx="91">
                  <c:v>6.8289999999999997</c:v>
                </c:pt>
                <c:pt idx="92">
                  <c:v>6.8289999999999997</c:v>
                </c:pt>
                <c:pt idx="93">
                  <c:v>6.8289999999999997</c:v>
                </c:pt>
                <c:pt idx="94">
                  <c:v>6.8289999999999997</c:v>
                </c:pt>
                <c:pt idx="95">
                  <c:v>6.8289999999999997</c:v>
                </c:pt>
                <c:pt idx="96">
                  <c:v>6.8289999999999997</c:v>
                </c:pt>
                <c:pt idx="97">
                  <c:v>6.8289999999999997</c:v>
                </c:pt>
                <c:pt idx="98">
                  <c:v>6.8289999999999997</c:v>
                </c:pt>
                <c:pt idx="99">
                  <c:v>6.8289999999999997</c:v>
                </c:pt>
                <c:pt idx="100">
                  <c:v>6.8289999999999997</c:v>
                </c:pt>
                <c:pt idx="101">
                  <c:v>6.8289999999999997</c:v>
                </c:pt>
                <c:pt idx="102">
                  <c:v>6.8289999999999997</c:v>
                </c:pt>
                <c:pt idx="103">
                  <c:v>6.8289999999999997</c:v>
                </c:pt>
                <c:pt idx="104">
                  <c:v>6.8289999999999997</c:v>
                </c:pt>
                <c:pt idx="105">
                  <c:v>6.8289999999999997</c:v>
                </c:pt>
                <c:pt idx="106">
                  <c:v>6.8289999999999997</c:v>
                </c:pt>
                <c:pt idx="107">
                  <c:v>6.8289999999999997</c:v>
                </c:pt>
                <c:pt idx="108">
                  <c:v>6.8289999999999997</c:v>
                </c:pt>
                <c:pt idx="109">
                  <c:v>6.8289999999999997</c:v>
                </c:pt>
                <c:pt idx="110">
                  <c:v>6.8289999999999997</c:v>
                </c:pt>
                <c:pt idx="111">
                  <c:v>6.8289999999999997</c:v>
                </c:pt>
                <c:pt idx="112">
                  <c:v>6.8289999999999997</c:v>
                </c:pt>
                <c:pt idx="113">
                  <c:v>6.8289999999999997</c:v>
                </c:pt>
                <c:pt idx="114">
                  <c:v>6.8289999999999997</c:v>
                </c:pt>
                <c:pt idx="115">
                  <c:v>6.8289999999999997</c:v>
                </c:pt>
                <c:pt idx="116">
                  <c:v>6.8289999999999997</c:v>
                </c:pt>
                <c:pt idx="117">
                  <c:v>6.8289999999999997</c:v>
                </c:pt>
                <c:pt idx="118">
                  <c:v>6.8289999999999997</c:v>
                </c:pt>
                <c:pt idx="119">
                  <c:v>6.8289999999999997</c:v>
                </c:pt>
                <c:pt idx="120">
                  <c:v>6.8289999999999997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0D-4E6D-B618-42F5323B9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703904"/>
        <c:axId val="432709808"/>
      </c:lineChart>
      <c:catAx>
        <c:axId val="4327039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709808"/>
        <c:crosses val="autoZero"/>
        <c:auto val="1"/>
        <c:lblAlgn val="ctr"/>
        <c:lblOffset val="100"/>
        <c:noMultiLvlLbl val="0"/>
      </c:catAx>
      <c:valAx>
        <c:axId val="43270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70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Gradient</a:t>
            </a:r>
            <a:r>
              <a:rPr lang="en-GB" baseline="0"/>
              <a:t> Resistance (N) vs Time (s)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Sheet1!$K$3:$K$123</c:f>
              <c:numCache>
                <c:formatCode>0</c:formatCode>
                <c:ptCount val="1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1417.8048389664632</c:v>
                </c:pt>
                <c:pt idx="5">
                  <c:v>843.45926160960107</c:v>
                </c:pt>
                <c:pt idx="6">
                  <c:v>656.02387014080091</c:v>
                </c:pt>
                <c:pt idx="7">
                  <c:v>694.613509560848</c:v>
                </c:pt>
                <c:pt idx="8">
                  <c:v>738.02685390840099</c:v>
                </c:pt>
                <c:pt idx="9">
                  <c:v>850.68290337987787</c:v>
                </c:pt>
                <c:pt idx="10">
                  <c:v>850.68290337987787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-797.51522191863558</c:v>
                </c:pt>
                <c:pt idx="17">
                  <c:v>-797.51522191863558</c:v>
                </c:pt>
                <c:pt idx="18">
                  <c:v>-850.68290337987787</c:v>
                </c:pt>
                <c:pt idx="19">
                  <c:v>-981.55719620755144</c:v>
                </c:pt>
                <c:pt idx="20">
                  <c:v>-1160.0221409725607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-492.01790260560063</c:v>
                </c:pt>
                <c:pt idx="28">
                  <c:v>0</c:v>
                </c:pt>
                <c:pt idx="29">
                  <c:v>-472.33718650137661</c:v>
                </c:pt>
                <c:pt idx="30">
                  <c:v>0</c:v>
                </c:pt>
                <c:pt idx="31">
                  <c:v>0</c:v>
                </c:pt>
                <c:pt idx="32">
                  <c:v>513.40998532758329</c:v>
                </c:pt>
                <c:pt idx="33">
                  <c:v>536.74680284247347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-454.17037163593903</c:v>
                </c:pt>
                <c:pt idx="38">
                  <c:v>0</c:v>
                </c:pt>
                <c:pt idx="39">
                  <c:v>-437.3492467605339</c:v>
                </c:pt>
                <c:pt idx="40">
                  <c:v>-421.72963080480054</c:v>
                </c:pt>
                <c:pt idx="41">
                  <c:v>0</c:v>
                </c:pt>
                <c:pt idx="42">
                  <c:v>454.17037163593903</c:v>
                </c:pt>
                <c:pt idx="43">
                  <c:v>472.33718650137661</c:v>
                </c:pt>
                <c:pt idx="44">
                  <c:v>472.33718650137661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375.3012809028873</c:v>
                </c:pt>
                <c:pt idx="53">
                  <c:v>411.62075969994095</c:v>
                </c:pt>
                <c:pt idx="54">
                  <c:v>455.722983953506</c:v>
                </c:pt>
                <c:pt idx="55">
                  <c:v>490.77859810377572</c:v>
                </c:pt>
                <c:pt idx="56">
                  <c:v>531.67681461242364</c:v>
                </c:pt>
                <c:pt idx="57">
                  <c:v>531.67681461242364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-510.40974202792677</c:v>
                </c:pt>
                <c:pt idx="62">
                  <c:v>-490.77859810377572</c:v>
                </c:pt>
                <c:pt idx="63">
                  <c:v>-490.77859810377572</c:v>
                </c:pt>
                <c:pt idx="64">
                  <c:v>-531.67681461242364</c:v>
                </c:pt>
                <c:pt idx="65">
                  <c:v>-580.01107048628035</c:v>
                </c:pt>
                <c:pt idx="66">
                  <c:v>-638.01217753490846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85-44E8-9D84-7D92AECD5A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8316984"/>
        <c:axId val="358319936"/>
      </c:lineChart>
      <c:catAx>
        <c:axId val="3583169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8319936"/>
        <c:crosses val="autoZero"/>
        <c:auto val="1"/>
        <c:lblAlgn val="ctr"/>
        <c:lblOffset val="100"/>
        <c:noMultiLvlLbl val="0"/>
      </c:catAx>
      <c:valAx>
        <c:axId val="35831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8316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Previous</a:t>
            </a:r>
            <a:r>
              <a:rPr lang="en-GB" baseline="0"/>
              <a:t> power (Kw) vs New power (Kw)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New Power (Kw)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Sheet1!$O$3:$O$123</c:f>
              <c:numCache>
                <c:formatCode>0</c:formatCode>
                <c:ptCount val="121"/>
                <c:pt idx="0">
                  <c:v>0</c:v>
                </c:pt>
                <c:pt idx="1">
                  <c:v>0.27763045366788669</c:v>
                </c:pt>
                <c:pt idx="2">
                  <c:v>0.55586346656309338</c:v>
                </c:pt>
                <c:pt idx="3">
                  <c:v>1.6289743125447471</c:v>
                </c:pt>
                <c:pt idx="4">
                  <c:v>12.891756305271747</c:v>
                </c:pt>
                <c:pt idx="5">
                  <c:v>16.618058909198933</c:v>
                </c:pt>
                <c:pt idx="6">
                  <c:v>17.782082713912981</c:v>
                </c:pt>
                <c:pt idx="7">
                  <c:v>6.1388687752651245</c:v>
                </c:pt>
                <c:pt idx="8">
                  <c:v>6.0355037194817136</c:v>
                </c:pt>
                <c:pt idx="9">
                  <c:v>6.3676211448998838</c:v>
                </c:pt>
                <c:pt idx="10">
                  <c:v>8.2892220408998831</c:v>
                </c:pt>
                <c:pt idx="11">
                  <c:v>2.5802890763175235</c:v>
                </c:pt>
                <c:pt idx="12">
                  <c:v>2.5802890763175235</c:v>
                </c:pt>
                <c:pt idx="13">
                  <c:v>2.5802890763175235</c:v>
                </c:pt>
                <c:pt idx="14">
                  <c:v>2.5802890763175235</c:v>
                </c:pt>
                <c:pt idx="15">
                  <c:v>2.5802890763175235</c:v>
                </c:pt>
                <c:pt idx="16">
                  <c:v>-0.85710543131854566</c:v>
                </c:pt>
                <c:pt idx="17">
                  <c:v>-2.9068130537185457</c:v>
                </c:pt>
                <c:pt idx="18">
                  <c:v>-5.0502447842648373</c:v>
                </c:pt>
                <c:pt idx="19">
                  <c:v>-6.8765678377553403</c:v>
                </c:pt>
                <c:pt idx="20">
                  <c:v>-6.7499569154251979</c:v>
                </c:pt>
                <c:pt idx="21">
                  <c:v>3.5038973830281726</c:v>
                </c:pt>
                <c:pt idx="22">
                  <c:v>13.15254142197902</c:v>
                </c:pt>
                <c:pt idx="23">
                  <c:v>17.181968520877522</c:v>
                </c:pt>
                <c:pt idx="24">
                  <c:v>19.582161730215226</c:v>
                </c:pt>
                <c:pt idx="25">
                  <c:v>25.822918771773391</c:v>
                </c:pt>
                <c:pt idx="26">
                  <c:v>25.772450910165297</c:v>
                </c:pt>
                <c:pt idx="27">
                  <c:v>23.054051357543475</c:v>
                </c:pt>
                <c:pt idx="28">
                  <c:v>22.18801992136137</c:v>
                </c:pt>
                <c:pt idx="29">
                  <c:v>21.155119989311377</c:v>
                </c:pt>
                <c:pt idx="30">
                  <c:v>23.235543260329273</c:v>
                </c:pt>
                <c:pt idx="31">
                  <c:v>19.11345848776137</c:v>
                </c:pt>
                <c:pt idx="32">
                  <c:v>23.491594727667049</c:v>
                </c:pt>
                <c:pt idx="33">
                  <c:v>22.600498398783198</c:v>
                </c:pt>
                <c:pt idx="34">
                  <c:v>24.101412711049154</c:v>
                </c:pt>
                <c:pt idx="35">
                  <c:v>25.262581354961373</c:v>
                </c:pt>
                <c:pt idx="36">
                  <c:v>26.438211420329278</c:v>
                </c:pt>
                <c:pt idx="37">
                  <c:v>22.345814035362277</c:v>
                </c:pt>
                <c:pt idx="38">
                  <c:v>24.298130579980175</c:v>
                </c:pt>
                <c:pt idx="39">
                  <c:v>23.552174621323498</c:v>
                </c:pt>
                <c:pt idx="40">
                  <c:v>24.774804306422354</c:v>
                </c:pt>
                <c:pt idx="41">
                  <c:v>21.917502826741391</c:v>
                </c:pt>
                <c:pt idx="42">
                  <c:v>26.250447124598072</c:v>
                </c:pt>
                <c:pt idx="43">
                  <c:v>25.315966531347172</c:v>
                </c:pt>
                <c:pt idx="44">
                  <c:v>28.518634691347167</c:v>
                </c:pt>
                <c:pt idx="45">
                  <c:v>9.9434103419479953</c:v>
                </c:pt>
                <c:pt idx="46">
                  <c:v>11.006144651222282</c:v>
                </c:pt>
                <c:pt idx="47">
                  <c:v>12.138775830865692</c:v>
                </c:pt>
                <c:pt idx="48">
                  <c:v>8.6333939003441209</c:v>
                </c:pt>
                <c:pt idx="49">
                  <c:v>9.1186023834967891</c:v>
                </c:pt>
                <c:pt idx="50">
                  <c:v>9.6236953211510183</c:v>
                </c:pt>
                <c:pt idx="51">
                  <c:v>10.149275272534128</c:v>
                </c:pt>
                <c:pt idx="52">
                  <c:v>6.6213708905333784</c:v>
                </c:pt>
                <c:pt idx="53">
                  <c:v>-2.008833796551948</c:v>
                </c:pt>
                <c:pt idx="54">
                  <c:v>-1.7596670640149819</c:v>
                </c:pt>
                <c:pt idx="55">
                  <c:v>1.8225815346133354</c:v>
                </c:pt>
                <c:pt idx="56">
                  <c:v>1.8805079536829354</c:v>
                </c:pt>
                <c:pt idx="57">
                  <c:v>8.0296308208829359</c:v>
                </c:pt>
                <c:pt idx="58">
                  <c:v>2.3206978563005758</c:v>
                </c:pt>
                <c:pt idx="59">
                  <c:v>2.3206978563005758</c:v>
                </c:pt>
                <c:pt idx="60">
                  <c:v>2.3206978563005758</c:v>
                </c:pt>
                <c:pt idx="61">
                  <c:v>3.4151304641913315E-2</c:v>
                </c:pt>
                <c:pt idx="62">
                  <c:v>0.39704026464861369</c:v>
                </c:pt>
                <c:pt idx="63">
                  <c:v>-2.9337346217513858</c:v>
                </c:pt>
                <c:pt idx="64">
                  <c:v>-9.5373579754817861</c:v>
                </c:pt>
                <c:pt idx="65">
                  <c:v>-9.4215858705894604</c:v>
                </c:pt>
                <c:pt idx="66">
                  <c:v>-9.252788553692973</c:v>
                </c:pt>
                <c:pt idx="67">
                  <c:v>7.5607390171929012</c:v>
                </c:pt>
                <c:pt idx="68">
                  <c:v>1.9240430555929007</c:v>
                </c:pt>
                <c:pt idx="69">
                  <c:v>8.4698207235005754</c:v>
                </c:pt>
                <c:pt idx="70">
                  <c:v>2.8227601467533758</c:v>
                </c:pt>
                <c:pt idx="71">
                  <c:v>-3.2524291397587004</c:v>
                </c:pt>
                <c:pt idx="72">
                  <c:v>-3.1254703470666119</c:v>
                </c:pt>
                <c:pt idx="73">
                  <c:v>-2.9503068161889194</c:v>
                </c:pt>
                <c:pt idx="74">
                  <c:v>1.6615353342110804</c:v>
                </c:pt>
                <c:pt idx="75">
                  <c:v>-2.7317590209441849</c:v>
                </c:pt>
                <c:pt idx="76">
                  <c:v>6.273377484611081</c:v>
                </c:pt>
                <c:pt idx="77">
                  <c:v>7.1230677649333893</c:v>
                </c:pt>
                <c:pt idx="78">
                  <c:v>1.9987987089333887</c:v>
                </c:pt>
                <c:pt idx="79">
                  <c:v>1.9987987089333887</c:v>
                </c:pt>
                <c:pt idx="80">
                  <c:v>1.9987987089333887</c:v>
                </c:pt>
                <c:pt idx="81">
                  <c:v>1.9987987089333887</c:v>
                </c:pt>
                <c:pt idx="82">
                  <c:v>1.9987987089333887</c:v>
                </c:pt>
                <c:pt idx="83">
                  <c:v>1.9987987089333887</c:v>
                </c:pt>
                <c:pt idx="84">
                  <c:v>8.0209627834413002</c:v>
                </c:pt>
                <c:pt idx="85">
                  <c:v>-3.1254703470666119</c:v>
                </c:pt>
                <c:pt idx="86">
                  <c:v>-2.9503068161889194</c:v>
                </c:pt>
                <c:pt idx="87">
                  <c:v>1.6615353342110804</c:v>
                </c:pt>
                <c:pt idx="88">
                  <c:v>-2.7317590209441849</c:v>
                </c:pt>
                <c:pt idx="89">
                  <c:v>6.273377484611081</c:v>
                </c:pt>
                <c:pt idx="90">
                  <c:v>7.1230677649333893</c:v>
                </c:pt>
                <c:pt idx="91">
                  <c:v>1.9987987089333887</c:v>
                </c:pt>
                <c:pt idx="92">
                  <c:v>1.9987987089333887</c:v>
                </c:pt>
                <c:pt idx="93">
                  <c:v>8.0209627834413002</c:v>
                </c:pt>
                <c:pt idx="94">
                  <c:v>2.3842668218413006</c:v>
                </c:pt>
                <c:pt idx="95">
                  <c:v>8.9718830139533772</c:v>
                </c:pt>
                <c:pt idx="96">
                  <c:v>9.9806489302881758</c:v>
                </c:pt>
                <c:pt idx="97">
                  <c:v>11.05208100626426</c:v>
                </c:pt>
                <c:pt idx="98">
                  <c:v>12.190999715700189</c:v>
                </c:pt>
                <c:pt idx="99">
                  <c:v>4.5045961317001879</c:v>
                </c:pt>
                <c:pt idx="100">
                  <c:v>9.2791766698968932</c:v>
                </c:pt>
                <c:pt idx="101">
                  <c:v>9.7809648499505197</c:v>
                </c:pt>
                <c:pt idx="102">
                  <c:v>5.6815496051505194</c:v>
                </c:pt>
                <c:pt idx="103">
                  <c:v>5.6815496051505194</c:v>
                </c:pt>
                <c:pt idx="104">
                  <c:v>5.6815496051505194</c:v>
                </c:pt>
                <c:pt idx="105">
                  <c:v>15.198618152707819</c:v>
                </c:pt>
                <c:pt idx="106">
                  <c:v>6.4873607575078189</c:v>
                </c:pt>
                <c:pt idx="107">
                  <c:v>6.4873607575078189</c:v>
                </c:pt>
                <c:pt idx="108">
                  <c:v>6.4873607575078189</c:v>
                </c:pt>
                <c:pt idx="109">
                  <c:v>11.404430998666131</c:v>
                </c:pt>
                <c:pt idx="110">
                  <c:v>6.9206955746661301</c:v>
                </c:pt>
                <c:pt idx="111">
                  <c:v>6.9206955746661301</c:v>
                </c:pt>
                <c:pt idx="112">
                  <c:v>-2.3805309883216128</c:v>
                </c:pt>
                <c:pt idx="113">
                  <c:v>-6.5767393421098133</c:v>
                </c:pt>
                <c:pt idx="114">
                  <c:v>-9.6154998062138262</c:v>
                </c:pt>
                <c:pt idx="115">
                  <c:v>-10.952211446966517</c:v>
                </c:pt>
                <c:pt idx="116">
                  <c:v>-8.6418046069761854</c:v>
                </c:pt>
                <c:pt idx="117">
                  <c:v>-6.0903740760578389</c:v>
                </c:pt>
                <c:pt idx="118">
                  <c:v>-2.4254498432820233</c:v>
                </c:pt>
                <c:pt idx="119">
                  <c:v>-1.7444337225152531</c:v>
                </c:pt>
                <c:pt idx="120">
                  <c:v>-0.36220019256690666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EC-4123-8ADF-616130172DB5}"/>
            </c:ext>
          </c:extLst>
        </c:ser>
        <c:ser>
          <c:idx val="1"/>
          <c:order val="1"/>
          <c:tx>
            <c:v>Old Power (Kw)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Sheet1!$Q$3:$Q$123</c:f>
              <c:numCache>
                <c:formatCode>0</c:formatCode>
                <c:ptCount val="121"/>
                <c:pt idx="0">
                  <c:v>0</c:v>
                </c:pt>
                <c:pt idx="1">
                  <c:v>0.26865496093788671</c:v>
                </c:pt>
                <c:pt idx="2">
                  <c:v>0.53791248110309353</c:v>
                </c:pt>
                <c:pt idx="3">
                  <c:v>1.5930723416247474</c:v>
                </c:pt>
                <c:pt idx="4">
                  <c:v>12.810976870701749</c:v>
                </c:pt>
                <c:pt idx="5">
                  <c:v>16.492402010978932</c:v>
                </c:pt>
                <c:pt idx="6">
                  <c:v>17.620523844772979</c:v>
                </c:pt>
                <c:pt idx="7">
                  <c:v>5.9862853988551263</c:v>
                </c:pt>
                <c:pt idx="8">
                  <c:v>5.8918958358017131</c:v>
                </c:pt>
                <c:pt idx="9">
                  <c:v>6.2329887539498854</c:v>
                </c:pt>
                <c:pt idx="10">
                  <c:v>8.1545896499498856</c:v>
                </c:pt>
                <c:pt idx="11">
                  <c:v>2.4456566853675241</c:v>
                </c:pt>
                <c:pt idx="12">
                  <c:v>2.4456566853675241</c:v>
                </c:pt>
                <c:pt idx="13">
                  <c:v>2.4456566853675241</c:v>
                </c:pt>
                <c:pt idx="14">
                  <c:v>2.4456566853675241</c:v>
                </c:pt>
                <c:pt idx="15">
                  <c:v>2.4456566853675241</c:v>
                </c:pt>
                <c:pt idx="16">
                  <c:v>-1.0007133149985452</c:v>
                </c:pt>
                <c:pt idx="17">
                  <c:v>-3.0504209373985454</c:v>
                </c:pt>
                <c:pt idx="18">
                  <c:v>-5.1848771752148366</c:v>
                </c:pt>
                <c:pt idx="19">
                  <c:v>-6.9932492432453381</c:v>
                </c:pt>
                <c:pt idx="20">
                  <c:v>-6.8486873354551969</c:v>
                </c:pt>
                <c:pt idx="21">
                  <c:v>3.3961914702681728</c:v>
                </c:pt>
                <c:pt idx="22">
                  <c:v>12.475789270137025</c:v>
                </c:pt>
                <c:pt idx="23">
                  <c:v>16.401100653367525</c:v>
                </c:pt>
                <c:pt idx="24">
                  <c:v>18.697178147037231</c:v>
                </c:pt>
                <c:pt idx="25">
                  <c:v>24.781761615093391</c:v>
                </c:pt>
                <c:pt idx="26">
                  <c:v>24.627178037817306</c:v>
                </c:pt>
                <c:pt idx="27">
                  <c:v>21.804662769527479</c:v>
                </c:pt>
                <c:pt idx="28">
                  <c:v>20.938631333345377</c:v>
                </c:pt>
                <c:pt idx="29">
                  <c:v>19.85367354346138</c:v>
                </c:pt>
                <c:pt idx="30">
                  <c:v>21.934096814479279</c:v>
                </c:pt>
                <c:pt idx="31">
                  <c:v>17.864069899745378</c:v>
                </c:pt>
                <c:pt idx="32">
                  <c:v>22.294263997485057</c:v>
                </c:pt>
                <c:pt idx="33">
                  <c:v>21.4552255264352</c:v>
                </c:pt>
                <c:pt idx="34">
                  <c:v>22.904081980867158</c:v>
                </c:pt>
                <c:pt idx="35">
                  <c:v>24.01319276694538</c:v>
                </c:pt>
                <c:pt idx="36">
                  <c:v>25.136764974479277</c:v>
                </c:pt>
                <c:pt idx="37">
                  <c:v>20.992309731678279</c:v>
                </c:pt>
                <c:pt idx="38">
                  <c:v>22.944626276296177</c:v>
                </c:pt>
                <c:pt idx="39">
                  <c:v>22.146612459805507</c:v>
                </c:pt>
                <c:pt idx="40">
                  <c:v>23.317184287070361</c:v>
                </c:pt>
                <c:pt idx="41">
                  <c:v>20.511940665223399</c:v>
                </c:pt>
                <c:pt idx="42">
                  <c:v>24.89694282091407</c:v>
                </c:pt>
                <c:pt idx="43">
                  <c:v>24.014520085497175</c:v>
                </c:pt>
                <c:pt idx="44">
                  <c:v>27.217188245497173</c:v>
                </c:pt>
                <c:pt idx="45">
                  <c:v>9.8804023829833962</c:v>
                </c:pt>
                <c:pt idx="46">
                  <c:v>10.938469436038082</c:v>
                </c:pt>
                <c:pt idx="47">
                  <c:v>12.066433359461893</c:v>
                </c:pt>
                <c:pt idx="48">
                  <c:v>8.5587178008305198</c:v>
                </c:pt>
                <c:pt idx="49">
                  <c:v>9.0415926558733908</c:v>
                </c:pt>
                <c:pt idx="50">
                  <c:v>9.5443519654178193</c:v>
                </c:pt>
                <c:pt idx="51">
                  <c:v>10.06759828869113</c:v>
                </c:pt>
                <c:pt idx="52">
                  <c:v>6.5420275348001793</c:v>
                </c:pt>
                <c:pt idx="53">
                  <c:v>-2.0811762679557475</c:v>
                </c:pt>
                <c:pt idx="54">
                  <c:v>-1.825008651089381</c:v>
                </c:pt>
                <c:pt idx="55">
                  <c:v>1.7619072037585353</c:v>
                </c:pt>
                <c:pt idx="56">
                  <c:v>1.8245008790477355</c:v>
                </c:pt>
                <c:pt idx="57">
                  <c:v>7.9736237462477355</c:v>
                </c:pt>
                <c:pt idx="58">
                  <c:v>2.2646907816653759</c:v>
                </c:pt>
                <c:pt idx="59">
                  <c:v>2.2646907816653759</c:v>
                </c:pt>
                <c:pt idx="60">
                  <c:v>2.2646907816653759</c:v>
                </c:pt>
                <c:pt idx="61">
                  <c:v>-2.4189398103086159E-2</c:v>
                </c:pt>
                <c:pt idx="62">
                  <c:v>0.33636593379381424</c:v>
                </c:pt>
                <c:pt idx="63">
                  <c:v>-2.9944089526061863</c:v>
                </c:pt>
                <c:pt idx="64">
                  <c:v>-9.5933650501169847</c:v>
                </c:pt>
                <c:pt idx="65">
                  <c:v>-9.4729256890050593</c:v>
                </c:pt>
                <c:pt idx="66">
                  <c:v>-9.2994611158889722</c:v>
                </c:pt>
                <c:pt idx="67">
                  <c:v>7.5093991987773006</c:v>
                </c:pt>
                <c:pt idx="68">
                  <c:v>1.8727032371773005</c:v>
                </c:pt>
                <c:pt idx="69">
                  <c:v>8.4138136488653767</c:v>
                </c:pt>
                <c:pt idx="70">
                  <c:v>2.7365954165453759</c:v>
                </c:pt>
                <c:pt idx="71">
                  <c:v>-3.3314134757826999</c:v>
                </c:pt>
                <c:pt idx="72">
                  <c:v>-3.1972742889066117</c:v>
                </c:pt>
                <c:pt idx="73">
                  <c:v>-3.0149303638449201</c:v>
                </c:pt>
                <c:pt idx="74">
                  <c:v>1.5969117865550804</c:v>
                </c:pt>
                <c:pt idx="75">
                  <c:v>-2.7892021744161855</c:v>
                </c:pt>
                <c:pt idx="76">
                  <c:v>6.2087539369550804</c:v>
                </c:pt>
                <c:pt idx="77">
                  <c:v>7.0512638230933886</c:v>
                </c:pt>
                <c:pt idx="78">
                  <c:v>1.9269947670933889</c:v>
                </c:pt>
                <c:pt idx="79">
                  <c:v>1.9269947670933889</c:v>
                </c:pt>
                <c:pt idx="80">
                  <c:v>1.9269947670933889</c:v>
                </c:pt>
                <c:pt idx="81">
                  <c:v>1.9269947670933889</c:v>
                </c:pt>
                <c:pt idx="82">
                  <c:v>1.9269947670933889</c:v>
                </c:pt>
                <c:pt idx="83">
                  <c:v>1.9269947670933889</c:v>
                </c:pt>
                <c:pt idx="84">
                  <c:v>7.9419784474173012</c:v>
                </c:pt>
                <c:pt idx="85">
                  <c:v>-3.1972742889066117</c:v>
                </c:pt>
                <c:pt idx="86">
                  <c:v>-3.0149303638449201</c:v>
                </c:pt>
                <c:pt idx="87">
                  <c:v>1.5969117865550804</c:v>
                </c:pt>
                <c:pt idx="88">
                  <c:v>-2.7892021744161855</c:v>
                </c:pt>
                <c:pt idx="89">
                  <c:v>6.2087539369550804</c:v>
                </c:pt>
                <c:pt idx="90">
                  <c:v>7.0512638230933886</c:v>
                </c:pt>
                <c:pt idx="91">
                  <c:v>1.9269947670933889</c:v>
                </c:pt>
                <c:pt idx="92">
                  <c:v>1.9269947670933889</c:v>
                </c:pt>
                <c:pt idx="93">
                  <c:v>7.9419784474173012</c:v>
                </c:pt>
                <c:pt idx="94">
                  <c:v>2.3052824858173002</c:v>
                </c:pt>
                <c:pt idx="95">
                  <c:v>8.8857182837453763</c:v>
                </c:pt>
                <c:pt idx="96">
                  <c:v>9.8873038058961757</c:v>
                </c:pt>
                <c:pt idx="97">
                  <c:v>10.95155548768826</c:v>
                </c:pt>
                <c:pt idx="98">
                  <c:v>12.083293802940188</c:v>
                </c:pt>
                <c:pt idx="99">
                  <c:v>4.3968902189401868</c:v>
                </c:pt>
                <c:pt idx="100">
                  <c:v>9.1400565325818928</c:v>
                </c:pt>
                <c:pt idx="101">
                  <c:v>9.6373569662705219</c:v>
                </c:pt>
                <c:pt idx="102">
                  <c:v>5.5379417214705198</c:v>
                </c:pt>
                <c:pt idx="103">
                  <c:v>5.5379417214705198</c:v>
                </c:pt>
                <c:pt idx="104">
                  <c:v>5.5379417214705198</c:v>
                </c:pt>
                <c:pt idx="105">
                  <c:v>15.046034776297821</c:v>
                </c:pt>
                <c:pt idx="106">
                  <c:v>6.3347773810978198</c:v>
                </c:pt>
                <c:pt idx="107">
                  <c:v>6.3347773810978198</c:v>
                </c:pt>
                <c:pt idx="108">
                  <c:v>6.3347773810978198</c:v>
                </c:pt>
                <c:pt idx="109">
                  <c:v>11.24735987589113</c:v>
                </c:pt>
                <c:pt idx="110">
                  <c:v>6.7636244518911299</c:v>
                </c:pt>
                <c:pt idx="111">
                  <c:v>6.7636244518911299</c:v>
                </c:pt>
                <c:pt idx="112">
                  <c:v>-2.5286266183666122</c:v>
                </c:pt>
                <c:pt idx="113">
                  <c:v>-6.7113717330598126</c:v>
                </c:pt>
                <c:pt idx="114">
                  <c:v>-9.7321812117038267</c:v>
                </c:pt>
                <c:pt idx="115">
                  <c:v>-11.046454120631518</c:v>
                </c:pt>
                <c:pt idx="116">
                  <c:v>-8.7136085488161861</c:v>
                </c:pt>
                <c:pt idx="117">
                  <c:v>-6.1397392860728379</c:v>
                </c:pt>
                <c:pt idx="118">
                  <c:v>-2.4613518142020236</c:v>
                </c:pt>
                <c:pt idx="119">
                  <c:v>-1.7623847079752528</c:v>
                </c:pt>
                <c:pt idx="120">
                  <c:v>-0.37117568529690659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EC-4123-8ADF-616130172D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9795392"/>
        <c:axId val="569789488"/>
      </c:lineChart>
      <c:catAx>
        <c:axId val="569795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789488"/>
        <c:crosses val="autoZero"/>
        <c:auto val="1"/>
        <c:lblAlgn val="ctr"/>
        <c:lblOffset val="100"/>
        <c:noMultiLvlLbl val="0"/>
      </c:catAx>
      <c:valAx>
        <c:axId val="56978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79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125</xdr:row>
      <xdr:rowOff>47625</xdr:rowOff>
    </xdr:from>
    <xdr:to>
      <xdr:col>10</xdr:col>
      <xdr:colOff>1285875</xdr:colOff>
      <xdr:row>139</xdr:row>
      <xdr:rowOff>123825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314325</xdr:colOff>
      <xdr:row>125</xdr:row>
      <xdr:rowOff>47625</xdr:rowOff>
    </xdr:from>
    <xdr:to>
      <xdr:col>15</xdr:col>
      <xdr:colOff>962025</xdr:colOff>
      <xdr:row>139</xdr:row>
      <xdr:rowOff>123825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523875</xdr:colOff>
      <xdr:row>140</xdr:row>
      <xdr:rowOff>161925</xdr:rowOff>
    </xdr:from>
    <xdr:to>
      <xdr:col>6</xdr:col>
      <xdr:colOff>685800</xdr:colOff>
      <xdr:row>155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57150</xdr:colOff>
      <xdr:row>141</xdr:row>
      <xdr:rowOff>0</xdr:rowOff>
    </xdr:from>
    <xdr:to>
      <xdr:col>15</xdr:col>
      <xdr:colOff>704850</xdr:colOff>
      <xdr:row>155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123825</xdr:colOff>
      <xdr:row>125</xdr:row>
      <xdr:rowOff>19050</xdr:rowOff>
    </xdr:from>
    <xdr:to>
      <xdr:col>7</xdr:col>
      <xdr:colOff>85725</xdr:colOff>
      <xdr:row>139</xdr:row>
      <xdr:rowOff>95250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581025</xdr:colOff>
      <xdr:row>156</xdr:row>
      <xdr:rowOff>114300</xdr:rowOff>
    </xdr:from>
    <xdr:to>
      <xdr:col>9</xdr:col>
      <xdr:colOff>1314450</xdr:colOff>
      <xdr:row>173</xdr:row>
      <xdr:rowOff>66675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209550</xdr:colOff>
      <xdr:row>156</xdr:row>
      <xdr:rowOff>171450</xdr:rowOff>
    </xdr:from>
    <xdr:to>
      <xdr:col>14</xdr:col>
      <xdr:colOff>161925</xdr:colOff>
      <xdr:row>171</xdr:row>
      <xdr:rowOff>57150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238125</xdr:colOff>
      <xdr:row>172</xdr:row>
      <xdr:rowOff>19050</xdr:rowOff>
    </xdr:from>
    <xdr:to>
      <xdr:col>14</xdr:col>
      <xdr:colOff>190500</xdr:colOff>
      <xdr:row>186</xdr:row>
      <xdr:rowOff>95250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396240</xdr:colOff>
      <xdr:row>141</xdr:row>
      <xdr:rowOff>19050</xdr:rowOff>
    </xdr:from>
    <xdr:to>
      <xdr:col>10</xdr:col>
      <xdr:colOff>861060</xdr:colOff>
      <xdr:row>156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E6EBF0-83C1-4C98-9FCC-4065564287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275166</xdr:colOff>
      <xdr:row>20</xdr:row>
      <xdr:rowOff>57151</xdr:rowOff>
    </xdr:from>
    <xdr:to>
      <xdr:col>23</xdr:col>
      <xdr:colOff>243416</xdr:colOff>
      <xdr:row>33</xdr:row>
      <xdr:rowOff>186267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eadsheet%20for%20hybrid%20assign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O3">
            <v>0</v>
          </cell>
        </row>
        <row r="4">
          <cell r="O4">
            <v>0.26865496093788671</v>
          </cell>
        </row>
        <row r="5">
          <cell r="O5">
            <v>0.53791248110309353</v>
          </cell>
        </row>
        <row r="6">
          <cell r="O6">
            <v>1.5930723416247474</v>
          </cell>
        </row>
        <row r="7">
          <cell r="O7">
            <v>12.810976870701749</v>
          </cell>
        </row>
        <row r="8">
          <cell r="O8">
            <v>16.492402010978932</v>
          </cell>
        </row>
        <row r="9">
          <cell r="O9">
            <v>17.620523844772979</v>
          </cell>
        </row>
        <row r="10">
          <cell r="O10">
            <v>5.9862853988551263</v>
          </cell>
        </row>
        <row r="11">
          <cell r="O11">
            <v>5.8918958358017131</v>
          </cell>
        </row>
        <row r="12">
          <cell r="O12">
            <v>6.2329887539498854</v>
          </cell>
        </row>
        <row r="13">
          <cell r="O13">
            <v>8.1545896499498856</v>
          </cell>
        </row>
        <row r="14">
          <cell r="O14">
            <v>2.4456566853675241</v>
          </cell>
        </row>
        <row r="15">
          <cell r="O15">
            <v>2.4456566853675241</v>
          </cell>
        </row>
        <row r="16">
          <cell r="O16">
            <v>2.4456566853675241</v>
          </cell>
        </row>
        <row r="17">
          <cell r="O17">
            <v>2.4456566853675241</v>
          </cell>
        </row>
        <row r="18">
          <cell r="O18">
            <v>2.4456566853675241</v>
          </cell>
        </row>
        <row r="19">
          <cell r="O19">
            <v>-1.0007133149985452</v>
          </cell>
        </row>
        <row r="20">
          <cell r="O20">
            <v>-3.0504209373985454</v>
          </cell>
        </row>
        <row r="21">
          <cell r="O21">
            <v>-5.1848771752148366</v>
          </cell>
        </row>
        <row r="22">
          <cell r="O22">
            <v>-6.9932492432453381</v>
          </cell>
        </row>
        <row r="23">
          <cell r="O23">
            <v>-6.8486873354551969</v>
          </cell>
        </row>
        <row r="24">
          <cell r="O24">
            <v>3.3961914702681728</v>
          </cell>
        </row>
        <row r="25">
          <cell r="O25">
            <v>12.475789270137025</v>
          </cell>
        </row>
        <row r="26">
          <cell r="O26">
            <v>16.401100653367525</v>
          </cell>
        </row>
        <row r="27">
          <cell r="O27">
            <v>18.697178147037231</v>
          </cell>
        </row>
        <row r="28">
          <cell r="O28">
            <v>24.781761615093391</v>
          </cell>
        </row>
        <row r="29">
          <cell r="O29">
            <v>24.627178037817306</v>
          </cell>
        </row>
        <row r="30">
          <cell r="O30">
            <v>21.804662769527479</v>
          </cell>
        </row>
        <row r="31">
          <cell r="O31">
            <v>20.938631333345377</v>
          </cell>
        </row>
        <row r="32">
          <cell r="O32">
            <v>19.85367354346138</v>
          </cell>
        </row>
        <row r="33">
          <cell r="O33">
            <v>21.934096814479279</v>
          </cell>
        </row>
        <row r="34">
          <cell r="O34">
            <v>17.864069899745378</v>
          </cell>
        </row>
        <row r="35">
          <cell r="O35">
            <v>22.294263997485057</v>
          </cell>
        </row>
        <row r="36">
          <cell r="O36">
            <v>21.4552255264352</v>
          </cell>
        </row>
        <row r="37">
          <cell r="O37">
            <v>22.904081980867158</v>
          </cell>
        </row>
        <row r="38">
          <cell r="O38">
            <v>24.01319276694538</v>
          </cell>
        </row>
        <row r="39">
          <cell r="O39">
            <v>25.136764974479277</v>
          </cell>
        </row>
        <row r="40">
          <cell r="O40">
            <v>20.992309731678279</v>
          </cell>
        </row>
        <row r="41">
          <cell r="O41">
            <v>22.944626276296177</v>
          </cell>
        </row>
        <row r="42">
          <cell r="O42">
            <v>22.146612459805507</v>
          </cell>
        </row>
        <row r="43">
          <cell r="O43">
            <v>23.317184287070361</v>
          </cell>
        </row>
        <row r="44">
          <cell r="O44">
            <v>20.511940665223399</v>
          </cell>
        </row>
        <row r="45">
          <cell r="O45">
            <v>24.89694282091407</v>
          </cell>
        </row>
        <row r="46">
          <cell r="O46">
            <v>24.014520085497175</v>
          </cell>
        </row>
        <row r="47">
          <cell r="O47">
            <v>27.217188245497173</v>
          </cell>
        </row>
        <row r="48">
          <cell r="O48">
            <v>9.8804023829833962</v>
          </cell>
        </row>
        <row r="49">
          <cell r="O49">
            <v>10.938469436038082</v>
          </cell>
        </row>
        <row r="50">
          <cell r="O50">
            <v>12.066433359461893</v>
          </cell>
        </row>
        <row r="51">
          <cell r="O51">
            <v>8.5587178008305198</v>
          </cell>
        </row>
        <row r="52">
          <cell r="O52">
            <v>9.0415926558733908</v>
          </cell>
        </row>
        <row r="53">
          <cell r="O53">
            <v>9.5443519654178193</v>
          </cell>
        </row>
        <row r="54">
          <cell r="O54">
            <v>10.06759828869113</v>
          </cell>
        </row>
        <row r="55">
          <cell r="O55">
            <v>6.5420275348001793</v>
          </cell>
        </row>
        <row r="56">
          <cell r="O56">
            <v>-2.0811762679557475</v>
          </cell>
        </row>
        <row r="57">
          <cell r="O57">
            <v>-1.825008651089381</v>
          </cell>
        </row>
        <row r="58">
          <cell r="O58">
            <v>1.7619072037585353</v>
          </cell>
        </row>
        <row r="59">
          <cell r="O59">
            <v>1.8245008790477355</v>
          </cell>
        </row>
        <row r="60">
          <cell r="O60">
            <v>7.9736237462477355</v>
          </cell>
        </row>
        <row r="61">
          <cell r="O61">
            <v>2.2646907816653759</v>
          </cell>
        </row>
        <row r="62">
          <cell r="O62">
            <v>2.2646907816653759</v>
          </cell>
        </row>
        <row r="63">
          <cell r="O63">
            <v>2.2646907816653759</v>
          </cell>
        </row>
        <row r="64">
          <cell r="O64">
            <v>-2.4189398103086159E-2</v>
          </cell>
        </row>
        <row r="65">
          <cell r="O65">
            <v>0.33636593379381424</v>
          </cell>
        </row>
        <row r="66">
          <cell r="O66">
            <v>-2.9944089526061863</v>
          </cell>
        </row>
        <row r="67">
          <cell r="O67">
            <v>-9.5933650501169847</v>
          </cell>
        </row>
        <row r="68">
          <cell r="O68">
            <v>-9.4729256890050593</v>
          </cell>
        </row>
        <row r="69">
          <cell r="O69">
            <v>-9.2994611158889722</v>
          </cell>
        </row>
        <row r="70">
          <cell r="O70">
            <v>7.5093991987773006</v>
          </cell>
        </row>
        <row r="71">
          <cell r="O71">
            <v>1.8727032371773005</v>
          </cell>
        </row>
        <row r="72">
          <cell r="O72">
            <v>8.4138136488653767</v>
          </cell>
        </row>
        <row r="73">
          <cell r="O73">
            <v>2.7365954165453759</v>
          </cell>
        </row>
        <row r="74">
          <cell r="O74">
            <v>-3.3314134757826999</v>
          </cell>
        </row>
        <row r="75">
          <cell r="O75">
            <v>-3.1972742889066117</v>
          </cell>
        </row>
        <row r="76">
          <cell r="O76">
            <v>-3.0149303638449201</v>
          </cell>
        </row>
        <row r="77">
          <cell r="O77">
            <v>1.5969117865550804</v>
          </cell>
        </row>
        <row r="78">
          <cell r="O78">
            <v>-2.7892021744161855</v>
          </cell>
        </row>
        <row r="79">
          <cell r="O79">
            <v>6.2087539369550804</v>
          </cell>
        </row>
        <row r="80">
          <cell r="O80">
            <v>7.0512638230933886</v>
          </cell>
        </row>
        <row r="81">
          <cell r="O81">
            <v>1.9269947670933889</v>
          </cell>
        </row>
        <row r="82">
          <cell r="O82">
            <v>1.9269947670933889</v>
          </cell>
        </row>
        <row r="83">
          <cell r="O83">
            <v>1.9269947670933889</v>
          </cell>
        </row>
        <row r="84">
          <cell r="O84">
            <v>1.9269947670933889</v>
          </cell>
        </row>
        <row r="85">
          <cell r="O85">
            <v>1.9269947670933889</v>
          </cell>
        </row>
        <row r="86">
          <cell r="O86">
            <v>1.9269947670933889</v>
          </cell>
        </row>
        <row r="87">
          <cell r="O87">
            <v>7.9419784474173012</v>
          </cell>
        </row>
        <row r="88">
          <cell r="O88">
            <v>-3.1972742889066117</v>
          </cell>
        </row>
        <row r="89">
          <cell r="O89">
            <v>-3.0149303638449201</v>
          </cell>
        </row>
        <row r="90">
          <cell r="O90">
            <v>1.5969117865550804</v>
          </cell>
        </row>
        <row r="91">
          <cell r="O91">
            <v>-2.7892021744161855</v>
          </cell>
        </row>
        <row r="92">
          <cell r="O92">
            <v>6.2087539369550804</v>
          </cell>
        </row>
        <row r="93">
          <cell r="O93">
            <v>7.0512638230933886</v>
          </cell>
        </row>
        <row r="94">
          <cell r="O94">
            <v>1.9269947670933889</v>
          </cell>
        </row>
        <row r="95">
          <cell r="O95">
            <v>1.9269947670933889</v>
          </cell>
        </row>
        <row r="96">
          <cell r="O96">
            <v>7.9419784474173012</v>
          </cell>
        </row>
        <row r="97">
          <cell r="O97">
            <v>2.3052824858173002</v>
          </cell>
        </row>
        <row r="98">
          <cell r="O98">
            <v>8.8857182837453763</v>
          </cell>
        </row>
        <row r="99">
          <cell r="O99">
            <v>9.8873038058961757</v>
          </cell>
        </row>
        <row r="100">
          <cell r="O100">
            <v>10.95155548768826</v>
          </cell>
        </row>
        <row r="101">
          <cell r="O101">
            <v>12.083293802940188</v>
          </cell>
        </row>
        <row r="102">
          <cell r="O102">
            <v>4.3968902189401868</v>
          </cell>
        </row>
        <row r="103">
          <cell r="O103">
            <v>9.1400565325818928</v>
          </cell>
        </row>
        <row r="104">
          <cell r="O104">
            <v>9.6373569662705219</v>
          </cell>
        </row>
        <row r="105">
          <cell r="O105">
            <v>5.5379417214705198</v>
          </cell>
        </row>
        <row r="106">
          <cell r="O106">
            <v>5.5379417214705198</v>
          </cell>
        </row>
        <row r="107">
          <cell r="O107">
            <v>5.5379417214705198</v>
          </cell>
        </row>
        <row r="108">
          <cell r="O108">
            <v>15.046034776297821</v>
          </cell>
        </row>
        <row r="109">
          <cell r="O109">
            <v>6.3347773810978198</v>
          </cell>
        </row>
        <row r="110">
          <cell r="O110">
            <v>6.3347773810978198</v>
          </cell>
        </row>
        <row r="111">
          <cell r="O111">
            <v>6.3347773810978198</v>
          </cell>
        </row>
        <row r="112">
          <cell r="O112">
            <v>11.24735987589113</v>
          </cell>
        </row>
        <row r="113">
          <cell r="O113">
            <v>6.7636244518911299</v>
          </cell>
        </row>
        <row r="114">
          <cell r="O114">
            <v>6.7636244518911299</v>
          </cell>
        </row>
        <row r="115">
          <cell r="O115">
            <v>-2.5286266183666122</v>
          </cell>
        </row>
        <row r="116">
          <cell r="O116">
            <v>-6.7113717330598126</v>
          </cell>
        </row>
        <row r="117">
          <cell r="O117">
            <v>-9.7321812117038267</v>
          </cell>
        </row>
        <row r="118">
          <cell r="O118">
            <v>-11.046454120631518</v>
          </cell>
        </row>
        <row r="119">
          <cell r="O119">
            <v>-8.7136085488161861</v>
          </cell>
        </row>
        <row r="120">
          <cell r="O120">
            <v>-6.1397392860728379</v>
          </cell>
        </row>
        <row r="121">
          <cell r="O121">
            <v>-2.4613518142020236</v>
          </cell>
        </row>
        <row r="122">
          <cell r="O122">
            <v>-1.7623847079752528</v>
          </cell>
        </row>
        <row r="123">
          <cell r="O123">
            <v>-0.37117568529690659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Views>
    <sheetView tabSelected="1" topLeftCell="E6" zoomScale="90" zoomScaleNormal="90" workbookViewId="0">
      <selection activeCell="Q123" activeCellId="1" sqref="O3:O123 Q3:Q123"/>
    </sheetView>
  </sheetViews>
  <sheetFormatPr defaultRowHeight="15" x14ac:dyDescent="0.25"/>
  <cols>
    <col min="4" max="4" width="10.42578125" bestFit="1" customWidth="1"/>
    <col min="5" max="5" width="10.5703125" bestFit="1" customWidth="1"/>
    <col min="6" max="6" width="17.7109375" bestFit="1" customWidth="1"/>
    <col min="7" max="7" width="12.140625" bestFit="1" customWidth="1"/>
    <col min="8" max="8" width="14" bestFit="1" customWidth="1"/>
    <col min="9" max="9" width="20.5703125" bestFit="1" customWidth="1"/>
    <col min="10" max="10" width="25.28515625" bestFit="1" customWidth="1"/>
    <col min="11" max="11" width="21.7109375" bestFit="1" customWidth="1"/>
    <col min="12" max="12" width="18.85546875" bestFit="1" customWidth="1"/>
    <col min="13" max="13" width="10.5703125" bestFit="1" customWidth="1"/>
    <col min="14" max="14" width="18.140625" bestFit="1" customWidth="1"/>
    <col min="15" max="15" width="11.28515625" bestFit="1" customWidth="1"/>
    <col min="16" max="16" width="19.140625" bestFit="1" customWidth="1"/>
    <col min="17" max="17" width="18.85546875" bestFit="1" customWidth="1"/>
    <col min="18" max="18" width="23" bestFit="1" customWidth="1"/>
  </cols>
  <sheetData>
    <row r="1" spans="1:19" x14ac:dyDescent="0.25">
      <c r="A1" s="87" t="s">
        <v>3</v>
      </c>
      <c r="B1" s="88" t="s">
        <v>0</v>
      </c>
      <c r="C1" s="88"/>
      <c r="D1" s="87" t="s">
        <v>4</v>
      </c>
      <c r="E1" s="87" t="s">
        <v>5</v>
      </c>
      <c r="F1" s="87" t="s">
        <v>6</v>
      </c>
      <c r="G1" s="87" t="s">
        <v>7</v>
      </c>
      <c r="H1" s="87" t="s">
        <v>8</v>
      </c>
      <c r="I1" s="87" t="s">
        <v>9</v>
      </c>
      <c r="J1" s="87" t="s">
        <v>10</v>
      </c>
      <c r="K1" s="87" t="s">
        <v>11</v>
      </c>
      <c r="L1" s="87" t="s">
        <v>12</v>
      </c>
      <c r="M1" s="87" t="s">
        <v>13</v>
      </c>
      <c r="N1" s="87" t="s">
        <v>14</v>
      </c>
      <c r="O1" s="87" t="s">
        <v>15</v>
      </c>
      <c r="P1" s="87" t="s">
        <v>16</v>
      </c>
      <c r="Q1" s="15"/>
      <c r="R1" s="1" t="s">
        <v>17</v>
      </c>
      <c r="S1" s="2"/>
    </row>
    <row r="2" spans="1:19" ht="15.75" thickBot="1" x14ac:dyDescent="0.3">
      <c r="A2" s="87"/>
      <c r="B2" t="s">
        <v>1</v>
      </c>
      <c r="C2" t="s">
        <v>2</v>
      </c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R2" s="3" t="s">
        <v>18</v>
      </c>
      <c r="S2" s="4">
        <v>640</v>
      </c>
    </row>
    <row r="3" spans="1:19" ht="15.75" thickBot="1" x14ac:dyDescent="0.3">
      <c r="A3" s="21">
        <v>0</v>
      </c>
      <c r="B3" s="22">
        <v>0</v>
      </c>
      <c r="C3" s="55">
        <f>B3*0.4474</f>
        <v>0</v>
      </c>
      <c r="D3" s="23">
        <v>0</v>
      </c>
      <c r="E3" s="47">
        <f>C3*1</f>
        <v>0</v>
      </c>
      <c r="F3" s="74">
        <v>0</v>
      </c>
      <c r="G3" s="47">
        <v>0</v>
      </c>
      <c r="H3" s="47">
        <f>0.5*$S$3*$S$4*$S$5*(C3^2)</f>
        <v>0</v>
      </c>
      <c r="I3" s="47">
        <f>$S$12*9.81*$S$7</f>
        <v>333.98145</v>
      </c>
      <c r="J3" s="47">
        <f t="shared" ref="J3:J34" si="0">$S$2*F3</f>
        <v>0</v>
      </c>
      <c r="K3" s="47">
        <f>$S$2*9.81*SIN(0)</f>
        <v>0</v>
      </c>
      <c r="L3" s="47">
        <f>H3+I3+J3+K3</f>
        <v>333.98145</v>
      </c>
      <c r="M3" s="47">
        <f>C3*L3</f>
        <v>0</v>
      </c>
      <c r="N3" s="47">
        <f>6829</f>
        <v>6829</v>
      </c>
      <c r="O3" s="47">
        <f>M3/1000</f>
        <v>0</v>
      </c>
      <c r="P3" s="80">
        <f>N3/1000</f>
        <v>6.8289999999999997</v>
      </c>
      <c r="Q3" s="89">
        <f>[1]Sheet1!O3</f>
        <v>0</v>
      </c>
      <c r="R3" s="3" t="s">
        <v>19</v>
      </c>
      <c r="S3" s="4">
        <v>1.2</v>
      </c>
    </row>
    <row r="4" spans="1:19" ht="15.75" thickBot="1" x14ac:dyDescent="0.3">
      <c r="A4" s="24">
        <v>1</v>
      </c>
      <c r="B4" s="16">
        <v>1</v>
      </c>
      <c r="C4" s="56">
        <f t="shared" ref="C4:C67" si="1">B4*0.4474</f>
        <v>0.44740000000000002</v>
      </c>
      <c r="D4" s="16">
        <v>0</v>
      </c>
      <c r="E4" s="47">
        <f t="shared" ref="E4:E67" si="2">C4*1</f>
        <v>0.44740000000000002</v>
      </c>
      <c r="F4" s="75">
        <f>(C4-C3)/1</f>
        <v>0.44740000000000002</v>
      </c>
      <c r="G4" s="48">
        <f>E4+G3</f>
        <v>0.44740000000000002</v>
      </c>
      <c r="H4" s="47">
        <f t="shared" ref="H4:H67" si="3">0.5*$S$3*$S$4*$S$5*(C4^2)</f>
        <v>0.22446700466399996</v>
      </c>
      <c r="I4" s="47">
        <f t="shared" ref="I4:I24" si="4">$S$12*9.81*$S$7</f>
        <v>333.98145</v>
      </c>
      <c r="J4" s="47">
        <f t="shared" si="0"/>
        <v>286.33600000000001</v>
      </c>
      <c r="K4" s="48">
        <f t="shared" ref="K4:K35" si="5">$S$2*9.81*SIN(D4-D3)/E4</f>
        <v>0</v>
      </c>
      <c r="L4" s="47">
        <f t="shared" ref="L4:L67" si="6">H4+I4+J4+K4</f>
        <v>620.54191700466401</v>
      </c>
      <c r="M4" s="47">
        <f t="shared" ref="M4:M67" si="7">C4*L4</f>
        <v>277.63045366788668</v>
      </c>
      <c r="N4" s="47">
        <f>6829</f>
        <v>6829</v>
      </c>
      <c r="O4" s="47">
        <f t="shared" ref="O4:O67" si="8">M4/1000</f>
        <v>0.27763045366788669</v>
      </c>
      <c r="P4" s="80">
        <f t="shared" ref="P4:Q67" si="9">N4/1000</f>
        <v>6.8289999999999997</v>
      </c>
      <c r="Q4" s="89">
        <f>[1]Sheet1!O4</f>
        <v>0.26865496093788671</v>
      </c>
      <c r="R4" s="3" t="s">
        <v>20</v>
      </c>
      <c r="S4" s="4">
        <v>2.67</v>
      </c>
    </row>
    <row r="5" spans="1:19" ht="15.75" thickBot="1" x14ac:dyDescent="0.3">
      <c r="A5" s="24">
        <v>2</v>
      </c>
      <c r="B5" s="16">
        <v>2</v>
      </c>
      <c r="C5" s="56">
        <f t="shared" si="1"/>
        <v>0.89480000000000004</v>
      </c>
      <c r="D5" s="16">
        <v>0</v>
      </c>
      <c r="E5" s="47">
        <f t="shared" si="2"/>
        <v>0.89480000000000004</v>
      </c>
      <c r="F5" s="75">
        <f t="shared" ref="F5:F68" si="10">(C5-C4)/1</f>
        <v>0.44740000000000002</v>
      </c>
      <c r="G5" s="48">
        <f t="shared" ref="G5:G68" si="11">E5+G4</f>
        <v>1.3422000000000001</v>
      </c>
      <c r="H5" s="47">
        <f t="shared" si="3"/>
        <v>0.89786801865599986</v>
      </c>
      <c r="I5" s="47">
        <f t="shared" si="4"/>
        <v>333.98145</v>
      </c>
      <c r="J5" s="47">
        <f t="shared" si="0"/>
        <v>286.33600000000001</v>
      </c>
      <c r="K5" s="48">
        <f t="shared" si="5"/>
        <v>0</v>
      </c>
      <c r="L5" s="47">
        <f t="shared" si="6"/>
        <v>621.21531801865603</v>
      </c>
      <c r="M5" s="47">
        <f t="shared" si="7"/>
        <v>555.86346656309343</v>
      </c>
      <c r="N5" s="47">
        <f>6829</f>
        <v>6829</v>
      </c>
      <c r="O5" s="47">
        <f t="shared" si="8"/>
        <v>0.55586346656309338</v>
      </c>
      <c r="P5" s="80">
        <f t="shared" si="9"/>
        <v>6.8289999999999997</v>
      </c>
      <c r="Q5" s="89">
        <f>[1]Sheet1!O5</f>
        <v>0.53791248110309353</v>
      </c>
      <c r="R5" s="3" t="s">
        <v>21</v>
      </c>
      <c r="S5" s="4">
        <v>0.7</v>
      </c>
    </row>
    <row r="6" spans="1:19" ht="15.75" thickBot="1" x14ac:dyDescent="0.3">
      <c r="A6" s="24">
        <v>3</v>
      </c>
      <c r="B6" s="16">
        <v>4</v>
      </c>
      <c r="C6" s="56">
        <f t="shared" si="1"/>
        <v>1.7896000000000001</v>
      </c>
      <c r="D6" s="16">
        <v>0</v>
      </c>
      <c r="E6" s="47">
        <f t="shared" si="2"/>
        <v>1.7896000000000001</v>
      </c>
      <c r="F6" s="75">
        <f t="shared" si="10"/>
        <v>0.89480000000000004</v>
      </c>
      <c r="G6" s="48">
        <f t="shared" si="11"/>
        <v>3.1318000000000001</v>
      </c>
      <c r="H6" s="47">
        <f t="shared" si="3"/>
        <v>3.5914720746239994</v>
      </c>
      <c r="I6" s="47">
        <f t="shared" si="4"/>
        <v>333.98145</v>
      </c>
      <c r="J6" s="47">
        <f t="shared" si="0"/>
        <v>572.67200000000003</v>
      </c>
      <c r="K6" s="48">
        <f t="shared" si="5"/>
        <v>0</v>
      </c>
      <c r="L6" s="47">
        <f t="shared" si="6"/>
        <v>910.24492207462401</v>
      </c>
      <c r="M6" s="47">
        <f t="shared" si="7"/>
        <v>1628.9743125447471</v>
      </c>
      <c r="N6" s="47">
        <f>6829</f>
        <v>6829</v>
      </c>
      <c r="O6" s="47">
        <f t="shared" si="8"/>
        <v>1.6289743125447471</v>
      </c>
      <c r="P6" s="80">
        <f t="shared" si="9"/>
        <v>6.8289999999999997</v>
      </c>
      <c r="Q6" s="89">
        <f>[1]Sheet1!O6</f>
        <v>1.5930723416247474</v>
      </c>
      <c r="R6" s="3" t="s">
        <v>22</v>
      </c>
      <c r="S6" s="4">
        <v>0.3</v>
      </c>
    </row>
    <row r="7" spans="1:19" ht="15.75" thickBot="1" x14ac:dyDescent="0.3">
      <c r="A7" s="24">
        <v>4</v>
      </c>
      <c r="B7" s="16">
        <v>9</v>
      </c>
      <c r="C7" s="56">
        <f t="shared" si="1"/>
        <v>4.0266000000000002</v>
      </c>
      <c r="D7" s="16">
        <v>2</v>
      </c>
      <c r="E7" s="47">
        <f t="shared" si="2"/>
        <v>4.0266000000000002</v>
      </c>
      <c r="F7" s="75">
        <f t="shared" si="10"/>
        <v>2.2370000000000001</v>
      </c>
      <c r="G7" s="48">
        <f t="shared" si="11"/>
        <v>7.1584000000000003</v>
      </c>
      <c r="H7" s="47">
        <f t="shared" si="3"/>
        <v>18.181827377783996</v>
      </c>
      <c r="I7" s="47">
        <f t="shared" si="4"/>
        <v>333.98145</v>
      </c>
      <c r="J7" s="47">
        <f t="shared" si="0"/>
        <v>1431.68</v>
      </c>
      <c r="K7" s="48">
        <f t="shared" si="5"/>
        <v>1417.8048389664632</v>
      </c>
      <c r="L7" s="47">
        <f t="shared" si="6"/>
        <v>3201.6481163442472</v>
      </c>
      <c r="M7" s="47">
        <f t="shared" si="7"/>
        <v>12891.756305271747</v>
      </c>
      <c r="N7" s="47">
        <f>6829</f>
        <v>6829</v>
      </c>
      <c r="O7" s="47">
        <f t="shared" si="8"/>
        <v>12.891756305271747</v>
      </c>
      <c r="P7" s="80">
        <f t="shared" si="9"/>
        <v>6.8289999999999997</v>
      </c>
      <c r="Q7" s="89">
        <f>[1]Sheet1!O7</f>
        <v>12.810976870701749</v>
      </c>
      <c r="R7" s="9" t="s">
        <v>23</v>
      </c>
      <c r="S7" s="10">
        <v>0.05</v>
      </c>
    </row>
    <row r="8" spans="1:19" ht="15.75" thickBot="1" x14ac:dyDescent="0.3">
      <c r="A8" s="24">
        <v>5</v>
      </c>
      <c r="B8" s="16">
        <v>14</v>
      </c>
      <c r="C8" s="56">
        <f t="shared" si="1"/>
        <v>6.2636000000000003</v>
      </c>
      <c r="D8" s="16">
        <v>3</v>
      </c>
      <c r="E8" s="47">
        <f t="shared" si="2"/>
        <v>6.2636000000000003</v>
      </c>
      <c r="F8" s="75">
        <f t="shared" si="10"/>
        <v>2.2370000000000001</v>
      </c>
      <c r="G8" s="48">
        <f t="shared" si="11"/>
        <v>13.422000000000001</v>
      </c>
      <c r="H8" s="47">
        <f t="shared" si="3"/>
        <v>43.995532914143993</v>
      </c>
      <c r="I8" s="47">
        <f t="shared" si="4"/>
        <v>333.98145</v>
      </c>
      <c r="J8" s="47">
        <f t="shared" si="0"/>
        <v>1431.68</v>
      </c>
      <c r="K8" s="48">
        <f t="shared" si="5"/>
        <v>843.45926160960107</v>
      </c>
      <c r="L8" s="47">
        <f t="shared" si="6"/>
        <v>2653.1162445237451</v>
      </c>
      <c r="M8" s="47">
        <f t="shared" si="7"/>
        <v>16618.058909198931</v>
      </c>
      <c r="N8" s="47">
        <f>6829</f>
        <v>6829</v>
      </c>
      <c r="O8" s="47">
        <f t="shared" si="8"/>
        <v>16.618058909198933</v>
      </c>
      <c r="P8" s="80">
        <f t="shared" si="9"/>
        <v>6.8289999999999997</v>
      </c>
      <c r="Q8" s="89">
        <f>[1]Sheet1!O8</f>
        <v>16.492402010978932</v>
      </c>
      <c r="R8" s="7" t="s">
        <v>24</v>
      </c>
      <c r="S8" s="8">
        <v>0.28999999999999998</v>
      </c>
    </row>
    <row r="9" spans="1:19" ht="15.75" thickBot="1" x14ac:dyDescent="0.3">
      <c r="A9" s="24">
        <v>6</v>
      </c>
      <c r="B9" s="16">
        <v>18</v>
      </c>
      <c r="C9" s="56">
        <f t="shared" si="1"/>
        <v>8.0532000000000004</v>
      </c>
      <c r="D9" s="16">
        <v>4</v>
      </c>
      <c r="E9" s="47">
        <f t="shared" si="2"/>
        <v>8.0532000000000004</v>
      </c>
      <c r="F9" s="75">
        <f t="shared" si="10"/>
        <v>1.7896000000000001</v>
      </c>
      <c r="G9" s="48">
        <f t="shared" si="11"/>
        <v>21.475200000000001</v>
      </c>
      <c r="H9" s="47">
        <f t="shared" si="3"/>
        <v>72.727309511135985</v>
      </c>
      <c r="I9" s="47">
        <f t="shared" si="4"/>
        <v>333.98145</v>
      </c>
      <c r="J9" s="47">
        <f t="shared" si="0"/>
        <v>1145.3440000000001</v>
      </c>
      <c r="K9" s="48">
        <f t="shared" si="5"/>
        <v>656.02387014080091</v>
      </c>
      <c r="L9" s="47">
        <f t="shared" si="6"/>
        <v>2208.0766296519369</v>
      </c>
      <c r="M9" s="47">
        <f t="shared" si="7"/>
        <v>17782.08271391298</v>
      </c>
      <c r="N9" s="47">
        <f>6829</f>
        <v>6829</v>
      </c>
      <c r="O9" s="47">
        <f t="shared" si="8"/>
        <v>17.782082713912981</v>
      </c>
      <c r="P9" s="80">
        <f t="shared" si="9"/>
        <v>6.8289999999999997</v>
      </c>
      <c r="Q9" s="89">
        <f>[1]Sheet1!O9</f>
        <v>17.620523844772979</v>
      </c>
      <c r="R9" s="5" t="s">
        <v>25</v>
      </c>
      <c r="S9" s="6">
        <v>1.2999999999999999E-2</v>
      </c>
    </row>
    <row r="10" spans="1:19" ht="15.75" thickBot="1" x14ac:dyDescent="0.3">
      <c r="A10" s="24">
        <v>7</v>
      </c>
      <c r="B10" s="16">
        <v>17</v>
      </c>
      <c r="C10" s="56">
        <f t="shared" si="1"/>
        <v>7.6058000000000003</v>
      </c>
      <c r="D10" s="16">
        <v>5</v>
      </c>
      <c r="E10" s="47">
        <f t="shared" si="2"/>
        <v>7.6058000000000003</v>
      </c>
      <c r="F10" s="75">
        <f t="shared" si="10"/>
        <v>-0.44740000000000002</v>
      </c>
      <c r="G10" s="48">
        <f t="shared" si="11"/>
        <v>29.081000000000003</v>
      </c>
      <c r="H10" s="47">
        <f t="shared" si="3"/>
        <v>64.870964347895992</v>
      </c>
      <c r="I10" s="47">
        <f t="shared" si="4"/>
        <v>333.98145</v>
      </c>
      <c r="J10" s="47">
        <f t="shared" si="0"/>
        <v>-286.33600000000001</v>
      </c>
      <c r="K10" s="48">
        <f t="shared" si="5"/>
        <v>694.613509560848</v>
      </c>
      <c r="L10" s="47">
        <f t="shared" si="6"/>
        <v>807.12992390874399</v>
      </c>
      <c r="M10" s="47">
        <f t="shared" si="7"/>
        <v>6138.8687752651249</v>
      </c>
      <c r="N10" s="47">
        <f>6829</f>
        <v>6829</v>
      </c>
      <c r="O10" s="47">
        <f t="shared" si="8"/>
        <v>6.1388687752651245</v>
      </c>
      <c r="P10" s="80">
        <f t="shared" si="9"/>
        <v>6.8289999999999997</v>
      </c>
      <c r="Q10" s="89">
        <f>[1]Sheet1!O10</f>
        <v>5.9862853988551263</v>
      </c>
      <c r="R10" s="11" t="s">
        <v>26</v>
      </c>
      <c r="S10" s="12">
        <v>0.02</v>
      </c>
    </row>
    <row r="11" spans="1:19" ht="15.75" thickBot="1" x14ac:dyDescent="0.3">
      <c r="A11" s="24">
        <v>8</v>
      </c>
      <c r="B11" s="16">
        <v>16</v>
      </c>
      <c r="C11" s="56">
        <f t="shared" si="1"/>
        <v>7.1584000000000003</v>
      </c>
      <c r="D11" s="16">
        <v>6</v>
      </c>
      <c r="E11" s="47">
        <f t="shared" si="2"/>
        <v>7.1584000000000003</v>
      </c>
      <c r="F11" s="75">
        <f t="shared" si="10"/>
        <v>-0.44740000000000002</v>
      </c>
      <c r="G11" s="48">
        <f t="shared" si="11"/>
        <v>36.239400000000003</v>
      </c>
      <c r="H11" s="47">
        <f t="shared" si="3"/>
        <v>57.463553193983991</v>
      </c>
      <c r="I11" s="47">
        <f t="shared" si="4"/>
        <v>333.98145</v>
      </c>
      <c r="J11" s="47">
        <f t="shared" si="0"/>
        <v>-286.33600000000001</v>
      </c>
      <c r="K11" s="48">
        <f t="shared" si="5"/>
        <v>738.02685390840099</v>
      </c>
      <c r="L11" s="47">
        <f t="shared" si="6"/>
        <v>843.13585710238499</v>
      </c>
      <c r="M11" s="47">
        <f t="shared" si="7"/>
        <v>6035.5037194817132</v>
      </c>
      <c r="N11" s="47">
        <f>6829</f>
        <v>6829</v>
      </c>
      <c r="O11" s="47">
        <f t="shared" si="8"/>
        <v>6.0355037194817136</v>
      </c>
      <c r="P11" s="80">
        <f t="shared" si="9"/>
        <v>6.8289999999999997</v>
      </c>
      <c r="Q11" s="89">
        <f>[1]Sheet1!O11</f>
        <v>5.8918958358017131</v>
      </c>
      <c r="R11" s="13" t="s">
        <v>27</v>
      </c>
      <c r="S11" s="14">
        <v>2.5000000000000001E-2</v>
      </c>
    </row>
    <row r="12" spans="1:19" ht="15.75" thickBot="1" x14ac:dyDescent="0.3">
      <c r="A12" s="24">
        <v>9</v>
      </c>
      <c r="B12" s="16">
        <v>15</v>
      </c>
      <c r="C12" s="56">
        <f t="shared" si="1"/>
        <v>6.7110000000000003</v>
      </c>
      <c r="D12" s="16">
        <v>8</v>
      </c>
      <c r="E12" s="47">
        <f t="shared" si="2"/>
        <v>6.7110000000000003</v>
      </c>
      <c r="F12" s="75">
        <f t="shared" si="10"/>
        <v>-0.44740000000000002</v>
      </c>
      <c r="G12" s="48">
        <f t="shared" si="11"/>
        <v>42.950400000000002</v>
      </c>
      <c r="H12" s="47">
        <f t="shared" si="3"/>
        <v>50.505076049399996</v>
      </c>
      <c r="I12" s="47">
        <f t="shared" si="4"/>
        <v>333.98145</v>
      </c>
      <c r="J12" s="47">
        <f t="shared" si="0"/>
        <v>-286.33600000000001</v>
      </c>
      <c r="K12" s="48">
        <f t="shared" si="5"/>
        <v>850.68290337987787</v>
      </c>
      <c r="L12" s="47">
        <f t="shared" si="6"/>
        <v>948.83342942927788</v>
      </c>
      <c r="M12" s="47">
        <f t="shared" si="7"/>
        <v>6367.6211448998838</v>
      </c>
      <c r="N12" s="47">
        <f>6829</f>
        <v>6829</v>
      </c>
      <c r="O12" s="47">
        <f t="shared" si="8"/>
        <v>6.3676211448998838</v>
      </c>
      <c r="P12" s="80">
        <f t="shared" si="9"/>
        <v>6.8289999999999997</v>
      </c>
      <c r="Q12" s="89">
        <f>[1]Sheet1!O12</f>
        <v>6.2329887539498854</v>
      </c>
      <c r="R12" s="85" t="s">
        <v>30</v>
      </c>
      <c r="S12" s="86">
        <v>680.9</v>
      </c>
    </row>
    <row r="13" spans="1:19" ht="15.75" thickBot="1" x14ac:dyDescent="0.3">
      <c r="A13" s="24">
        <v>10</v>
      </c>
      <c r="B13" s="16">
        <v>15</v>
      </c>
      <c r="C13" s="56">
        <f t="shared" si="1"/>
        <v>6.7110000000000003</v>
      </c>
      <c r="D13" s="16">
        <v>10</v>
      </c>
      <c r="E13" s="47">
        <f t="shared" si="2"/>
        <v>6.7110000000000003</v>
      </c>
      <c r="F13" s="75">
        <f t="shared" si="10"/>
        <v>0</v>
      </c>
      <c r="G13" s="48">
        <f t="shared" si="11"/>
        <v>49.6614</v>
      </c>
      <c r="H13" s="47">
        <f t="shared" si="3"/>
        <v>50.505076049399996</v>
      </c>
      <c r="I13" s="47">
        <f t="shared" si="4"/>
        <v>333.98145</v>
      </c>
      <c r="J13" s="47">
        <f t="shared" si="0"/>
        <v>0</v>
      </c>
      <c r="K13" s="48">
        <f t="shared" si="5"/>
        <v>850.68290337987787</v>
      </c>
      <c r="L13" s="47">
        <f t="shared" si="6"/>
        <v>1235.1694294292779</v>
      </c>
      <c r="M13" s="47">
        <f t="shared" si="7"/>
        <v>8289.2220408998837</v>
      </c>
      <c r="N13" s="47">
        <f>6829</f>
        <v>6829</v>
      </c>
      <c r="O13" s="47">
        <f t="shared" si="8"/>
        <v>8.2892220408998831</v>
      </c>
      <c r="P13" s="80">
        <f t="shared" si="9"/>
        <v>6.8289999999999997</v>
      </c>
      <c r="Q13" s="89">
        <f>[1]Sheet1!O13</f>
        <v>8.1545896499498856</v>
      </c>
      <c r="R13" s="15" t="s">
        <v>29</v>
      </c>
    </row>
    <row r="14" spans="1:19" ht="15.75" thickBot="1" x14ac:dyDescent="0.3">
      <c r="A14" s="24">
        <v>11</v>
      </c>
      <c r="B14" s="16">
        <v>15</v>
      </c>
      <c r="C14" s="56">
        <f t="shared" si="1"/>
        <v>6.7110000000000003</v>
      </c>
      <c r="D14" s="16">
        <v>10</v>
      </c>
      <c r="E14" s="47">
        <f t="shared" si="2"/>
        <v>6.7110000000000003</v>
      </c>
      <c r="F14" s="75">
        <f t="shared" si="10"/>
        <v>0</v>
      </c>
      <c r="G14" s="48">
        <f t="shared" si="11"/>
        <v>56.372399999999999</v>
      </c>
      <c r="H14" s="47">
        <f t="shared" si="3"/>
        <v>50.505076049399996</v>
      </c>
      <c r="I14" s="47">
        <f t="shared" si="4"/>
        <v>333.98145</v>
      </c>
      <c r="J14" s="47">
        <f t="shared" si="0"/>
        <v>0</v>
      </c>
      <c r="K14" s="48">
        <f t="shared" si="5"/>
        <v>0</v>
      </c>
      <c r="L14" s="47">
        <f t="shared" si="6"/>
        <v>384.48652604939997</v>
      </c>
      <c r="M14" s="47">
        <f t="shared" si="7"/>
        <v>2580.2890763175233</v>
      </c>
      <c r="N14" s="47">
        <f>6829</f>
        <v>6829</v>
      </c>
      <c r="O14" s="47">
        <f t="shared" si="8"/>
        <v>2.5802890763175235</v>
      </c>
      <c r="P14" s="80">
        <f t="shared" si="9"/>
        <v>6.8289999999999997</v>
      </c>
      <c r="Q14" s="89">
        <f>[1]Sheet1!O14</f>
        <v>2.4456566853675241</v>
      </c>
      <c r="R14" t="s">
        <v>31</v>
      </c>
    </row>
    <row r="15" spans="1:19" ht="15.75" thickBot="1" x14ac:dyDescent="0.3">
      <c r="A15" s="24">
        <v>12</v>
      </c>
      <c r="B15" s="16">
        <v>15</v>
      </c>
      <c r="C15" s="56">
        <f t="shared" si="1"/>
        <v>6.7110000000000003</v>
      </c>
      <c r="D15" s="16">
        <v>10</v>
      </c>
      <c r="E15" s="47">
        <f t="shared" si="2"/>
        <v>6.7110000000000003</v>
      </c>
      <c r="F15" s="75">
        <f t="shared" si="10"/>
        <v>0</v>
      </c>
      <c r="G15" s="48">
        <f t="shared" si="11"/>
        <v>63.083399999999997</v>
      </c>
      <c r="H15" s="47">
        <f t="shared" si="3"/>
        <v>50.505076049399996</v>
      </c>
      <c r="I15" s="47">
        <f t="shared" si="4"/>
        <v>333.98145</v>
      </c>
      <c r="J15" s="47">
        <f t="shared" si="0"/>
        <v>0</v>
      </c>
      <c r="K15" s="48">
        <f t="shared" si="5"/>
        <v>0</v>
      </c>
      <c r="L15" s="47">
        <f t="shared" si="6"/>
        <v>384.48652604939997</v>
      </c>
      <c r="M15" s="47">
        <f t="shared" si="7"/>
        <v>2580.2890763175233</v>
      </c>
      <c r="N15" s="47">
        <f>6829</f>
        <v>6829</v>
      </c>
      <c r="O15" s="47">
        <f t="shared" si="8"/>
        <v>2.5802890763175235</v>
      </c>
      <c r="P15" s="80">
        <f t="shared" si="9"/>
        <v>6.8289999999999997</v>
      </c>
      <c r="Q15" s="89">
        <f>[1]Sheet1!O15</f>
        <v>2.4456566853675241</v>
      </c>
    </row>
    <row r="16" spans="1:19" ht="15.75" thickBot="1" x14ac:dyDescent="0.3">
      <c r="A16" s="24">
        <v>13</v>
      </c>
      <c r="B16" s="16">
        <v>15</v>
      </c>
      <c r="C16" s="56">
        <f t="shared" si="1"/>
        <v>6.7110000000000003</v>
      </c>
      <c r="D16" s="16">
        <v>10</v>
      </c>
      <c r="E16" s="47">
        <f t="shared" si="2"/>
        <v>6.7110000000000003</v>
      </c>
      <c r="F16" s="75">
        <f t="shared" si="10"/>
        <v>0</v>
      </c>
      <c r="G16" s="48">
        <f t="shared" si="11"/>
        <v>69.794399999999996</v>
      </c>
      <c r="H16" s="47">
        <f t="shared" si="3"/>
        <v>50.505076049399996</v>
      </c>
      <c r="I16" s="47">
        <f t="shared" si="4"/>
        <v>333.98145</v>
      </c>
      <c r="J16" s="47">
        <f t="shared" si="0"/>
        <v>0</v>
      </c>
      <c r="K16" s="48">
        <f t="shared" si="5"/>
        <v>0</v>
      </c>
      <c r="L16" s="47">
        <f t="shared" si="6"/>
        <v>384.48652604939997</v>
      </c>
      <c r="M16" s="47">
        <f t="shared" si="7"/>
        <v>2580.2890763175233</v>
      </c>
      <c r="N16" s="47">
        <f>6829</f>
        <v>6829</v>
      </c>
      <c r="O16" s="47">
        <f t="shared" si="8"/>
        <v>2.5802890763175235</v>
      </c>
      <c r="P16" s="80">
        <f t="shared" si="9"/>
        <v>6.8289999999999997</v>
      </c>
      <c r="Q16" s="89">
        <f>[1]Sheet1!O16</f>
        <v>2.4456566853675241</v>
      </c>
    </row>
    <row r="17" spans="1:17" ht="15.75" thickBot="1" x14ac:dyDescent="0.3">
      <c r="A17" s="24">
        <v>14</v>
      </c>
      <c r="B17" s="16">
        <v>15</v>
      </c>
      <c r="C17" s="56">
        <f t="shared" si="1"/>
        <v>6.7110000000000003</v>
      </c>
      <c r="D17" s="16">
        <v>10</v>
      </c>
      <c r="E17" s="47">
        <f t="shared" si="2"/>
        <v>6.7110000000000003</v>
      </c>
      <c r="F17" s="75">
        <f t="shared" si="10"/>
        <v>0</v>
      </c>
      <c r="G17" s="48">
        <f t="shared" si="11"/>
        <v>76.505399999999995</v>
      </c>
      <c r="H17" s="47">
        <f t="shared" si="3"/>
        <v>50.505076049399996</v>
      </c>
      <c r="I17" s="47">
        <f t="shared" si="4"/>
        <v>333.98145</v>
      </c>
      <c r="J17" s="47">
        <f t="shared" si="0"/>
        <v>0</v>
      </c>
      <c r="K17" s="48">
        <f t="shared" si="5"/>
        <v>0</v>
      </c>
      <c r="L17" s="47">
        <f t="shared" si="6"/>
        <v>384.48652604939997</v>
      </c>
      <c r="M17" s="47">
        <f t="shared" si="7"/>
        <v>2580.2890763175233</v>
      </c>
      <c r="N17" s="47">
        <f>6829</f>
        <v>6829</v>
      </c>
      <c r="O17" s="47">
        <f t="shared" si="8"/>
        <v>2.5802890763175235</v>
      </c>
      <c r="P17" s="80">
        <f t="shared" si="9"/>
        <v>6.8289999999999997</v>
      </c>
      <c r="Q17" s="89">
        <f>[1]Sheet1!O17</f>
        <v>2.4456566853675241</v>
      </c>
    </row>
    <row r="18" spans="1:17" ht="15.75" thickBot="1" x14ac:dyDescent="0.3">
      <c r="A18" s="24">
        <v>15</v>
      </c>
      <c r="B18" s="16">
        <v>15</v>
      </c>
      <c r="C18" s="56">
        <f t="shared" si="1"/>
        <v>6.7110000000000003</v>
      </c>
      <c r="D18" s="16">
        <v>10</v>
      </c>
      <c r="E18" s="47">
        <f t="shared" si="2"/>
        <v>6.7110000000000003</v>
      </c>
      <c r="F18" s="75">
        <f t="shared" si="10"/>
        <v>0</v>
      </c>
      <c r="G18" s="48">
        <f t="shared" si="11"/>
        <v>83.216399999999993</v>
      </c>
      <c r="H18" s="47">
        <f t="shared" si="3"/>
        <v>50.505076049399996</v>
      </c>
      <c r="I18" s="47">
        <f t="shared" si="4"/>
        <v>333.98145</v>
      </c>
      <c r="J18" s="47">
        <f t="shared" si="0"/>
        <v>0</v>
      </c>
      <c r="K18" s="48">
        <f t="shared" si="5"/>
        <v>0</v>
      </c>
      <c r="L18" s="47">
        <f t="shared" si="6"/>
        <v>384.48652604939997</v>
      </c>
      <c r="M18" s="47">
        <f t="shared" si="7"/>
        <v>2580.2890763175233</v>
      </c>
      <c r="N18" s="47">
        <f>6829</f>
        <v>6829</v>
      </c>
      <c r="O18" s="47">
        <f t="shared" si="8"/>
        <v>2.5802890763175235</v>
      </c>
      <c r="P18" s="80">
        <f t="shared" si="9"/>
        <v>6.8289999999999997</v>
      </c>
      <c r="Q18" s="89">
        <f>[1]Sheet1!O18</f>
        <v>2.4456566853675241</v>
      </c>
    </row>
    <row r="19" spans="1:17" ht="15.75" thickBot="1" x14ac:dyDescent="0.3">
      <c r="A19" s="24">
        <v>16</v>
      </c>
      <c r="B19" s="16">
        <v>16</v>
      </c>
      <c r="C19" s="56">
        <f t="shared" si="1"/>
        <v>7.1584000000000003</v>
      </c>
      <c r="D19" s="16">
        <v>8</v>
      </c>
      <c r="E19" s="47">
        <f t="shared" si="2"/>
        <v>7.1584000000000003</v>
      </c>
      <c r="F19" s="75">
        <f t="shared" si="10"/>
        <v>0.44740000000000002</v>
      </c>
      <c r="G19" s="48">
        <f t="shared" si="11"/>
        <v>90.374799999999993</v>
      </c>
      <c r="H19" s="47">
        <f t="shared" si="3"/>
        <v>57.463553193983991</v>
      </c>
      <c r="I19" s="47">
        <f t="shared" si="4"/>
        <v>333.98145</v>
      </c>
      <c r="J19" s="47">
        <f t="shared" si="0"/>
        <v>286.33600000000001</v>
      </c>
      <c r="K19" s="48">
        <f t="shared" si="5"/>
        <v>-797.51522191863558</v>
      </c>
      <c r="L19" s="47">
        <f t="shared" si="6"/>
        <v>-119.73421872465156</v>
      </c>
      <c r="M19" s="47">
        <f t="shared" si="7"/>
        <v>-857.1054313185457</v>
      </c>
      <c r="N19" s="47">
        <f>6829</f>
        <v>6829</v>
      </c>
      <c r="O19" s="47">
        <f t="shared" si="8"/>
        <v>-0.85710543131854566</v>
      </c>
      <c r="P19" s="80">
        <f t="shared" si="9"/>
        <v>6.8289999999999997</v>
      </c>
      <c r="Q19" s="89">
        <f>[1]Sheet1!O19</f>
        <v>-1.0007133149985452</v>
      </c>
    </row>
    <row r="20" spans="1:17" ht="15.75" thickBot="1" x14ac:dyDescent="0.3">
      <c r="A20" s="24">
        <v>17</v>
      </c>
      <c r="B20" s="16">
        <v>16</v>
      </c>
      <c r="C20" s="56">
        <f t="shared" si="1"/>
        <v>7.1584000000000003</v>
      </c>
      <c r="D20" s="16">
        <v>6</v>
      </c>
      <c r="E20" s="47">
        <f t="shared" si="2"/>
        <v>7.1584000000000003</v>
      </c>
      <c r="F20" s="75">
        <f t="shared" si="10"/>
        <v>0</v>
      </c>
      <c r="G20" s="48">
        <f t="shared" si="11"/>
        <v>97.533199999999994</v>
      </c>
      <c r="H20" s="47">
        <f t="shared" si="3"/>
        <v>57.463553193983991</v>
      </c>
      <c r="I20" s="47">
        <f t="shared" si="4"/>
        <v>333.98145</v>
      </c>
      <c r="J20" s="47">
        <f t="shared" si="0"/>
        <v>0</v>
      </c>
      <c r="K20" s="48">
        <f t="shared" si="5"/>
        <v>-797.51522191863558</v>
      </c>
      <c r="L20" s="47">
        <f t="shared" si="6"/>
        <v>-406.07021872465157</v>
      </c>
      <c r="M20" s="47">
        <f t="shared" si="7"/>
        <v>-2906.8130537185457</v>
      </c>
      <c r="N20" s="47">
        <f>6829</f>
        <v>6829</v>
      </c>
      <c r="O20" s="47">
        <f t="shared" si="8"/>
        <v>-2.9068130537185457</v>
      </c>
      <c r="P20" s="80">
        <f t="shared" si="9"/>
        <v>6.8289999999999997</v>
      </c>
      <c r="Q20" s="89">
        <f>[1]Sheet1!O20</f>
        <v>-3.0504209373985454</v>
      </c>
    </row>
    <row r="21" spans="1:17" ht="15.75" thickBot="1" x14ac:dyDescent="0.3">
      <c r="A21" s="24">
        <v>18</v>
      </c>
      <c r="B21" s="16">
        <v>15</v>
      </c>
      <c r="C21" s="56">
        <f t="shared" si="1"/>
        <v>6.7110000000000003</v>
      </c>
      <c r="D21" s="16">
        <v>4</v>
      </c>
      <c r="E21" s="47">
        <f t="shared" si="2"/>
        <v>6.7110000000000003</v>
      </c>
      <c r="F21" s="75">
        <f t="shared" si="10"/>
        <v>-0.44740000000000002</v>
      </c>
      <c r="G21" s="48">
        <f t="shared" si="11"/>
        <v>104.24419999999999</v>
      </c>
      <c r="H21" s="47">
        <f t="shared" si="3"/>
        <v>50.505076049399996</v>
      </c>
      <c r="I21" s="47">
        <f t="shared" si="4"/>
        <v>333.98145</v>
      </c>
      <c r="J21" s="47">
        <f t="shared" si="0"/>
        <v>-286.33600000000001</v>
      </c>
      <c r="K21" s="48">
        <f t="shared" si="5"/>
        <v>-850.68290337987787</v>
      </c>
      <c r="L21" s="47">
        <f t="shared" si="6"/>
        <v>-752.53237733047786</v>
      </c>
      <c r="M21" s="47">
        <f t="shared" si="7"/>
        <v>-5050.2447842648371</v>
      </c>
      <c r="N21" s="47">
        <f>6829</f>
        <v>6829</v>
      </c>
      <c r="O21" s="47">
        <f t="shared" si="8"/>
        <v>-5.0502447842648373</v>
      </c>
      <c r="P21" s="80">
        <f t="shared" si="9"/>
        <v>6.8289999999999997</v>
      </c>
      <c r="Q21" s="89">
        <f>[1]Sheet1!O21</f>
        <v>-5.1848771752148366</v>
      </c>
    </row>
    <row r="22" spans="1:17" ht="15.75" thickBot="1" x14ac:dyDescent="0.3">
      <c r="A22" s="24">
        <v>19</v>
      </c>
      <c r="B22" s="16">
        <v>13</v>
      </c>
      <c r="C22" s="56">
        <f t="shared" si="1"/>
        <v>5.8162000000000003</v>
      </c>
      <c r="D22" s="16">
        <v>2</v>
      </c>
      <c r="E22" s="47">
        <f t="shared" si="2"/>
        <v>5.8162000000000003</v>
      </c>
      <c r="F22" s="75">
        <f t="shared" si="10"/>
        <v>-0.89480000000000004</v>
      </c>
      <c r="G22" s="48">
        <f t="shared" si="11"/>
        <v>110.06039999999999</v>
      </c>
      <c r="H22" s="47">
        <f t="shared" si="3"/>
        <v>37.934923788215997</v>
      </c>
      <c r="I22" s="47">
        <f t="shared" si="4"/>
        <v>333.98145</v>
      </c>
      <c r="J22" s="47">
        <f t="shared" si="0"/>
        <v>-572.67200000000003</v>
      </c>
      <c r="K22" s="48">
        <f t="shared" si="5"/>
        <v>-981.55719620755144</v>
      </c>
      <c r="L22" s="47">
        <f t="shared" si="6"/>
        <v>-1182.3128224193356</v>
      </c>
      <c r="M22" s="47">
        <f t="shared" si="7"/>
        <v>-6876.5678377553404</v>
      </c>
      <c r="N22" s="47">
        <f>6829</f>
        <v>6829</v>
      </c>
      <c r="O22" s="47">
        <f t="shared" si="8"/>
        <v>-6.8765678377553403</v>
      </c>
      <c r="P22" s="80">
        <f t="shared" si="9"/>
        <v>6.8289999999999997</v>
      </c>
      <c r="Q22" s="89">
        <f>[1]Sheet1!O22</f>
        <v>-6.9932492432453381</v>
      </c>
    </row>
    <row r="23" spans="1:17" ht="15.75" thickBot="1" x14ac:dyDescent="0.3">
      <c r="A23" s="24">
        <v>20</v>
      </c>
      <c r="B23" s="16">
        <v>11</v>
      </c>
      <c r="C23" s="56">
        <f t="shared" si="1"/>
        <v>4.9214000000000002</v>
      </c>
      <c r="D23" s="16">
        <v>0</v>
      </c>
      <c r="E23" s="47">
        <f t="shared" si="2"/>
        <v>4.9214000000000002</v>
      </c>
      <c r="F23" s="75">
        <f t="shared" si="10"/>
        <v>-0.89480000000000004</v>
      </c>
      <c r="G23" s="48">
        <f t="shared" si="11"/>
        <v>114.98179999999999</v>
      </c>
      <c r="H23" s="47">
        <f t="shared" si="3"/>
        <v>27.160507564343995</v>
      </c>
      <c r="I23" s="47">
        <f t="shared" si="4"/>
        <v>333.98145</v>
      </c>
      <c r="J23" s="47">
        <f t="shared" si="0"/>
        <v>-572.67200000000003</v>
      </c>
      <c r="K23" s="48">
        <f t="shared" si="5"/>
        <v>-1160.0221409725607</v>
      </c>
      <c r="L23" s="47">
        <f t="shared" si="6"/>
        <v>-1371.5521834082167</v>
      </c>
      <c r="M23" s="47">
        <f t="shared" si="7"/>
        <v>-6749.9569154251976</v>
      </c>
      <c r="N23" s="47">
        <f>6829</f>
        <v>6829</v>
      </c>
      <c r="O23" s="47">
        <f t="shared" si="8"/>
        <v>-6.7499569154251979</v>
      </c>
      <c r="P23" s="80">
        <f t="shared" si="9"/>
        <v>6.8289999999999997</v>
      </c>
      <c r="Q23" s="89">
        <f>[1]Sheet1!O23</f>
        <v>-6.8486873354551969</v>
      </c>
    </row>
    <row r="24" spans="1:17" ht="15.75" thickBot="1" x14ac:dyDescent="0.3">
      <c r="A24" s="25">
        <v>21</v>
      </c>
      <c r="B24" s="26">
        <v>12</v>
      </c>
      <c r="C24" s="57">
        <f t="shared" si="1"/>
        <v>5.3688000000000002</v>
      </c>
      <c r="D24" s="26">
        <v>0</v>
      </c>
      <c r="E24" s="47">
        <f t="shared" si="2"/>
        <v>5.3688000000000002</v>
      </c>
      <c r="F24" s="75">
        <f t="shared" si="10"/>
        <v>0.44740000000000002</v>
      </c>
      <c r="G24" s="48">
        <f t="shared" si="11"/>
        <v>120.35059999999999</v>
      </c>
      <c r="H24" s="47">
        <f t="shared" si="3"/>
        <v>32.323248671615993</v>
      </c>
      <c r="I24" s="47">
        <f t="shared" si="4"/>
        <v>333.98145</v>
      </c>
      <c r="J24" s="47">
        <f t="shared" si="0"/>
        <v>286.33600000000001</v>
      </c>
      <c r="K24" s="48">
        <f t="shared" si="5"/>
        <v>0</v>
      </c>
      <c r="L24" s="47">
        <f t="shared" si="6"/>
        <v>652.64069867161606</v>
      </c>
      <c r="M24" s="47">
        <f t="shared" si="7"/>
        <v>3503.8973830281725</v>
      </c>
      <c r="N24" s="47">
        <f>6829</f>
        <v>6829</v>
      </c>
      <c r="O24" s="47">
        <f t="shared" si="8"/>
        <v>3.5038973830281726</v>
      </c>
      <c r="P24" s="80">
        <f t="shared" si="9"/>
        <v>6.8289999999999997</v>
      </c>
      <c r="Q24" s="89">
        <f>[1]Sheet1!O24</f>
        <v>3.3961914702681728</v>
      </c>
    </row>
    <row r="25" spans="1:17" ht="15.75" thickBot="1" x14ac:dyDescent="0.3">
      <c r="A25" s="27">
        <v>22</v>
      </c>
      <c r="B25" s="28">
        <v>13</v>
      </c>
      <c r="C25" s="58">
        <f t="shared" si="1"/>
        <v>5.8162000000000003</v>
      </c>
      <c r="D25" s="28">
        <v>0</v>
      </c>
      <c r="E25" s="70">
        <f t="shared" si="2"/>
        <v>5.8162000000000003</v>
      </c>
      <c r="F25" s="76">
        <f t="shared" si="10"/>
        <v>0.44740000000000002</v>
      </c>
      <c r="G25" s="49">
        <f t="shared" si="11"/>
        <v>126.16679999999998</v>
      </c>
      <c r="H25" s="70">
        <f t="shared" si="3"/>
        <v>37.934923788215997</v>
      </c>
      <c r="I25" s="70">
        <f>$S$12*9.81*$S$8</f>
        <v>1937.0924099999997</v>
      </c>
      <c r="J25" s="70">
        <f t="shared" si="0"/>
        <v>286.33600000000001</v>
      </c>
      <c r="K25" s="49">
        <f t="shared" si="5"/>
        <v>0</v>
      </c>
      <c r="L25" s="70">
        <f t="shared" si="6"/>
        <v>2261.3633337882156</v>
      </c>
      <c r="M25" s="70">
        <f t="shared" si="7"/>
        <v>13152.54142197902</v>
      </c>
      <c r="N25" s="70">
        <f>6829</f>
        <v>6829</v>
      </c>
      <c r="O25" s="70">
        <f t="shared" si="8"/>
        <v>13.15254142197902</v>
      </c>
      <c r="P25" s="81">
        <f t="shared" si="9"/>
        <v>6.8289999999999997</v>
      </c>
      <c r="Q25" s="89">
        <f>[1]Sheet1!O25</f>
        <v>12.475789270137025</v>
      </c>
    </row>
    <row r="26" spans="1:17" ht="15.75" thickBot="1" x14ac:dyDescent="0.3">
      <c r="A26" s="29">
        <v>23</v>
      </c>
      <c r="B26" s="17">
        <v>15</v>
      </c>
      <c r="C26" s="59">
        <f t="shared" si="1"/>
        <v>6.7110000000000003</v>
      </c>
      <c r="D26" s="17">
        <v>0</v>
      </c>
      <c r="E26" s="70">
        <f t="shared" si="2"/>
        <v>6.7110000000000003</v>
      </c>
      <c r="F26" s="76">
        <f t="shared" si="10"/>
        <v>0.89480000000000004</v>
      </c>
      <c r="G26" s="49">
        <f t="shared" si="11"/>
        <v>132.87779999999998</v>
      </c>
      <c r="H26" s="70">
        <f t="shared" si="3"/>
        <v>50.505076049399996</v>
      </c>
      <c r="I26" s="70">
        <f t="shared" ref="I26:I47" si="12">$S$12*9.81*$S$8</f>
        <v>1937.0924099999997</v>
      </c>
      <c r="J26" s="70">
        <f t="shared" si="0"/>
        <v>572.67200000000003</v>
      </c>
      <c r="K26" s="49">
        <f t="shared" si="5"/>
        <v>0</v>
      </c>
      <c r="L26" s="70">
        <f t="shared" si="6"/>
        <v>2560.2694860493998</v>
      </c>
      <c r="M26" s="70">
        <f t="shared" si="7"/>
        <v>17181.968520877523</v>
      </c>
      <c r="N26" s="70">
        <f>6829</f>
        <v>6829</v>
      </c>
      <c r="O26" s="70">
        <f t="shared" si="8"/>
        <v>17.181968520877522</v>
      </c>
      <c r="P26" s="81">
        <f t="shared" si="9"/>
        <v>6.8289999999999997</v>
      </c>
      <c r="Q26" s="89">
        <f>[1]Sheet1!O26</f>
        <v>16.401100653367525</v>
      </c>
    </row>
    <row r="27" spans="1:17" ht="15.75" thickBot="1" x14ac:dyDescent="0.3">
      <c r="A27" s="29">
        <v>24</v>
      </c>
      <c r="B27" s="17">
        <v>17</v>
      </c>
      <c r="C27" s="59">
        <f t="shared" si="1"/>
        <v>7.6058000000000003</v>
      </c>
      <c r="D27" s="17">
        <v>0</v>
      </c>
      <c r="E27" s="70">
        <f t="shared" si="2"/>
        <v>7.6058000000000003</v>
      </c>
      <c r="F27" s="76">
        <f t="shared" si="10"/>
        <v>0.89480000000000004</v>
      </c>
      <c r="G27" s="49">
        <f t="shared" si="11"/>
        <v>140.48359999999997</v>
      </c>
      <c r="H27" s="70">
        <f t="shared" si="3"/>
        <v>64.870964347895992</v>
      </c>
      <c r="I27" s="70">
        <f t="shared" si="12"/>
        <v>1937.0924099999997</v>
      </c>
      <c r="J27" s="70">
        <f t="shared" si="0"/>
        <v>572.67200000000003</v>
      </c>
      <c r="K27" s="49">
        <f t="shared" si="5"/>
        <v>0</v>
      </c>
      <c r="L27" s="70">
        <f t="shared" si="6"/>
        <v>2574.6353743478958</v>
      </c>
      <c r="M27" s="70">
        <f t="shared" si="7"/>
        <v>19582.161730215226</v>
      </c>
      <c r="N27" s="70">
        <f>6829</f>
        <v>6829</v>
      </c>
      <c r="O27" s="70">
        <f t="shared" si="8"/>
        <v>19.582161730215226</v>
      </c>
      <c r="P27" s="81">
        <f t="shared" si="9"/>
        <v>6.8289999999999997</v>
      </c>
      <c r="Q27" s="89">
        <f>[1]Sheet1!O27</f>
        <v>18.697178147037231</v>
      </c>
    </row>
    <row r="28" spans="1:17" ht="15.75" thickBot="1" x14ac:dyDescent="0.3">
      <c r="A28" s="29">
        <v>25</v>
      </c>
      <c r="B28" s="17">
        <v>20</v>
      </c>
      <c r="C28" s="59">
        <f t="shared" si="1"/>
        <v>8.9480000000000004</v>
      </c>
      <c r="D28" s="17">
        <v>0</v>
      </c>
      <c r="E28" s="70">
        <f t="shared" si="2"/>
        <v>8.9480000000000004</v>
      </c>
      <c r="F28" s="76">
        <f t="shared" si="10"/>
        <v>1.3422000000000001</v>
      </c>
      <c r="G28" s="49">
        <f t="shared" si="11"/>
        <v>149.43159999999997</v>
      </c>
      <c r="H28" s="70">
        <f t="shared" si="3"/>
        <v>89.786801865599983</v>
      </c>
      <c r="I28" s="70">
        <f t="shared" si="12"/>
        <v>1937.0924099999997</v>
      </c>
      <c r="J28" s="70">
        <f t="shared" si="0"/>
        <v>859.00800000000004</v>
      </c>
      <c r="K28" s="49">
        <f t="shared" si="5"/>
        <v>0</v>
      </c>
      <c r="L28" s="70">
        <f t="shared" si="6"/>
        <v>2885.8872118656</v>
      </c>
      <c r="M28" s="70">
        <f t="shared" si="7"/>
        <v>25822.918771773391</v>
      </c>
      <c r="N28" s="70">
        <f>6829</f>
        <v>6829</v>
      </c>
      <c r="O28" s="70">
        <f t="shared" si="8"/>
        <v>25.822918771773391</v>
      </c>
      <c r="P28" s="81">
        <f t="shared" si="9"/>
        <v>6.8289999999999997</v>
      </c>
      <c r="Q28" s="89">
        <f>[1]Sheet1!O28</f>
        <v>24.781761615093391</v>
      </c>
    </row>
    <row r="29" spans="1:17" ht="15.75" thickBot="1" x14ac:dyDescent="0.3">
      <c r="A29" s="29">
        <v>26</v>
      </c>
      <c r="B29" s="17">
        <v>22</v>
      </c>
      <c r="C29" s="59">
        <f t="shared" si="1"/>
        <v>9.8428000000000004</v>
      </c>
      <c r="D29" s="17">
        <v>0</v>
      </c>
      <c r="E29" s="70">
        <f t="shared" si="2"/>
        <v>9.8428000000000004</v>
      </c>
      <c r="F29" s="76">
        <f t="shared" si="10"/>
        <v>0.89480000000000004</v>
      </c>
      <c r="G29" s="49">
        <f t="shared" si="11"/>
        <v>159.27439999999999</v>
      </c>
      <c r="H29" s="70">
        <f t="shared" si="3"/>
        <v>108.64203025737598</v>
      </c>
      <c r="I29" s="70">
        <f t="shared" si="12"/>
        <v>1937.0924099999997</v>
      </c>
      <c r="J29" s="70">
        <f t="shared" si="0"/>
        <v>572.67200000000003</v>
      </c>
      <c r="K29" s="49">
        <f t="shared" si="5"/>
        <v>0</v>
      </c>
      <c r="L29" s="70">
        <f t="shared" si="6"/>
        <v>2618.4064402573758</v>
      </c>
      <c r="M29" s="70">
        <f t="shared" si="7"/>
        <v>25772.450910165298</v>
      </c>
      <c r="N29" s="70">
        <f>6829</f>
        <v>6829</v>
      </c>
      <c r="O29" s="70">
        <f t="shared" si="8"/>
        <v>25.772450910165297</v>
      </c>
      <c r="P29" s="81">
        <f t="shared" si="9"/>
        <v>6.8289999999999997</v>
      </c>
      <c r="Q29" s="89">
        <f>[1]Sheet1!O29</f>
        <v>24.627178037817306</v>
      </c>
    </row>
    <row r="30" spans="1:17" ht="15.75" thickBot="1" x14ac:dyDescent="0.3">
      <c r="A30" s="29">
        <v>27</v>
      </c>
      <c r="B30" s="17">
        <v>24</v>
      </c>
      <c r="C30" s="59">
        <f t="shared" si="1"/>
        <v>10.7376</v>
      </c>
      <c r="D30" s="17">
        <v>-1</v>
      </c>
      <c r="E30" s="70">
        <f t="shared" si="2"/>
        <v>10.7376</v>
      </c>
      <c r="F30" s="76">
        <f t="shared" si="10"/>
        <v>0.89480000000000004</v>
      </c>
      <c r="G30" s="49">
        <f t="shared" si="11"/>
        <v>170.012</v>
      </c>
      <c r="H30" s="70">
        <f t="shared" si="3"/>
        <v>129.29299468646397</v>
      </c>
      <c r="I30" s="70">
        <f t="shared" si="12"/>
        <v>1937.0924099999997</v>
      </c>
      <c r="J30" s="70">
        <f t="shared" si="0"/>
        <v>572.67200000000003</v>
      </c>
      <c r="K30" s="49">
        <f t="shared" si="5"/>
        <v>-492.01790260560063</v>
      </c>
      <c r="L30" s="70">
        <f t="shared" si="6"/>
        <v>2147.0395020808628</v>
      </c>
      <c r="M30" s="70">
        <f t="shared" si="7"/>
        <v>23054.051357543474</v>
      </c>
      <c r="N30" s="70">
        <f>6829</f>
        <v>6829</v>
      </c>
      <c r="O30" s="70">
        <f t="shared" si="8"/>
        <v>23.054051357543475</v>
      </c>
      <c r="P30" s="81">
        <f t="shared" si="9"/>
        <v>6.8289999999999997</v>
      </c>
      <c r="Q30" s="89">
        <f>[1]Sheet1!O30</f>
        <v>21.804662769527479</v>
      </c>
    </row>
    <row r="31" spans="1:17" ht="15.75" thickBot="1" x14ac:dyDescent="0.3">
      <c r="A31" s="29">
        <v>28</v>
      </c>
      <c r="B31" s="17">
        <v>24</v>
      </c>
      <c r="C31" s="59">
        <f t="shared" si="1"/>
        <v>10.7376</v>
      </c>
      <c r="D31" s="17">
        <v>-1</v>
      </c>
      <c r="E31" s="70">
        <f t="shared" si="2"/>
        <v>10.7376</v>
      </c>
      <c r="F31" s="76">
        <f t="shared" si="10"/>
        <v>0</v>
      </c>
      <c r="G31" s="49">
        <f t="shared" si="11"/>
        <v>180.74959999999999</v>
      </c>
      <c r="H31" s="70">
        <f t="shared" si="3"/>
        <v>129.29299468646397</v>
      </c>
      <c r="I31" s="70">
        <f t="shared" si="12"/>
        <v>1937.0924099999997</v>
      </c>
      <c r="J31" s="70">
        <f t="shared" si="0"/>
        <v>0</v>
      </c>
      <c r="K31" s="49">
        <f t="shared" si="5"/>
        <v>0</v>
      </c>
      <c r="L31" s="70">
        <f t="shared" si="6"/>
        <v>2066.3854046864635</v>
      </c>
      <c r="M31" s="70">
        <f t="shared" si="7"/>
        <v>22188.019921361371</v>
      </c>
      <c r="N31" s="70">
        <f>6829</f>
        <v>6829</v>
      </c>
      <c r="O31" s="70">
        <f t="shared" si="8"/>
        <v>22.18801992136137</v>
      </c>
      <c r="P31" s="81">
        <f t="shared" si="9"/>
        <v>6.8289999999999997</v>
      </c>
      <c r="Q31" s="89">
        <f>[1]Sheet1!O31</f>
        <v>20.938631333345377</v>
      </c>
    </row>
    <row r="32" spans="1:17" ht="15.75" thickBot="1" x14ac:dyDescent="0.3">
      <c r="A32" s="29">
        <v>29</v>
      </c>
      <c r="B32" s="17">
        <v>25</v>
      </c>
      <c r="C32" s="59">
        <f t="shared" si="1"/>
        <v>11.185</v>
      </c>
      <c r="D32" s="17">
        <v>-2</v>
      </c>
      <c r="E32" s="70">
        <f t="shared" si="2"/>
        <v>11.185</v>
      </c>
      <c r="F32" s="76">
        <f t="shared" si="10"/>
        <v>0.44740000000000002</v>
      </c>
      <c r="G32" s="49">
        <f t="shared" si="11"/>
        <v>191.93459999999999</v>
      </c>
      <c r="H32" s="70">
        <f t="shared" si="3"/>
        <v>140.29187791499999</v>
      </c>
      <c r="I32" s="70">
        <f t="shared" si="12"/>
        <v>1937.0924099999997</v>
      </c>
      <c r="J32" s="70">
        <f t="shared" si="0"/>
        <v>286.33600000000001</v>
      </c>
      <c r="K32" s="49">
        <f t="shared" si="5"/>
        <v>-472.33718650137661</v>
      </c>
      <c r="L32" s="70">
        <f t="shared" si="6"/>
        <v>1891.3831014136233</v>
      </c>
      <c r="M32" s="70">
        <f t="shared" si="7"/>
        <v>21155.119989311377</v>
      </c>
      <c r="N32" s="70">
        <f>6829</f>
        <v>6829</v>
      </c>
      <c r="O32" s="70">
        <f t="shared" si="8"/>
        <v>21.155119989311377</v>
      </c>
      <c r="P32" s="81">
        <f t="shared" si="9"/>
        <v>6.8289999999999997</v>
      </c>
      <c r="Q32" s="89">
        <f>[1]Sheet1!O32</f>
        <v>19.85367354346138</v>
      </c>
    </row>
    <row r="33" spans="1:17" ht="15.75" thickBot="1" x14ac:dyDescent="0.3">
      <c r="A33" s="29">
        <v>30</v>
      </c>
      <c r="B33" s="17">
        <v>25</v>
      </c>
      <c r="C33" s="59">
        <f t="shared" si="1"/>
        <v>11.185</v>
      </c>
      <c r="D33" s="17">
        <v>-2</v>
      </c>
      <c r="E33" s="70">
        <f t="shared" si="2"/>
        <v>11.185</v>
      </c>
      <c r="F33" s="76">
        <f t="shared" si="10"/>
        <v>0</v>
      </c>
      <c r="G33" s="49">
        <f t="shared" si="11"/>
        <v>203.11959999999999</v>
      </c>
      <c r="H33" s="70">
        <f t="shared" si="3"/>
        <v>140.29187791499999</v>
      </c>
      <c r="I33" s="70">
        <f t="shared" si="12"/>
        <v>1937.0924099999997</v>
      </c>
      <c r="J33" s="70">
        <f t="shared" si="0"/>
        <v>0</v>
      </c>
      <c r="K33" s="49">
        <f t="shared" si="5"/>
        <v>0</v>
      </c>
      <c r="L33" s="70">
        <f t="shared" si="6"/>
        <v>2077.3842879149997</v>
      </c>
      <c r="M33" s="70">
        <f t="shared" si="7"/>
        <v>23235.543260329272</v>
      </c>
      <c r="N33" s="70">
        <f>6829</f>
        <v>6829</v>
      </c>
      <c r="O33" s="70">
        <f t="shared" si="8"/>
        <v>23.235543260329273</v>
      </c>
      <c r="P33" s="81">
        <f t="shared" si="9"/>
        <v>6.8289999999999997</v>
      </c>
      <c r="Q33" s="89">
        <f>[1]Sheet1!O33</f>
        <v>21.934096814479279</v>
      </c>
    </row>
    <row r="34" spans="1:17" ht="15.75" thickBot="1" x14ac:dyDescent="0.3">
      <c r="A34" s="29">
        <v>31</v>
      </c>
      <c r="B34" s="17">
        <v>24</v>
      </c>
      <c r="C34" s="59">
        <f t="shared" si="1"/>
        <v>10.7376</v>
      </c>
      <c r="D34" s="17">
        <v>-2</v>
      </c>
      <c r="E34" s="70">
        <f t="shared" si="2"/>
        <v>10.7376</v>
      </c>
      <c r="F34" s="76">
        <f t="shared" si="10"/>
        <v>-0.44740000000000002</v>
      </c>
      <c r="G34" s="49">
        <f t="shared" si="11"/>
        <v>213.85719999999998</v>
      </c>
      <c r="H34" s="70">
        <f t="shared" si="3"/>
        <v>129.29299468646397</v>
      </c>
      <c r="I34" s="70">
        <f t="shared" si="12"/>
        <v>1937.0924099999997</v>
      </c>
      <c r="J34" s="70">
        <f t="shared" si="0"/>
        <v>-286.33600000000001</v>
      </c>
      <c r="K34" s="49">
        <f t="shared" si="5"/>
        <v>0</v>
      </c>
      <c r="L34" s="70">
        <f t="shared" si="6"/>
        <v>1780.0494046864635</v>
      </c>
      <c r="M34" s="70">
        <f t="shared" si="7"/>
        <v>19113.458487761371</v>
      </c>
      <c r="N34" s="70">
        <f>6829</f>
        <v>6829</v>
      </c>
      <c r="O34" s="70">
        <f t="shared" si="8"/>
        <v>19.11345848776137</v>
      </c>
      <c r="P34" s="81">
        <f t="shared" si="9"/>
        <v>6.8289999999999997</v>
      </c>
      <c r="Q34" s="89">
        <f>[1]Sheet1!O34</f>
        <v>17.864069899745378</v>
      </c>
    </row>
    <row r="35" spans="1:17" ht="15.75" thickBot="1" x14ac:dyDescent="0.3">
      <c r="A35" s="29">
        <v>32</v>
      </c>
      <c r="B35" s="17">
        <v>23</v>
      </c>
      <c r="C35" s="59">
        <f t="shared" si="1"/>
        <v>10.2902</v>
      </c>
      <c r="D35" s="17">
        <v>-1</v>
      </c>
      <c r="E35" s="70">
        <f t="shared" si="2"/>
        <v>10.2902</v>
      </c>
      <c r="F35" s="76">
        <f t="shared" si="10"/>
        <v>-0.44740000000000002</v>
      </c>
      <c r="G35" s="49">
        <f t="shared" si="11"/>
        <v>224.14739999999998</v>
      </c>
      <c r="H35" s="70">
        <f t="shared" si="3"/>
        <v>118.74304546725598</v>
      </c>
      <c r="I35" s="70">
        <f t="shared" si="12"/>
        <v>1937.0924099999997</v>
      </c>
      <c r="J35" s="70">
        <f t="shared" ref="J35:J66" si="13">$S$2*F35</f>
        <v>-286.33600000000001</v>
      </c>
      <c r="K35" s="49">
        <f t="shared" si="5"/>
        <v>513.40998532758329</v>
      </c>
      <c r="L35" s="70">
        <f t="shared" si="6"/>
        <v>2282.9094407948387</v>
      </c>
      <c r="M35" s="70">
        <f t="shared" si="7"/>
        <v>23491.594727667049</v>
      </c>
      <c r="N35" s="70">
        <f>6829</f>
        <v>6829</v>
      </c>
      <c r="O35" s="70">
        <f t="shared" si="8"/>
        <v>23.491594727667049</v>
      </c>
      <c r="P35" s="81">
        <f t="shared" si="9"/>
        <v>6.8289999999999997</v>
      </c>
      <c r="Q35" s="89">
        <f>[1]Sheet1!O35</f>
        <v>22.294263997485057</v>
      </c>
    </row>
    <row r="36" spans="1:17" ht="15.75" thickBot="1" x14ac:dyDescent="0.3">
      <c r="A36" s="29">
        <v>33</v>
      </c>
      <c r="B36" s="17">
        <v>22</v>
      </c>
      <c r="C36" s="59">
        <f t="shared" si="1"/>
        <v>9.8428000000000004</v>
      </c>
      <c r="D36" s="17">
        <v>0</v>
      </c>
      <c r="E36" s="70">
        <f t="shared" si="2"/>
        <v>9.8428000000000004</v>
      </c>
      <c r="F36" s="76">
        <f t="shared" si="10"/>
        <v>-0.44740000000000002</v>
      </c>
      <c r="G36" s="49">
        <f t="shared" si="11"/>
        <v>233.99019999999999</v>
      </c>
      <c r="H36" s="70">
        <f t="shared" si="3"/>
        <v>108.64203025737598</v>
      </c>
      <c r="I36" s="70">
        <f t="shared" si="12"/>
        <v>1937.0924099999997</v>
      </c>
      <c r="J36" s="70">
        <f t="shared" si="13"/>
        <v>-286.33600000000001</v>
      </c>
      <c r="K36" s="49">
        <f t="shared" ref="K36:K67" si="14">$S$2*9.81*SIN(D36-D35)/E36</f>
        <v>536.74680284247347</v>
      </c>
      <c r="L36" s="70">
        <f t="shared" si="6"/>
        <v>2296.1452430998493</v>
      </c>
      <c r="M36" s="70">
        <f t="shared" si="7"/>
        <v>22600.498398783198</v>
      </c>
      <c r="N36" s="70">
        <f>6829</f>
        <v>6829</v>
      </c>
      <c r="O36" s="70">
        <f t="shared" si="8"/>
        <v>22.600498398783198</v>
      </c>
      <c r="P36" s="81">
        <f t="shared" si="9"/>
        <v>6.8289999999999997</v>
      </c>
      <c r="Q36" s="89">
        <f>[1]Sheet1!O36</f>
        <v>21.4552255264352</v>
      </c>
    </row>
    <row r="37" spans="1:17" ht="15.75" thickBot="1" x14ac:dyDescent="0.3">
      <c r="A37" s="29">
        <v>34</v>
      </c>
      <c r="B37" s="17">
        <v>23</v>
      </c>
      <c r="C37" s="59">
        <f t="shared" si="1"/>
        <v>10.2902</v>
      </c>
      <c r="D37" s="17">
        <v>0</v>
      </c>
      <c r="E37" s="70">
        <f t="shared" si="2"/>
        <v>10.2902</v>
      </c>
      <c r="F37" s="76">
        <f t="shared" si="10"/>
        <v>0.44740000000000002</v>
      </c>
      <c r="G37" s="49">
        <f t="shared" si="11"/>
        <v>244.28039999999999</v>
      </c>
      <c r="H37" s="70">
        <f t="shared" si="3"/>
        <v>118.74304546725598</v>
      </c>
      <c r="I37" s="70">
        <f t="shared" si="12"/>
        <v>1937.0924099999997</v>
      </c>
      <c r="J37" s="70">
        <f t="shared" si="13"/>
        <v>286.33600000000001</v>
      </c>
      <c r="K37" s="49">
        <f t="shared" si="14"/>
        <v>0</v>
      </c>
      <c r="L37" s="70">
        <f t="shared" si="6"/>
        <v>2342.1714554672553</v>
      </c>
      <c r="M37" s="70">
        <f t="shared" si="7"/>
        <v>24101.412711049154</v>
      </c>
      <c r="N37" s="70">
        <f>6829</f>
        <v>6829</v>
      </c>
      <c r="O37" s="70">
        <f t="shared" si="8"/>
        <v>24.101412711049154</v>
      </c>
      <c r="P37" s="81">
        <f t="shared" si="9"/>
        <v>6.8289999999999997</v>
      </c>
      <c r="Q37" s="89">
        <f>[1]Sheet1!O37</f>
        <v>22.904081980867158</v>
      </c>
    </row>
    <row r="38" spans="1:17" ht="15.75" thickBot="1" x14ac:dyDescent="0.3">
      <c r="A38" s="29">
        <v>35</v>
      </c>
      <c r="B38" s="17">
        <v>24</v>
      </c>
      <c r="C38" s="59">
        <f t="shared" si="1"/>
        <v>10.7376</v>
      </c>
      <c r="D38" s="17">
        <v>0</v>
      </c>
      <c r="E38" s="70">
        <f t="shared" si="2"/>
        <v>10.7376</v>
      </c>
      <c r="F38" s="76">
        <f t="shared" si="10"/>
        <v>0.44740000000000002</v>
      </c>
      <c r="G38" s="49">
        <f t="shared" si="11"/>
        <v>255.01799999999997</v>
      </c>
      <c r="H38" s="70">
        <f t="shared" si="3"/>
        <v>129.29299468646397</v>
      </c>
      <c r="I38" s="70">
        <f t="shared" si="12"/>
        <v>1937.0924099999997</v>
      </c>
      <c r="J38" s="70">
        <f t="shared" si="13"/>
        <v>286.33600000000001</v>
      </c>
      <c r="K38" s="49">
        <f t="shared" si="14"/>
        <v>0</v>
      </c>
      <c r="L38" s="70">
        <f t="shared" si="6"/>
        <v>2352.7214046864638</v>
      </c>
      <c r="M38" s="70">
        <f t="shared" si="7"/>
        <v>25262.581354961374</v>
      </c>
      <c r="N38" s="70">
        <f>6829</f>
        <v>6829</v>
      </c>
      <c r="O38" s="70">
        <f t="shared" si="8"/>
        <v>25.262581354961373</v>
      </c>
      <c r="P38" s="81">
        <f t="shared" si="9"/>
        <v>6.8289999999999997</v>
      </c>
      <c r="Q38" s="89">
        <f>[1]Sheet1!O38</f>
        <v>24.01319276694538</v>
      </c>
    </row>
    <row r="39" spans="1:17" ht="15.75" thickBot="1" x14ac:dyDescent="0.3">
      <c r="A39" s="29">
        <v>36</v>
      </c>
      <c r="B39" s="17">
        <v>25</v>
      </c>
      <c r="C39" s="59">
        <f t="shared" si="1"/>
        <v>11.185</v>
      </c>
      <c r="D39" s="17">
        <v>0</v>
      </c>
      <c r="E39" s="70">
        <f t="shared" si="2"/>
        <v>11.185</v>
      </c>
      <c r="F39" s="76">
        <f t="shared" si="10"/>
        <v>0.44740000000000002</v>
      </c>
      <c r="G39" s="49">
        <f t="shared" si="11"/>
        <v>266.20299999999997</v>
      </c>
      <c r="H39" s="70">
        <f t="shared" si="3"/>
        <v>140.29187791499999</v>
      </c>
      <c r="I39" s="70">
        <f t="shared" si="12"/>
        <v>1937.0924099999997</v>
      </c>
      <c r="J39" s="70">
        <f t="shared" si="13"/>
        <v>286.33600000000001</v>
      </c>
      <c r="K39" s="49">
        <f t="shared" si="14"/>
        <v>0</v>
      </c>
      <c r="L39" s="70">
        <f t="shared" si="6"/>
        <v>2363.720287915</v>
      </c>
      <c r="M39" s="70">
        <f t="shared" si="7"/>
        <v>26438.211420329277</v>
      </c>
      <c r="N39" s="70">
        <f>6829</f>
        <v>6829</v>
      </c>
      <c r="O39" s="70">
        <f t="shared" si="8"/>
        <v>26.438211420329278</v>
      </c>
      <c r="P39" s="81">
        <f t="shared" si="9"/>
        <v>6.8289999999999997</v>
      </c>
      <c r="Q39" s="89">
        <f>[1]Sheet1!O39</f>
        <v>25.136764974479277</v>
      </c>
    </row>
    <row r="40" spans="1:17" ht="15.75" thickBot="1" x14ac:dyDescent="0.3">
      <c r="A40" s="29">
        <v>37</v>
      </c>
      <c r="B40" s="17">
        <v>26</v>
      </c>
      <c r="C40" s="59">
        <f t="shared" si="1"/>
        <v>11.632400000000001</v>
      </c>
      <c r="D40" s="17">
        <v>-1</v>
      </c>
      <c r="E40" s="70">
        <f t="shared" si="2"/>
        <v>11.632400000000001</v>
      </c>
      <c r="F40" s="76">
        <f t="shared" si="10"/>
        <v>0.44740000000000002</v>
      </c>
      <c r="G40" s="49">
        <f t="shared" si="11"/>
        <v>277.83539999999999</v>
      </c>
      <c r="H40" s="70">
        <f t="shared" si="3"/>
        <v>151.73969515286399</v>
      </c>
      <c r="I40" s="70">
        <f t="shared" si="12"/>
        <v>1937.0924099999997</v>
      </c>
      <c r="J40" s="70">
        <f t="shared" si="13"/>
        <v>286.33600000000001</v>
      </c>
      <c r="K40" s="49">
        <f t="shared" si="14"/>
        <v>-454.17037163593903</v>
      </c>
      <c r="L40" s="70">
        <f t="shared" si="6"/>
        <v>1920.9977335169249</v>
      </c>
      <c r="M40" s="70">
        <f t="shared" si="7"/>
        <v>22345.814035362277</v>
      </c>
      <c r="N40" s="70">
        <f>6829</f>
        <v>6829</v>
      </c>
      <c r="O40" s="70">
        <f t="shared" si="8"/>
        <v>22.345814035362277</v>
      </c>
      <c r="P40" s="81">
        <f t="shared" si="9"/>
        <v>6.8289999999999997</v>
      </c>
      <c r="Q40" s="89">
        <f>[1]Sheet1!O40</f>
        <v>20.992309731678279</v>
      </c>
    </row>
    <row r="41" spans="1:17" ht="15.75" thickBot="1" x14ac:dyDescent="0.3">
      <c r="A41" s="29">
        <v>38</v>
      </c>
      <c r="B41" s="17">
        <v>26</v>
      </c>
      <c r="C41" s="59">
        <f t="shared" si="1"/>
        <v>11.632400000000001</v>
      </c>
      <c r="D41" s="17">
        <v>-1</v>
      </c>
      <c r="E41" s="70">
        <f t="shared" si="2"/>
        <v>11.632400000000001</v>
      </c>
      <c r="F41" s="76">
        <f t="shared" si="10"/>
        <v>0</v>
      </c>
      <c r="G41" s="49">
        <f t="shared" si="11"/>
        <v>289.46780000000001</v>
      </c>
      <c r="H41" s="70">
        <f t="shared" si="3"/>
        <v>151.73969515286399</v>
      </c>
      <c r="I41" s="70">
        <f t="shared" si="12"/>
        <v>1937.0924099999997</v>
      </c>
      <c r="J41" s="70">
        <f t="shared" si="13"/>
        <v>0</v>
      </c>
      <c r="K41" s="49">
        <f t="shared" si="14"/>
        <v>0</v>
      </c>
      <c r="L41" s="70">
        <f t="shared" si="6"/>
        <v>2088.8321051528637</v>
      </c>
      <c r="M41" s="70">
        <f t="shared" si="7"/>
        <v>24298.130579980174</v>
      </c>
      <c r="N41" s="70">
        <f>6829</f>
        <v>6829</v>
      </c>
      <c r="O41" s="70">
        <f t="shared" si="8"/>
        <v>24.298130579980175</v>
      </c>
      <c r="P41" s="81">
        <f t="shared" si="9"/>
        <v>6.8289999999999997</v>
      </c>
      <c r="Q41" s="89">
        <f>[1]Sheet1!O41</f>
        <v>22.944626276296177</v>
      </c>
    </row>
    <row r="42" spans="1:17" ht="15.75" thickBot="1" x14ac:dyDescent="0.3">
      <c r="A42" s="29">
        <v>39</v>
      </c>
      <c r="B42" s="17">
        <v>27</v>
      </c>
      <c r="C42" s="59">
        <f t="shared" si="1"/>
        <v>12.079800000000001</v>
      </c>
      <c r="D42" s="17">
        <v>-2</v>
      </c>
      <c r="E42" s="70">
        <f t="shared" si="2"/>
        <v>12.079800000000001</v>
      </c>
      <c r="F42" s="76">
        <f t="shared" si="10"/>
        <v>0.44740000000000002</v>
      </c>
      <c r="G42" s="49">
        <f t="shared" si="11"/>
        <v>301.54759999999999</v>
      </c>
      <c r="H42" s="70">
        <f t="shared" si="3"/>
        <v>163.63644640005597</v>
      </c>
      <c r="I42" s="70">
        <f t="shared" si="12"/>
        <v>1937.0924099999997</v>
      </c>
      <c r="J42" s="70">
        <f t="shared" si="13"/>
        <v>286.33600000000001</v>
      </c>
      <c r="K42" s="49">
        <f t="shared" si="14"/>
        <v>-437.3492467605339</v>
      </c>
      <c r="L42" s="70">
        <f t="shared" si="6"/>
        <v>1949.715609639522</v>
      </c>
      <c r="M42" s="70">
        <f t="shared" si="7"/>
        <v>23552.174621323498</v>
      </c>
      <c r="N42" s="70">
        <f>6829</f>
        <v>6829</v>
      </c>
      <c r="O42" s="70">
        <f t="shared" si="8"/>
        <v>23.552174621323498</v>
      </c>
      <c r="P42" s="81">
        <f t="shared" si="9"/>
        <v>6.8289999999999997</v>
      </c>
      <c r="Q42" s="89">
        <f>[1]Sheet1!O42</f>
        <v>22.146612459805507</v>
      </c>
    </row>
    <row r="43" spans="1:17" ht="15.75" thickBot="1" x14ac:dyDescent="0.3">
      <c r="A43" s="29">
        <v>40</v>
      </c>
      <c r="B43" s="17">
        <v>28</v>
      </c>
      <c r="C43" s="59">
        <f t="shared" si="1"/>
        <v>12.527200000000001</v>
      </c>
      <c r="D43" s="17">
        <v>-3</v>
      </c>
      <c r="E43" s="70">
        <f t="shared" si="2"/>
        <v>12.527200000000001</v>
      </c>
      <c r="F43" s="76">
        <f t="shared" si="10"/>
        <v>0.44740000000000002</v>
      </c>
      <c r="G43" s="49">
        <f t="shared" si="11"/>
        <v>314.07479999999998</v>
      </c>
      <c r="H43" s="70">
        <f t="shared" si="3"/>
        <v>175.98213165657597</v>
      </c>
      <c r="I43" s="70">
        <f t="shared" si="12"/>
        <v>1937.0924099999997</v>
      </c>
      <c r="J43" s="70">
        <f t="shared" si="13"/>
        <v>286.33600000000001</v>
      </c>
      <c r="K43" s="49">
        <f t="shared" si="14"/>
        <v>-421.72963080480054</v>
      </c>
      <c r="L43" s="70">
        <f t="shared" si="6"/>
        <v>1977.6809108517748</v>
      </c>
      <c r="M43" s="70">
        <f t="shared" si="7"/>
        <v>24774.804306422353</v>
      </c>
      <c r="N43" s="70">
        <f>6829</f>
        <v>6829</v>
      </c>
      <c r="O43" s="70">
        <f t="shared" si="8"/>
        <v>24.774804306422354</v>
      </c>
      <c r="P43" s="81">
        <f t="shared" si="9"/>
        <v>6.8289999999999997</v>
      </c>
      <c r="Q43" s="89">
        <f>[1]Sheet1!O43</f>
        <v>23.317184287070361</v>
      </c>
    </row>
    <row r="44" spans="1:17" ht="15.75" thickBot="1" x14ac:dyDescent="0.3">
      <c r="A44" s="29">
        <v>41</v>
      </c>
      <c r="B44" s="17">
        <v>27</v>
      </c>
      <c r="C44" s="59">
        <f t="shared" si="1"/>
        <v>12.079800000000001</v>
      </c>
      <c r="D44" s="17">
        <v>-3</v>
      </c>
      <c r="E44" s="70">
        <f t="shared" si="2"/>
        <v>12.079800000000001</v>
      </c>
      <c r="F44" s="76">
        <f t="shared" si="10"/>
        <v>-0.44740000000000002</v>
      </c>
      <c r="G44" s="49">
        <f t="shared" si="11"/>
        <v>326.15459999999996</v>
      </c>
      <c r="H44" s="70">
        <f t="shared" si="3"/>
        <v>163.63644640005597</v>
      </c>
      <c r="I44" s="70">
        <f t="shared" si="12"/>
        <v>1937.0924099999997</v>
      </c>
      <c r="J44" s="70">
        <f t="shared" si="13"/>
        <v>-286.33600000000001</v>
      </c>
      <c r="K44" s="49">
        <f t="shared" si="14"/>
        <v>0</v>
      </c>
      <c r="L44" s="70">
        <f t="shared" si="6"/>
        <v>1814.3928564000555</v>
      </c>
      <c r="M44" s="70">
        <f t="shared" si="7"/>
        <v>21917.502826741391</v>
      </c>
      <c r="N44" s="70">
        <f>6829</f>
        <v>6829</v>
      </c>
      <c r="O44" s="70">
        <f t="shared" si="8"/>
        <v>21.917502826741391</v>
      </c>
      <c r="P44" s="81">
        <f t="shared" si="9"/>
        <v>6.8289999999999997</v>
      </c>
      <c r="Q44" s="89">
        <f>[1]Sheet1!O44</f>
        <v>20.511940665223399</v>
      </c>
    </row>
    <row r="45" spans="1:17" ht="15.75" thickBot="1" x14ac:dyDescent="0.3">
      <c r="A45" s="29">
        <v>42</v>
      </c>
      <c r="B45" s="17">
        <v>26</v>
      </c>
      <c r="C45" s="59">
        <f t="shared" si="1"/>
        <v>11.632400000000001</v>
      </c>
      <c r="D45" s="17">
        <v>-2</v>
      </c>
      <c r="E45" s="70">
        <f t="shared" si="2"/>
        <v>11.632400000000001</v>
      </c>
      <c r="F45" s="76">
        <f t="shared" si="10"/>
        <v>-0.44740000000000002</v>
      </c>
      <c r="G45" s="49">
        <f t="shared" si="11"/>
        <v>337.78699999999998</v>
      </c>
      <c r="H45" s="70">
        <f t="shared" si="3"/>
        <v>151.73969515286399</v>
      </c>
      <c r="I45" s="70">
        <f t="shared" si="12"/>
        <v>1937.0924099999997</v>
      </c>
      <c r="J45" s="70">
        <f t="shared" si="13"/>
        <v>-286.33600000000001</v>
      </c>
      <c r="K45" s="49">
        <f t="shared" si="14"/>
        <v>454.17037163593903</v>
      </c>
      <c r="L45" s="70">
        <f t="shared" si="6"/>
        <v>2256.6664767888028</v>
      </c>
      <c r="M45" s="70">
        <f t="shared" si="7"/>
        <v>26250.447124598071</v>
      </c>
      <c r="N45" s="70">
        <f>6829</f>
        <v>6829</v>
      </c>
      <c r="O45" s="70">
        <f t="shared" si="8"/>
        <v>26.250447124598072</v>
      </c>
      <c r="P45" s="81">
        <f t="shared" si="9"/>
        <v>6.8289999999999997</v>
      </c>
      <c r="Q45" s="89">
        <f>[1]Sheet1!O45</f>
        <v>24.89694282091407</v>
      </c>
    </row>
    <row r="46" spans="1:17" ht="15.75" thickBot="1" x14ac:dyDescent="0.3">
      <c r="A46" s="29">
        <v>43</v>
      </c>
      <c r="B46" s="17">
        <v>25</v>
      </c>
      <c r="C46" s="59">
        <f t="shared" si="1"/>
        <v>11.185</v>
      </c>
      <c r="D46" s="17">
        <v>-1</v>
      </c>
      <c r="E46" s="70">
        <f t="shared" si="2"/>
        <v>11.185</v>
      </c>
      <c r="F46" s="76">
        <f t="shared" si="10"/>
        <v>-0.44740000000000002</v>
      </c>
      <c r="G46" s="49">
        <f t="shared" si="11"/>
        <v>348.97199999999998</v>
      </c>
      <c r="H46" s="70">
        <f t="shared" si="3"/>
        <v>140.29187791499999</v>
      </c>
      <c r="I46" s="70">
        <f t="shared" si="12"/>
        <v>1937.0924099999997</v>
      </c>
      <c r="J46" s="70">
        <f t="shared" si="13"/>
        <v>-286.33600000000001</v>
      </c>
      <c r="K46" s="49">
        <f t="shared" si="14"/>
        <v>472.33718650137661</v>
      </c>
      <c r="L46" s="70">
        <f t="shared" si="6"/>
        <v>2263.3854744163764</v>
      </c>
      <c r="M46" s="70">
        <f t="shared" si="7"/>
        <v>25315.966531347171</v>
      </c>
      <c r="N46" s="70">
        <f>6829</f>
        <v>6829</v>
      </c>
      <c r="O46" s="70">
        <f t="shared" si="8"/>
        <v>25.315966531347172</v>
      </c>
      <c r="P46" s="81">
        <f t="shared" si="9"/>
        <v>6.8289999999999997</v>
      </c>
      <c r="Q46" s="89">
        <f>[1]Sheet1!O46</f>
        <v>24.014520085497175</v>
      </c>
    </row>
    <row r="47" spans="1:17" ht="15.75" thickBot="1" x14ac:dyDescent="0.3">
      <c r="A47" s="30">
        <v>44</v>
      </c>
      <c r="B47" s="31">
        <v>25</v>
      </c>
      <c r="C47" s="60">
        <f t="shared" si="1"/>
        <v>11.185</v>
      </c>
      <c r="D47" s="31">
        <v>0</v>
      </c>
      <c r="E47" s="70">
        <f t="shared" si="2"/>
        <v>11.185</v>
      </c>
      <c r="F47" s="76">
        <f t="shared" si="10"/>
        <v>0</v>
      </c>
      <c r="G47" s="49">
        <f t="shared" si="11"/>
        <v>360.15699999999998</v>
      </c>
      <c r="H47" s="70">
        <f t="shared" si="3"/>
        <v>140.29187791499999</v>
      </c>
      <c r="I47" s="70">
        <f t="shared" si="12"/>
        <v>1937.0924099999997</v>
      </c>
      <c r="J47" s="70">
        <f t="shared" si="13"/>
        <v>0</v>
      </c>
      <c r="K47" s="49">
        <f t="shared" si="14"/>
        <v>472.33718650137661</v>
      </c>
      <c r="L47" s="70">
        <f t="shared" si="6"/>
        <v>2549.7214744163762</v>
      </c>
      <c r="M47" s="70">
        <f t="shared" si="7"/>
        <v>28518.634691347168</v>
      </c>
      <c r="N47" s="70">
        <f>6829</f>
        <v>6829</v>
      </c>
      <c r="O47" s="70">
        <f t="shared" si="8"/>
        <v>28.518634691347167</v>
      </c>
      <c r="P47" s="81">
        <f t="shared" si="9"/>
        <v>6.8289999999999997</v>
      </c>
      <c r="Q47" s="89">
        <f>[1]Sheet1!O47</f>
        <v>27.217188245497173</v>
      </c>
    </row>
    <row r="48" spans="1:17" ht="15.75" thickBot="1" x14ac:dyDescent="0.3">
      <c r="A48" s="32">
        <v>45</v>
      </c>
      <c r="B48" s="33">
        <v>27</v>
      </c>
      <c r="C48" s="61">
        <f t="shared" si="1"/>
        <v>12.079800000000001</v>
      </c>
      <c r="D48" s="33">
        <v>0</v>
      </c>
      <c r="E48" s="71">
        <f t="shared" si="2"/>
        <v>12.079800000000001</v>
      </c>
      <c r="F48" s="77">
        <f t="shared" si="10"/>
        <v>0.89480000000000004</v>
      </c>
      <c r="G48" s="50">
        <f t="shared" si="11"/>
        <v>372.23679999999996</v>
      </c>
      <c r="H48" s="71">
        <f t="shared" si="3"/>
        <v>163.63644640005597</v>
      </c>
      <c r="I48" s="71">
        <f>$S$12*9.81*$S$9</f>
        <v>86.835177000000002</v>
      </c>
      <c r="J48" s="71">
        <f t="shared" si="13"/>
        <v>572.67200000000003</v>
      </c>
      <c r="K48" s="50">
        <f t="shared" si="14"/>
        <v>0</v>
      </c>
      <c r="L48" s="71">
        <f t="shared" si="6"/>
        <v>823.14362340005596</v>
      </c>
      <c r="M48" s="71">
        <f t="shared" si="7"/>
        <v>9943.4103419479961</v>
      </c>
      <c r="N48" s="71">
        <f>6829</f>
        <v>6829</v>
      </c>
      <c r="O48" s="71">
        <f t="shared" si="8"/>
        <v>9.9434103419479953</v>
      </c>
      <c r="P48" s="82">
        <f t="shared" si="9"/>
        <v>6.8289999999999997</v>
      </c>
      <c r="Q48" s="89">
        <f>[1]Sheet1!O48</f>
        <v>9.8804023829833962</v>
      </c>
    </row>
    <row r="49" spans="1:17" ht="15.75" thickBot="1" x14ac:dyDescent="0.3">
      <c r="A49" s="34">
        <v>46</v>
      </c>
      <c r="B49" s="18">
        <v>29</v>
      </c>
      <c r="C49" s="62">
        <f t="shared" si="1"/>
        <v>12.974600000000001</v>
      </c>
      <c r="D49" s="18">
        <v>0</v>
      </c>
      <c r="E49" s="71">
        <f t="shared" si="2"/>
        <v>12.974600000000001</v>
      </c>
      <c r="F49" s="77">
        <f t="shared" si="10"/>
        <v>0.89480000000000004</v>
      </c>
      <c r="G49" s="50">
        <f t="shared" si="11"/>
        <v>385.21139999999997</v>
      </c>
      <c r="H49" s="71">
        <f t="shared" si="3"/>
        <v>188.77675092242399</v>
      </c>
      <c r="I49" s="71">
        <f t="shared" ref="I49:I72" si="15">$S$12*9.81*$S$9</f>
        <v>86.835177000000002</v>
      </c>
      <c r="J49" s="71">
        <f t="shared" si="13"/>
        <v>572.67200000000003</v>
      </c>
      <c r="K49" s="50">
        <f t="shared" si="14"/>
        <v>0</v>
      </c>
      <c r="L49" s="71">
        <f t="shared" si="6"/>
        <v>848.28392792242403</v>
      </c>
      <c r="M49" s="71">
        <f t="shared" si="7"/>
        <v>11006.144651222283</v>
      </c>
      <c r="N49" s="71">
        <f>6829</f>
        <v>6829</v>
      </c>
      <c r="O49" s="71">
        <f t="shared" si="8"/>
        <v>11.006144651222282</v>
      </c>
      <c r="P49" s="82">
        <f t="shared" si="9"/>
        <v>6.8289999999999997</v>
      </c>
      <c r="Q49" s="89">
        <f>[1]Sheet1!O49</f>
        <v>10.938469436038082</v>
      </c>
    </row>
    <row r="50" spans="1:17" ht="15.75" thickBot="1" x14ac:dyDescent="0.3">
      <c r="A50" s="34">
        <v>47</v>
      </c>
      <c r="B50" s="18">
        <v>31</v>
      </c>
      <c r="C50" s="62">
        <f t="shared" si="1"/>
        <v>13.869400000000001</v>
      </c>
      <c r="D50" s="18">
        <v>0</v>
      </c>
      <c r="E50" s="71">
        <f t="shared" si="2"/>
        <v>13.869400000000001</v>
      </c>
      <c r="F50" s="77">
        <f t="shared" si="10"/>
        <v>0.89480000000000004</v>
      </c>
      <c r="G50" s="50">
        <f t="shared" si="11"/>
        <v>399.08079999999995</v>
      </c>
      <c r="H50" s="71">
        <f t="shared" si="3"/>
        <v>215.71279148210397</v>
      </c>
      <c r="I50" s="71">
        <f t="shared" si="15"/>
        <v>86.835177000000002</v>
      </c>
      <c r="J50" s="71">
        <f t="shared" si="13"/>
        <v>572.67200000000003</v>
      </c>
      <c r="K50" s="50">
        <f t="shared" si="14"/>
        <v>0</v>
      </c>
      <c r="L50" s="71">
        <f t="shared" si="6"/>
        <v>875.21996848210392</v>
      </c>
      <c r="M50" s="71">
        <f t="shared" si="7"/>
        <v>12138.775830865692</v>
      </c>
      <c r="N50" s="71">
        <f>6829</f>
        <v>6829</v>
      </c>
      <c r="O50" s="71">
        <f t="shared" si="8"/>
        <v>12.138775830865692</v>
      </c>
      <c r="P50" s="82">
        <f t="shared" si="9"/>
        <v>6.8289999999999997</v>
      </c>
      <c r="Q50" s="89">
        <f>[1]Sheet1!O50</f>
        <v>12.066433359461893</v>
      </c>
    </row>
    <row r="51" spans="1:17" ht="15.75" thickBot="1" x14ac:dyDescent="0.3">
      <c r="A51" s="34">
        <v>48</v>
      </c>
      <c r="B51" s="18">
        <v>32</v>
      </c>
      <c r="C51" s="62">
        <f t="shared" si="1"/>
        <v>14.316800000000001</v>
      </c>
      <c r="D51" s="18">
        <v>0</v>
      </c>
      <c r="E51" s="71">
        <f t="shared" si="2"/>
        <v>14.316800000000001</v>
      </c>
      <c r="F51" s="77">
        <f t="shared" si="10"/>
        <v>0.44740000000000002</v>
      </c>
      <c r="G51" s="50">
        <f t="shared" si="11"/>
        <v>413.39759999999995</v>
      </c>
      <c r="H51" s="71">
        <f t="shared" si="3"/>
        <v>229.85421277593596</v>
      </c>
      <c r="I51" s="71">
        <f t="shared" si="15"/>
        <v>86.835177000000002</v>
      </c>
      <c r="J51" s="71">
        <f t="shared" si="13"/>
        <v>286.33600000000001</v>
      </c>
      <c r="K51" s="50">
        <f t="shared" si="14"/>
        <v>0</v>
      </c>
      <c r="L51" s="71">
        <f t="shared" si="6"/>
        <v>603.02538977593599</v>
      </c>
      <c r="M51" s="71">
        <f t="shared" si="7"/>
        <v>8633.393900344121</v>
      </c>
      <c r="N51" s="71">
        <f>6829</f>
        <v>6829</v>
      </c>
      <c r="O51" s="71">
        <f t="shared" si="8"/>
        <v>8.6333939003441209</v>
      </c>
      <c r="P51" s="82">
        <f t="shared" si="9"/>
        <v>6.8289999999999997</v>
      </c>
      <c r="Q51" s="89">
        <f>[1]Sheet1!O51</f>
        <v>8.5587178008305198</v>
      </c>
    </row>
    <row r="52" spans="1:17" ht="15.75" thickBot="1" x14ac:dyDescent="0.3">
      <c r="A52" s="34">
        <v>49</v>
      </c>
      <c r="B52" s="18">
        <v>33</v>
      </c>
      <c r="C52" s="62">
        <f t="shared" si="1"/>
        <v>14.764200000000001</v>
      </c>
      <c r="D52" s="18">
        <v>0</v>
      </c>
      <c r="E52" s="71">
        <f t="shared" si="2"/>
        <v>14.764200000000001</v>
      </c>
      <c r="F52" s="77">
        <f t="shared" si="10"/>
        <v>0.44740000000000002</v>
      </c>
      <c r="G52" s="50">
        <f t="shared" si="11"/>
        <v>428.16179999999997</v>
      </c>
      <c r="H52" s="71">
        <f t="shared" si="3"/>
        <v>244.44456807909594</v>
      </c>
      <c r="I52" s="71">
        <f t="shared" si="15"/>
        <v>86.835177000000002</v>
      </c>
      <c r="J52" s="71">
        <f t="shared" si="13"/>
        <v>286.33600000000001</v>
      </c>
      <c r="K52" s="50">
        <f t="shared" si="14"/>
        <v>0</v>
      </c>
      <c r="L52" s="71">
        <f t="shared" si="6"/>
        <v>617.61574507909597</v>
      </c>
      <c r="M52" s="71">
        <f t="shared" si="7"/>
        <v>9118.6023834967891</v>
      </c>
      <c r="N52" s="71">
        <f>6829</f>
        <v>6829</v>
      </c>
      <c r="O52" s="71">
        <f t="shared" si="8"/>
        <v>9.1186023834967891</v>
      </c>
      <c r="P52" s="82">
        <f t="shared" si="9"/>
        <v>6.8289999999999997</v>
      </c>
      <c r="Q52" s="89">
        <f>[1]Sheet1!O52</f>
        <v>9.0415926558733908</v>
      </c>
    </row>
    <row r="53" spans="1:17" ht="15.75" thickBot="1" x14ac:dyDescent="0.3">
      <c r="A53" s="34">
        <v>50</v>
      </c>
      <c r="B53" s="18">
        <v>34</v>
      </c>
      <c r="C53" s="62">
        <f t="shared" si="1"/>
        <v>15.211600000000001</v>
      </c>
      <c r="D53" s="18">
        <v>0</v>
      </c>
      <c r="E53" s="71">
        <f t="shared" si="2"/>
        <v>15.211600000000001</v>
      </c>
      <c r="F53" s="77">
        <f t="shared" si="10"/>
        <v>0.44740000000000002</v>
      </c>
      <c r="G53" s="50">
        <f t="shared" si="11"/>
        <v>443.37339999999995</v>
      </c>
      <c r="H53" s="71">
        <f t="shared" si="3"/>
        <v>259.48385739158397</v>
      </c>
      <c r="I53" s="71">
        <f t="shared" si="15"/>
        <v>86.835177000000002</v>
      </c>
      <c r="J53" s="71">
        <f t="shared" si="13"/>
        <v>286.33600000000001</v>
      </c>
      <c r="K53" s="50">
        <f t="shared" si="14"/>
        <v>0</v>
      </c>
      <c r="L53" s="71">
        <f t="shared" si="6"/>
        <v>632.65503439158397</v>
      </c>
      <c r="M53" s="71">
        <f t="shared" si="7"/>
        <v>9623.695321151019</v>
      </c>
      <c r="N53" s="71">
        <f>6829</f>
        <v>6829</v>
      </c>
      <c r="O53" s="71">
        <f t="shared" si="8"/>
        <v>9.6236953211510183</v>
      </c>
      <c r="P53" s="82">
        <f t="shared" si="9"/>
        <v>6.8289999999999997</v>
      </c>
      <c r="Q53" s="89">
        <f>[1]Sheet1!O53</f>
        <v>9.5443519654178193</v>
      </c>
    </row>
    <row r="54" spans="1:17" ht="15.75" thickBot="1" x14ac:dyDescent="0.3">
      <c r="A54" s="34">
        <v>51</v>
      </c>
      <c r="B54" s="18">
        <v>35</v>
      </c>
      <c r="C54" s="62">
        <f t="shared" si="1"/>
        <v>15.659000000000001</v>
      </c>
      <c r="D54" s="18">
        <v>0</v>
      </c>
      <c r="E54" s="71">
        <f t="shared" si="2"/>
        <v>15.659000000000001</v>
      </c>
      <c r="F54" s="77">
        <f t="shared" si="10"/>
        <v>0.44740000000000002</v>
      </c>
      <c r="G54" s="50">
        <f t="shared" si="11"/>
        <v>459.03239999999994</v>
      </c>
      <c r="H54" s="71">
        <f t="shared" si="3"/>
        <v>274.97208071339992</v>
      </c>
      <c r="I54" s="71">
        <f t="shared" si="15"/>
        <v>86.835177000000002</v>
      </c>
      <c r="J54" s="71">
        <f t="shared" si="13"/>
        <v>286.33600000000001</v>
      </c>
      <c r="K54" s="50">
        <f t="shared" si="14"/>
        <v>0</v>
      </c>
      <c r="L54" s="71">
        <f t="shared" si="6"/>
        <v>648.14325771339986</v>
      </c>
      <c r="M54" s="71">
        <f t="shared" si="7"/>
        <v>10149.275272534129</v>
      </c>
      <c r="N54" s="71">
        <f>6829</f>
        <v>6829</v>
      </c>
      <c r="O54" s="71">
        <f t="shared" si="8"/>
        <v>10.149275272534128</v>
      </c>
      <c r="P54" s="82">
        <f t="shared" si="9"/>
        <v>6.8289999999999997</v>
      </c>
      <c r="Q54" s="89">
        <f>[1]Sheet1!O54</f>
        <v>10.06759828869113</v>
      </c>
    </row>
    <row r="55" spans="1:17" ht="15.75" thickBot="1" x14ac:dyDescent="0.3">
      <c r="A55" s="34">
        <v>52</v>
      </c>
      <c r="B55" s="18">
        <v>34</v>
      </c>
      <c r="C55" s="62">
        <f t="shared" si="1"/>
        <v>15.211600000000001</v>
      </c>
      <c r="D55" s="18">
        <v>2</v>
      </c>
      <c r="E55" s="71">
        <f t="shared" si="2"/>
        <v>15.211600000000001</v>
      </c>
      <c r="F55" s="77">
        <f t="shared" si="10"/>
        <v>-0.44740000000000002</v>
      </c>
      <c r="G55" s="50">
        <f t="shared" si="11"/>
        <v>474.24399999999991</v>
      </c>
      <c r="H55" s="71">
        <f t="shared" si="3"/>
        <v>259.48385739158397</v>
      </c>
      <c r="I55" s="71">
        <f t="shared" si="15"/>
        <v>86.835177000000002</v>
      </c>
      <c r="J55" s="71">
        <f t="shared" si="13"/>
        <v>-286.33600000000001</v>
      </c>
      <c r="K55" s="50">
        <f t="shared" si="14"/>
        <v>375.3012809028873</v>
      </c>
      <c r="L55" s="71">
        <f t="shared" si="6"/>
        <v>435.28431529447124</v>
      </c>
      <c r="M55" s="71">
        <f t="shared" si="7"/>
        <v>6621.3708905333788</v>
      </c>
      <c r="N55" s="71">
        <f>6829</f>
        <v>6829</v>
      </c>
      <c r="O55" s="71">
        <f t="shared" si="8"/>
        <v>6.6213708905333784</v>
      </c>
      <c r="P55" s="82">
        <f t="shared" si="9"/>
        <v>6.8289999999999997</v>
      </c>
      <c r="Q55" s="89">
        <f>[1]Sheet1!O55</f>
        <v>6.5420275348001793</v>
      </c>
    </row>
    <row r="56" spans="1:17" ht="15.75" thickBot="1" x14ac:dyDescent="0.3">
      <c r="A56" s="34">
        <v>53</v>
      </c>
      <c r="B56" s="18">
        <v>31</v>
      </c>
      <c r="C56" s="62">
        <f t="shared" si="1"/>
        <v>13.869400000000001</v>
      </c>
      <c r="D56" s="18">
        <v>4</v>
      </c>
      <c r="E56" s="71">
        <f t="shared" si="2"/>
        <v>13.869400000000001</v>
      </c>
      <c r="F56" s="77">
        <f t="shared" si="10"/>
        <v>-1.3422000000000001</v>
      </c>
      <c r="G56" s="50">
        <f t="shared" si="11"/>
        <v>488.1133999999999</v>
      </c>
      <c r="H56" s="71">
        <f t="shared" si="3"/>
        <v>215.71279148210397</v>
      </c>
      <c r="I56" s="71">
        <f t="shared" si="15"/>
        <v>86.835177000000002</v>
      </c>
      <c r="J56" s="71">
        <f t="shared" si="13"/>
        <v>-859.00800000000004</v>
      </c>
      <c r="K56" s="50">
        <f t="shared" si="14"/>
        <v>411.62075969994095</v>
      </c>
      <c r="L56" s="71">
        <f t="shared" si="6"/>
        <v>-144.83927181795519</v>
      </c>
      <c r="M56" s="71">
        <f t="shared" si="7"/>
        <v>-2008.8337965519479</v>
      </c>
      <c r="N56" s="71">
        <f>6829</f>
        <v>6829</v>
      </c>
      <c r="O56" s="71">
        <f t="shared" si="8"/>
        <v>-2.008833796551948</v>
      </c>
      <c r="P56" s="82">
        <f t="shared" si="9"/>
        <v>6.8289999999999997</v>
      </c>
      <c r="Q56" s="89">
        <f>[1]Sheet1!O56</f>
        <v>-2.0811762679557475</v>
      </c>
    </row>
    <row r="57" spans="1:17" ht="15.75" thickBot="1" x14ac:dyDescent="0.3">
      <c r="A57" s="34">
        <v>54</v>
      </c>
      <c r="B57" s="18">
        <v>28</v>
      </c>
      <c r="C57" s="62">
        <f t="shared" si="1"/>
        <v>12.527200000000001</v>
      </c>
      <c r="D57" s="18">
        <v>6</v>
      </c>
      <c r="E57" s="71">
        <f t="shared" si="2"/>
        <v>12.527200000000001</v>
      </c>
      <c r="F57" s="77">
        <f t="shared" si="10"/>
        <v>-1.3422000000000001</v>
      </c>
      <c r="G57" s="50">
        <f t="shared" si="11"/>
        <v>500.64059999999989</v>
      </c>
      <c r="H57" s="71">
        <f t="shared" si="3"/>
        <v>175.98213165657597</v>
      </c>
      <c r="I57" s="71">
        <f t="shared" si="15"/>
        <v>86.835177000000002</v>
      </c>
      <c r="J57" s="71">
        <f t="shared" si="13"/>
        <v>-859.00800000000004</v>
      </c>
      <c r="K57" s="50">
        <f t="shared" si="14"/>
        <v>455.722983953506</v>
      </c>
      <c r="L57" s="71">
        <f t="shared" si="6"/>
        <v>-140.46770738991808</v>
      </c>
      <c r="M57" s="71">
        <f t="shared" si="7"/>
        <v>-1759.6670640149819</v>
      </c>
      <c r="N57" s="71">
        <f>6829</f>
        <v>6829</v>
      </c>
      <c r="O57" s="71">
        <f t="shared" si="8"/>
        <v>-1.7596670640149819</v>
      </c>
      <c r="P57" s="82">
        <f t="shared" si="9"/>
        <v>6.8289999999999997</v>
      </c>
      <c r="Q57" s="89">
        <f>[1]Sheet1!O57</f>
        <v>-1.825008651089381</v>
      </c>
    </row>
    <row r="58" spans="1:17" ht="15.75" thickBot="1" x14ac:dyDescent="0.3">
      <c r="A58" s="34">
        <v>55</v>
      </c>
      <c r="B58" s="18">
        <v>26</v>
      </c>
      <c r="C58" s="62">
        <f t="shared" si="1"/>
        <v>11.632400000000001</v>
      </c>
      <c r="D58" s="18">
        <v>8</v>
      </c>
      <c r="E58" s="71">
        <f t="shared" si="2"/>
        <v>11.632400000000001</v>
      </c>
      <c r="F58" s="77">
        <f t="shared" si="10"/>
        <v>-0.89480000000000004</v>
      </c>
      <c r="G58" s="50">
        <f t="shared" si="11"/>
        <v>512.27299999999991</v>
      </c>
      <c r="H58" s="71">
        <f t="shared" si="3"/>
        <v>151.73969515286399</v>
      </c>
      <c r="I58" s="71">
        <f t="shared" si="15"/>
        <v>86.835177000000002</v>
      </c>
      <c r="J58" s="71">
        <f t="shared" si="13"/>
        <v>-572.67200000000003</v>
      </c>
      <c r="K58" s="50">
        <f t="shared" si="14"/>
        <v>490.77859810377572</v>
      </c>
      <c r="L58" s="71">
        <f t="shared" si="6"/>
        <v>156.68147025663967</v>
      </c>
      <c r="M58" s="71">
        <f t="shared" si="7"/>
        <v>1822.5815346133354</v>
      </c>
      <c r="N58" s="71">
        <f>6829</f>
        <v>6829</v>
      </c>
      <c r="O58" s="71">
        <f t="shared" si="8"/>
        <v>1.8225815346133354</v>
      </c>
      <c r="P58" s="82">
        <f t="shared" si="9"/>
        <v>6.8289999999999997</v>
      </c>
      <c r="Q58" s="89">
        <f>[1]Sheet1!O58</f>
        <v>1.7619072037585353</v>
      </c>
    </row>
    <row r="59" spans="1:17" ht="15.75" thickBot="1" x14ac:dyDescent="0.3">
      <c r="A59" s="34">
        <v>56</v>
      </c>
      <c r="B59" s="18">
        <v>24</v>
      </c>
      <c r="C59" s="62">
        <f t="shared" si="1"/>
        <v>10.7376</v>
      </c>
      <c r="D59" s="18">
        <v>10</v>
      </c>
      <c r="E59" s="71">
        <f t="shared" si="2"/>
        <v>10.7376</v>
      </c>
      <c r="F59" s="77">
        <f t="shared" si="10"/>
        <v>-0.89480000000000004</v>
      </c>
      <c r="G59" s="50">
        <f t="shared" si="11"/>
        <v>523.01059999999995</v>
      </c>
      <c r="H59" s="71">
        <f t="shared" si="3"/>
        <v>129.29299468646397</v>
      </c>
      <c r="I59" s="71">
        <f t="shared" si="15"/>
        <v>86.835177000000002</v>
      </c>
      <c r="J59" s="71">
        <f t="shared" si="13"/>
        <v>-572.67200000000003</v>
      </c>
      <c r="K59" s="50">
        <f t="shared" si="14"/>
        <v>531.67681461242364</v>
      </c>
      <c r="L59" s="71">
        <f t="shared" si="6"/>
        <v>175.1329862988876</v>
      </c>
      <c r="M59" s="71">
        <f t="shared" si="7"/>
        <v>1880.5079536829355</v>
      </c>
      <c r="N59" s="71">
        <f>6829</f>
        <v>6829</v>
      </c>
      <c r="O59" s="71">
        <f t="shared" si="8"/>
        <v>1.8805079536829354</v>
      </c>
      <c r="P59" s="82">
        <f t="shared" si="9"/>
        <v>6.8289999999999997</v>
      </c>
      <c r="Q59" s="89">
        <f>[1]Sheet1!O59</f>
        <v>1.8245008790477355</v>
      </c>
    </row>
    <row r="60" spans="1:17" ht="15.75" thickBot="1" x14ac:dyDescent="0.3">
      <c r="A60" s="34">
        <v>57</v>
      </c>
      <c r="B60" s="18">
        <v>24</v>
      </c>
      <c r="C60" s="62">
        <f t="shared" si="1"/>
        <v>10.7376</v>
      </c>
      <c r="D60" s="18">
        <v>12</v>
      </c>
      <c r="E60" s="71">
        <f t="shared" si="2"/>
        <v>10.7376</v>
      </c>
      <c r="F60" s="77">
        <f t="shared" si="10"/>
        <v>0</v>
      </c>
      <c r="G60" s="50">
        <f t="shared" si="11"/>
        <v>533.7482</v>
      </c>
      <c r="H60" s="71">
        <f t="shared" si="3"/>
        <v>129.29299468646397</v>
      </c>
      <c r="I60" s="71">
        <f t="shared" si="15"/>
        <v>86.835177000000002</v>
      </c>
      <c r="J60" s="71">
        <f t="shared" si="13"/>
        <v>0</v>
      </c>
      <c r="K60" s="50">
        <f t="shared" si="14"/>
        <v>531.67681461242364</v>
      </c>
      <c r="L60" s="71">
        <f t="shared" si="6"/>
        <v>747.80498629888757</v>
      </c>
      <c r="M60" s="71">
        <f t="shared" si="7"/>
        <v>8029.630820882936</v>
      </c>
      <c r="N60" s="71">
        <f>6829</f>
        <v>6829</v>
      </c>
      <c r="O60" s="71">
        <f t="shared" si="8"/>
        <v>8.0296308208829359</v>
      </c>
      <c r="P60" s="82">
        <f t="shared" si="9"/>
        <v>6.8289999999999997</v>
      </c>
      <c r="Q60" s="89">
        <f>[1]Sheet1!O60</f>
        <v>7.9736237462477355</v>
      </c>
    </row>
    <row r="61" spans="1:17" ht="15.75" thickBot="1" x14ac:dyDescent="0.3">
      <c r="A61" s="34">
        <v>58</v>
      </c>
      <c r="B61" s="18">
        <v>24</v>
      </c>
      <c r="C61" s="62">
        <f t="shared" si="1"/>
        <v>10.7376</v>
      </c>
      <c r="D61" s="18">
        <v>12</v>
      </c>
      <c r="E61" s="71">
        <f t="shared" si="2"/>
        <v>10.7376</v>
      </c>
      <c r="F61" s="77">
        <f t="shared" si="10"/>
        <v>0</v>
      </c>
      <c r="G61" s="50">
        <f t="shared" si="11"/>
        <v>544.48580000000004</v>
      </c>
      <c r="H61" s="71">
        <f t="shared" si="3"/>
        <v>129.29299468646397</v>
      </c>
      <c r="I61" s="71">
        <f t="shared" si="15"/>
        <v>86.835177000000002</v>
      </c>
      <c r="J61" s="71">
        <f t="shared" si="13"/>
        <v>0</v>
      </c>
      <c r="K61" s="50">
        <f t="shared" si="14"/>
        <v>0</v>
      </c>
      <c r="L61" s="71">
        <f t="shared" si="6"/>
        <v>216.12817168646399</v>
      </c>
      <c r="M61" s="71">
        <f t="shared" si="7"/>
        <v>2320.6978563005759</v>
      </c>
      <c r="N61" s="71">
        <f>6829</f>
        <v>6829</v>
      </c>
      <c r="O61" s="71">
        <f t="shared" si="8"/>
        <v>2.3206978563005758</v>
      </c>
      <c r="P61" s="82">
        <f t="shared" si="9"/>
        <v>6.8289999999999997</v>
      </c>
      <c r="Q61" s="89">
        <f>[1]Sheet1!O61</f>
        <v>2.2646907816653759</v>
      </c>
    </row>
    <row r="62" spans="1:17" ht="15.75" thickBot="1" x14ac:dyDescent="0.3">
      <c r="A62" s="34">
        <v>59</v>
      </c>
      <c r="B62" s="18">
        <v>24</v>
      </c>
      <c r="C62" s="62">
        <f t="shared" si="1"/>
        <v>10.7376</v>
      </c>
      <c r="D62" s="18">
        <v>12</v>
      </c>
      <c r="E62" s="71">
        <f t="shared" si="2"/>
        <v>10.7376</v>
      </c>
      <c r="F62" s="77">
        <f t="shared" si="10"/>
        <v>0</v>
      </c>
      <c r="G62" s="50">
        <f t="shared" si="11"/>
        <v>555.22340000000008</v>
      </c>
      <c r="H62" s="71">
        <f t="shared" si="3"/>
        <v>129.29299468646397</v>
      </c>
      <c r="I62" s="71">
        <f t="shared" si="15"/>
        <v>86.835177000000002</v>
      </c>
      <c r="J62" s="71">
        <f t="shared" si="13"/>
        <v>0</v>
      </c>
      <c r="K62" s="50">
        <f t="shared" si="14"/>
        <v>0</v>
      </c>
      <c r="L62" s="71">
        <f t="shared" si="6"/>
        <v>216.12817168646399</v>
      </c>
      <c r="M62" s="71">
        <f t="shared" si="7"/>
        <v>2320.6978563005759</v>
      </c>
      <c r="N62" s="71">
        <f>6829</f>
        <v>6829</v>
      </c>
      <c r="O62" s="71">
        <f t="shared" si="8"/>
        <v>2.3206978563005758</v>
      </c>
      <c r="P62" s="82">
        <f t="shared" si="9"/>
        <v>6.8289999999999997</v>
      </c>
      <c r="Q62" s="89">
        <f>[1]Sheet1!O62</f>
        <v>2.2646907816653759</v>
      </c>
    </row>
    <row r="63" spans="1:17" ht="15.75" thickBot="1" x14ac:dyDescent="0.3">
      <c r="A63" s="34">
        <v>60</v>
      </c>
      <c r="B63" s="18">
        <v>24</v>
      </c>
      <c r="C63" s="62">
        <f t="shared" si="1"/>
        <v>10.7376</v>
      </c>
      <c r="D63" s="18">
        <v>12</v>
      </c>
      <c r="E63" s="71">
        <f t="shared" si="2"/>
        <v>10.7376</v>
      </c>
      <c r="F63" s="77">
        <f t="shared" si="10"/>
        <v>0</v>
      </c>
      <c r="G63" s="50">
        <f t="shared" si="11"/>
        <v>565.96100000000013</v>
      </c>
      <c r="H63" s="71">
        <f t="shared" si="3"/>
        <v>129.29299468646397</v>
      </c>
      <c r="I63" s="71">
        <f t="shared" si="15"/>
        <v>86.835177000000002</v>
      </c>
      <c r="J63" s="71">
        <f t="shared" si="13"/>
        <v>0</v>
      </c>
      <c r="K63" s="50">
        <f t="shared" si="14"/>
        <v>0</v>
      </c>
      <c r="L63" s="71">
        <f t="shared" si="6"/>
        <v>216.12817168646399</v>
      </c>
      <c r="M63" s="71">
        <f t="shared" si="7"/>
        <v>2320.6978563005759</v>
      </c>
      <c r="N63" s="71">
        <f>6829</f>
        <v>6829</v>
      </c>
      <c r="O63" s="71">
        <f t="shared" si="8"/>
        <v>2.3206978563005758</v>
      </c>
      <c r="P63" s="82">
        <f t="shared" si="9"/>
        <v>6.8289999999999997</v>
      </c>
      <c r="Q63" s="89">
        <f>[1]Sheet1!O63</f>
        <v>2.2646907816653759</v>
      </c>
    </row>
    <row r="64" spans="1:17" ht="15.75" thickBot="1" x14ac:dyDescent="0.3">
      <c r="A64" s="34">
        <v>61</v>
      </c>
      <c r="B64" s="18">
        <v>25</v>
      </c>
      <c r="C64" s="62">
        <f t="shared" si="1"/>
        <v>11.185</v>
      </c>
      <c r="D64" s="18">
        <v>10</v>
      </c>
      <c r="E64" s="71">
        <f t="shared" si="2"/>
        <v>11.185</v>
      </c>
      <c r="F64" s="77">
        <f t="shared" si="10"/>
        <v>0.44740000000000002</v>
      </c>
      <c r="G64" s="50">
        <f t="shared" si="11"/>
        <v>577.14600000000007</v>
      </c>
      <c r="H64" s="71">
        <f t="shared" si="3"/>
        <v>140.29187791499999</v>
      </c>
      <c r="I64" s="71">
        <f t="shared" si="15"/>
        <v>86.835177000000002</v>
      </c>
      <c r="J64" s="71">
        <f t="shared" si="13"/>
        <v>286.33600000000001</v>
      </c>
      <c r="K64" s="50">
        <f t="shared" si="14"/>
        <v>-510.40974202792677</v>
      </c>
      <c r="L64" s="71">
        <f t="shared" si="6"/>
        <v>3.0533128870731616</v>
      </c>
      <c r="M64" s="71">
        <f t="shared" si="7"/>
        <v>34.151304641913313</v>
      </c>
      <c r="N64" s="71">
        <f>6829</f>
        <v>6829</v>
      </c>
      <c r="O64" s="71">
        <f t="shared" si="8"/>
        <v>3.4151304641913315E-2</v>
      </c>
      <c r="P64" s="82">
        <f t="shared" si="9"/>
        <v>6.8289999999999997</v>
      </c>
      <c r="Q64" s="89">
        <f>[1]Sheet1!O64</f>
        <v>-2.4189398103086159E-2</v>
      </c>
    </row>
    <row r="65" spans="1:17" ht="15.75" thickBot="1" x14ac:dyDescent="0.3">
      <c r="A65" s="34">
        <v>62</v>
      </c>
      <c r="B65" s="18">
        <v>26</v>
      </c>
      <c r="C65" s="62">
        <f t="shared" si="1"/>
        <v>11.632400000000001</v>
      </c>
      <c r="D65" s="18">
        <v>8</v>
      </c>
      <c r="E65" s="71">
        <f t="shared" si="2"/>
        <v>11.632400000000001</v>
      </c>
      <c r="F65" s="77">
        <f t="shared" si="10"/>
        <v>0.44740000000000002</v>
      </c>
      <c r="G65" s="50">
        <f t="shared" si="11"/>
        <v>588.77840000000003</v>
      </c>
      <c r="H65" s="71">
        <f t="shared" si="3"/>
        <v>151.73969515286399</v>
      </c>
      <c r="I65" s="71">
        <f t="shared" si="15"/>
        <v>86.835177000000002</v>
      </c>
      <c r="J65" s="71">
        <f t="shared" si="13"/>
        <v>286.33600000000001</v>
      </c>
      <c r="K65" s="50">
        <f t="shared" si="14"/>
        <v>-490.77859810377572</v>
      </c>
      <c r="L65" s="71">
        <f t="shared" si="6"/>
        <v>34.13227404908821</v>
      </c>
      <c r="M65" s="71">
        <f t="shared" si="7"/>
        <v>397.04026464861369</v>
      </c>
      <c r="N65" s="71">
        <f>6829</f>
        <v>6829</v>
      </c>
      <c r="O65" s="71">
        <f t="shared" si="8"/>
        <v>0.39704026464861369</v>
      </c>
      <c r="P65" s="82">
        <f t="shared" si="9"/>
        <v>6.8289999999999997</v>
      </c>
      <c r="Q65" s="89">
        <f>[1]Sheet1!O65</f>
        <v>0.33636593379381424</v>
      </c>
    </row>
    <row r="66" spans="1:17" ht="15.75" thickBot="1" x14ac:dyDescent="0.3">
      <c r="A66" s="34">
        <v>63</v>
      </c>
      <c r="B66" s="18">
        <v>26</v>
      </c>
      <c r="C66" s="62">
        <f t="shared" si="1"/>
        <v>11.632400000000001</v>
      </c>
      <c r="D66" s="18">
        <v>6</v>
      </c>
      <c r="E66" s="71">
        <f t="shared" si="2"/>
        <v>11.632400000000001</v>
      </c>
      <c r="F66" s="77">
        <f t="shared" si="10"/>
        <v>0</v>
      </c>
      <c r="G66" s="50">
        <f t="shared" si="11"/>
        <v>600.41079999999999</v>
      </c>
      <c r="H66" s="71">
        <f t="shared" si="3"/>
        <v>151.73969515286399</v>
      </c>
      <c r="I66" s="71">
        <f t="shared" si="15"/>
        <v>86.835177000000002</v>
      </c>
      <c r="J66" s="71">
        <f t="shared" si="13"/>
        <v>0</v>
      </c>
      <c r="K66" s="50">
        <f t="shared" si="14"/>
        <v>-490.77859810377572</v>
      </c>
      <c r="L66" s="71">
        <f t="shared" si="6"/>
        <v>-252.20372595091175</v>
      </c>
      <c r="M66" s="71">
        <f t="shared" si="7"/>
        <v>-2933.7346217513859</v>
      </c>
      <c r="N66" s="71">
        <f>6829</f>
        <v>6829</v>
      </c>
      <c r="O66" s="71">
        <f t="shared" si="8"/>
        <v>-2.9337346217513858</v>
      </c>
      <c r="P66" s="82">
        <f t="shared" si="9"/>
        <v>6.8289999999999997</v>
      </c>
      <c r="Q66" s="89">
        <f>[1]Sheet1!O66</f>
        <v>-2.9944089526061863</v>
      </c>
    </row>
    <row r="67" spans="1:17" ht="15.75" thickBot="1" x14ac:dyDescent="0.3">
      <c r="A67" s="34">
        <v>64</v>
      </c>
      <c r="B67" s="18">
        <v>24</v>
      </c>
      <c r="C67" s="62">
        <f t="shared" si="1"/>
        <v>10.7376</v>
      </c>
      <c r="D67" s="18">
        <v>4</v>
      </c>
      <c r="E67" s="71">
        <f t="shared" si="2"/>
        <v>10.7376</v>
      </c>
      <c r="F67" s="77">
        <f t="shared" si="10"/>
        <v>-0.89480000000000004</v>
      </c>
      <c r="G67" s="50">
        <f t="shared" si="11"/>
        <v>611.14840000000004</v>
      </c>
      <c r="H67" s="71">
        <f t="shared" si="3"/>
        <v>129.29299468646397</v>
      </c>
      <c r="I67" s="71">
        <f t="shared" si="15"/>
        <v>86.835177000000002</v>
      </c>
      <c r="J67" s="71">
        <f t="shared" ref="J67:J98" si="16">$S$2*F67</f>
        <v>-572.67200000000003</v>
      </c>
      <c r="K67" s="50">
        <f t="shared" si="14"/>
        <v>-531.67681461242364</v>
      </c>
      <c r="L67" s="71">
        <f t="shared" si="6"/>
        <v>-888.22064292595974</v>
      </c>
      <c r="M67" s="71">
        <f t="shared" si="7"/>
        <v>-9537.3579754817856</v>
      </c>
      <c r="N67" s="71">
        <f>6829</f>
        <v>6829</v>
      </c>
      <c r="O67" s="71">
        <f t="shared" si="8"/>
        <v>-9.5373579754817861</v>
      </c>
      <c r="P67" s="82">
        <f t="shared" si="9"/>
        <v>6.8289999999999997</v>
      </c>
      <c r="Q67" s="89">
        <f>[1]Sheet1!O67</f>
        <v>-9.5933650501169847</v>
      </c>
    </row>
    <row r="68" spans="1:17" ht="15.75" thickBot="1" x14ac:dyDescent="0.3">
      <c r="A68" s="34">
        <v>65</v>
      </c>
      <c r="B68" s="18">
        <v>22</v>
      </c>
      <c r="C68" s="62">
        <f t="shared" ref="C68:C123" si="17">B68*0.4474</f>
        <v>9.8428000000000004</v>
      </c>
      <c r="D68" s="18">
        <v>2</v>
      </c>
      <c r="E68" s="71">
        <f t="shared" ref="E68:E123" si="18">C68*1</f>
        <v>9.8428000000000004</v>
      </c>
      <c r="F68" s="77">
        <f t="shared" si="10"/>
        <v>-0.89480000000000004</v>
      </c>
      <c r="G68" s="50">
        <f t="shared" si="11"/>
        <v>620.99120000000005</v>
      </c>
      <c r="H68" s="71">
        <f t="shared" ref="H68:H123" si="19">0.5*$S$3*$S$4*$S$5*(C68^2)</f>
        <v>108.64203025737598</v>
      </c>
      <c r="I68" s="71">
        <f t="shared" si="15"/>
        <v>86.835177000000002</v>
      </c>
      <c r="J68" s="71">
        <f t="shared" si="16"/>
        <v>-572.67200000000003</v>
      </c>
      <c r="K68" s="50">
        <f t="shared" ref="K68:K99" si="20">$S$2*9.81*SIN(D68-D67)/E68</f>
        <v>-580.01107048628035</v>
      </c>
      <c r="L68" s="71">
        <f t="shared" ref="L68:L123" si="21">H68+I68+J68+K68</f>
        <v>-957.20586322890438</v>
      </c>
      <c r="M68" s="71">
        <f t="shared" ref="M68:M123" si="22">C68*L68</f>
        <v>-9421.5858705894607</v>
      </c>
      <c r="N68" s="71">
        <f>6829</f>
        <v>6829</v>
      </c>
      <c r="O68" s="71">
        <f t="shared" ref="O68:O123" si="23">M68/1000</f>
        <v>-9.4215858705894604</v>
      </c>
      <c r="P68" s="82">
        <f t="shared" ref="P68:Q123" si="24">N68/1000</f>
        <v>6.8289999999999997</v>
      </c>
      <c r="Q68" s="89">
        <f>[1]Sheet1!O68</f>
        <v>-9.4729256890050593</v>
      </c>
    </row>
    <row r="69" spans="1:17" ht="15.75" thickBot="1" x14ac:dyDescent="0.3">
      <c r="A69" s="34">
        <v>66</v>
      </c>
      <c r="B69" s="18">
        <v>20</v>
      </c>
      <c r="C69" s="62">
        <f t="shared" si="17"/>
        <v>8.9480000000000004</v>
      </c>
      <c r="D69" s="18">
        <v>0</v>
      </c>
      <c r="E69" s="71">
        <f t="shared" si="18"/>
        <v>8.9480000000000004</v>
      </c>
      <c r="F69" s="77">
        <f t="shared" ref="F69:F123" si="25">(C69-C68)/1</f>
        <v>-0.89480000000000004</v>
      </c>
      <c r="G69" s="50">
        <f t="shared" ref="G69:G123" si="26">E69+G68</f>
        <v>629.93920000000003</v>
      </c>
      <c r="H69" s="71">
        <f t="shared" si="19"/>
        <v>89.786801865599983</v>
      </c>
      <c r="I69" s="71">
        <f t="shared" si="15"/>
        <v>86.835177000000002</v>
      </c>
      <c r="J69" s="71">
        <f t="shared" si="16"/>
        <v>-572.67200000000003</v>
      </c>
      <c r="K69" s="50">
        <f t="shared" si="20"/>
        <v>-638.01217753490846</v>
      </c>
      <c r="L69" s="71">
        <f t="shared" si="21"/>
        <v>-1034.0621986693086</v>
      </c>
      <c r="M69" s="71">
        <f t="shared" si="22"/>
        <v>-9252.7885536929734</v>
      </c>
      <c r="N69" s="71">
        <f>6829</f>
        <v>6829</v>
      </c>
      <c r="O69" s="71">
        <f t="shared" si="23"/>
        <v>-9.252788553692973</v>
      </c>
      <c r="P69" s="82">
        <f t="shared" si="24"/>
        <v>6.8289999999999997</v>
      </c>
      <c r="Q69" s="89">
        <f>[1]Sheet1!O69</f>
        <v>-9.2994611158889722</v>
      </c>
    </row>
    <row r="70" spans="1:17" ht="15.75" thickBot="1" x14ac:dyDescent="0.3">
      <c r="A70" s="34">
        <v>67</v>
      </c>
      <c r="B70" s="18">
        <v>22</v>
      </c>
      <c r="C70" s="62">
        <f t="shared" si="17"/>
        <v>9.8428000000000004</v>
      </c>
      <c r="D70" s="18">
        <v>0</v>
      </c>
      <c r="E70" s="71">
        <f t="shared" si="18"/>
        <v>9.8428000000000004</v>
      </c>
      <c r="F70" s="77">
        <f t="shared" si="25"/>
        <v>0.89480000000000004</v>
      </c>
      <c r="G70" s="50">
        <f t="shared" si="26"/>
        <v>639.78200000000004</v>
      </c>
      <c r="H70" s="71">
        <f t="shared" si="19"/>
        <v>108.64203025737598</v>
      </c>
      <c r="I70" s="71">
        <f t="shared" si="15"/>
        <v>86.835177000000002</v>
      </c>
      <c r="J70" s="71">
        <f t="shared" si="16"/>
        <v>572.67200000000003</v>
      </c>
      <c r="K70" s="50">
        <f t="shared" si="20"/>
        <v>0</v>
      </c>
      <c r="L70" s="71">
        <f t="shared" si="21"/>
        <v>768.14920725737602</v>
      </c>
      <c r="M70" s="71">
        <f t="shared" si="22"/>
        <v>7560.739017192901</v>
      </c>
      <c r="N70" s="71">
        <f>6829</f>
        <v>6829</v>
      </c>
      <c r="O70" s="71">
        <f t="shared" si="23"/>
        <v>7.5607390171929012</v>
      </c>
      <c r="P70" s="82">
        <f t="shared" si="24"/>
        <v>6.8289999999999997</v>
      </c>
      <c r="Q70" s="89">
        <f>[1]Sheet1!O70</f>
        <v>7.5093991987773006</v>
      </c>
    </row>
    <row r="71" spans="1:17" ht="15.75" thickBot="1" x14ac:dyDescent="0.3">
      <c r="A71" s="34">
        <v>68</v>
      </c>
      <c r="B71" s="18">
        <v>22</v>
      </c>
      <c r="C71" s="62">
        <f t="shared" si="17"/>
        <v>9.8428000000000004</v>
      </c>
      <c r="D71" s="18">
        <v>0</v>
      </c>
      <c r="E71" s="71">
        <f t="shared" si="18"/>
        <v>9.8428000000000004</v>
      </c>
      <c r="F71" s="77">
        <f t="shared" si="25"/>
        <v>0</v>
      </c>
      <c r="G71" s="50">
        <f t="shared" si="26"/>
        <v>649.62480000000005</v>
      </c>
      <c r="H71" s="71">
        <f t="shared" si="19"/>
        <v>108.64203025737598</v>
      </c>
      <c r="I71" s="71">
        <f t="shared" si="15"/>
        <v>86.835177000000002</v>
      </c>
      <c r="J71" s="71">
        <f t="shared" si="16"/>
        <v>0</v>
      </c>
      <c r="K71" s="50">
        <f t="shared" si="20"/>
        <v>0</v>
      </c>
      <c r="L71" s="71">
        <f t="shared" si="21"/>
        <v>195.47720725737599</v>
      </c>
      <c r="M71" s="71">
        <f t="shared" si="22"/>
        <v>1924.0430555929006</v>
      </c>
      <c r="N71" s="71">
        <f>6829</f>
        <v>6829</v>
      </c>
      <c r="O71" s="71">
        <f t="shared" si="23"/>
        <v>1.9240430555929007</v>
      </c>
      <c r="P71" s="82">
        <f t="shared" si="24"/>
        <v>6.8289999999999997</v>
      </c>
      <c r="Q71" s="89">
        <f>[1]Sheet1!O71</f>
        <v>1.8727032371773005</v>
      </c>
    </row>
    <row r="72" spans="1:17" ht="15.75" thickBot="1" x14ac:dyDescent="0.3">
      <c r="A72" s="35">
        <v>69</v>
      </c>
      <c r="B72" s="36">
        <v>24</v>
      </c>
      <c r="C72" s="63">
        <f t="shared" si="17"/>
        <v>10.7376</v>
      </c>
      <c r="D72" s="36">
        <v>0</v>
      </c>
      <c r="E72" s="71">
        <f t="shared" si="18"/>
        <v>10.7376</v>
      </c>
      <c r="F72" s="77">
        <f t="shared" si="25"/>
        <v>0.89480000000000004</v>
      </c>
      <c r="G72" s="50">
        <f t="shared" si="26"/>
        <v>660.36240000000009</v>
      </c>
      <c r="H72" s="71">
        <f t="shared" si="19"/>
        <v>129.29299468646397</v>
      </c>
      <c r="I72" s="71">
        <f t="shared" si="15"/>
        <v>86.835177000000002</v>
      </c>
      <c r="J72" s="71">
        <f t="shared" si="16"/>
        <v>572.67200000000003</v>
      </c>
      <c r="K72" s="50">
        <f t="shared" si="20"/>
        <v>0</v>
      </c>
      <c r="L72" s="71">
        <f t="shared" si="21"/>
        <v>788.80017168646395</v>
      </c>
      <c r="M72" s="71">
        <f t="shared" si="22"/>
        <v>8469.8207235005757</v>
      </c>
      <c r="N72" s="71">
        <f>6829</f>
        <v>6829</v>
      </c>
      <c r="O72" s="71">
        <f t="shared" si="23"/>
        <v>8.4698207235005754</v>
      </c>
      <c r="P72" s="82">
        <f t="shared" si="24"/>
        <v>6.8289999999999997</v>
      </c>
      <c r="Q72" s="89">
        <f>[1]Sheet1!O72</f>
        <v>8.4138136488653767</v>
      </c>
    </row>
    <row r="73" spans="1:17" ht="15.75" thickBot="1" x14ac:dyDescent="0.3">
      <c r="A73" s="37">
        <v>70</v>
      </c>
      <c r="B73" s="38">
        <v>24</v>
      </c>
      <c r="C73" s="64">
        <f t="shared" si="17"/>
        <v>10.7376</v>
      </c>
      <c r="D73" s="38">
        <v>0</v>
      </c>
      <c r="E73" s="72">
        <f t="shared" si="18"/>
        <v>10.7376</v>
      </c>
      <c r="F73" s="78">
        <f t="shared" si="25"/>
        <v>0</v>
      </c>
      <c r="G73" s="51">
        <f t="shared" si="26"/>
        <v>671.10000000000014</v>
      </c>
      <c r="H73" s="72">
        <f t="shared" si="19"/>
        <v>129.29299468646397</v>
      </c>
      <c r="I73" s="72">
        <f>$S$12*9.81*$S$10</f>
        <v>133.59258</v>
      </c>
      <c r="J73" s="72">
        <f t="shared" si="16"/>
        <v>0</v>
      </c>
      <c r="K73" s="51">
        <f t="shared" si="20"/>
        <v>0</v>
      </c>
      <c r="L73" s="72">
        <f t="shared" si="21"/>
        <v>262.885574686464</v>
      </c>
      <c r="M73" s="72">
        <f t="shared" si="22"/>
        <v>2822.7601467533759</v>
      </c>
      <c r="N73" s="72">
        <f>6829</f>
        <v>6829</v>
      </c>
      <c r="O73" s="72">
        <f t="shared" si="23"/>
        <v>2.8227601467533758</v>
      </c>
      <c r="P73" s="83">
        <f t="shared" si="24"/>
        <v>6.8289999999999997</v>
      </c>
      <c r="Q73" s="89">
        <f>[1]Sheet1!O73</f>
        <v>2.7365954165453759</v>
      </c>
    </row>
    <row r="74" spans="1:17" ht="15.75" thickBot="1" x14ac:dyDescent="0.3">
      <c r="A74" s="39">
        <v>71</v>
      </c>
      <c r="B74" s="19">
        <v>22</v>
      </c>
      <c r="C74" s="65">
        <f t="shared" si="17"/>
        <v>9.8428000000000004</v>
      </c>
      <c r="D74" s="19">
        <v>0</v>
      </c>
      <c r="E74" s="72">
        <f t="shared" si="18"/>
        <v>9.8428000000000004</v>
      </c>
      <c r="F74" s="78">
        <f t="shared" si="25"/>
        <v>-0.89480000000000004</v>
      </c>
      <c r="G74" s="51">
        <f t="shared" si="26"/>
        <v>680.94280000000015</v>
      </c>
      <c r="H74" s="72">
        <f t="shared" si="19"/>
        <v>108.64203025737598</v>
      </c>
      <c r="I74" s="72">
        <f t="shared" ref="I74:I102" si="27">$S$12*9.81*$S$10</f>
        <v>133.59258</v>
      </c>
      <c r="J74" s="72">
        <f t="shared" si="16"/>
        <v>-572.67200000000003</v>
      </c>
      <c r="K74" s="51">
        <f t="shared" si="20"/>
        <v>0</v>
      </c>
      <c r="L74" s="72">
        <f t="shared" si="21"/>
        <v>-330.43738974262408</v>
      </c>
      <c r="M74" s="72">
        <f t="shared" si="22"/>
        <v>-3252.4291397587003</v>
      </c>
      <c r="N74" s="72">
        <f>6829</f>
        <v>6829</v>
      </c>
      <c r="O74" s="72">
        <f t="shared" si="23"/>
        <v>-3.2524291397587004</v>
      </c>
      <c r="P74" s="83">
        <f t="shared" si="24"/>
        <v>6.8289999999999997</v>
      </c>
      <c r="Q74" s="89">
        <f>[1]Sheet1!O74</f>
        <v>-3.3314134757826999</v>
      </c>
    </row>
    <row r="75" spans="1:17" ht="15.75" thickBot="1" x14ac:dyDescent="0.3">
      <c r="A75" s="39">
        <v>72</v>
      </c>
      <c r="B75" s="19">
        <v>20</v>
      </c>
      <c r="C75" s="65">
        <f t="shared" si="17"/>
        <v>8.9480000000000004</v>
      </c>
      <c r="D75" s="19">
        <v>0</v>
      </c>
      <c r="E75" s="72">
        <f t="shared" si="18"/>
        <v>8.9480000000000004</v>
      </c>
      <c r="F75" s="78">
        <f t="shared" si="25"/>
        <v>-0.89480000000000004</v>
      </c>
      <c r="G75" s="51">
        <f t="shared" si="26"/>
        <v>689.89080000000013</v>
      </c>
      <c r="H75" s="72">
        <f t="shared" si="19"/>
        <v>89.786801865599983</v>
      </c>
      <c r="I75" s="72">
        <f t="shared" si="27"/>
        <v>133.59258</v>
      </c>
      <c r="J75" s="72">
        <f t="shared" si="16"/>
        <v>-572.67200000000003</v>
      </c>
      <c r="K75" s="51">
        <f t="shared" si="20"/>
        <v>0</v>
      </c>
      <c r="L75" s="72">
        <f t="shared" si="21"/>
        <v>-349.29261813440007</v>
      </c>
      <c r="M75" s="72">
        <f t="shared" si="22"/>
        <v>-3125.4703470666118</v>
      </c>
      <c r="N75" s="72">
        <f>6829</f>
        <v>6829</v>
      </c>
      <c r="O75" s="72">
        <f t="shared" si="23"/>
        <v>-3.1254703470666119</v>
      </c>
      <c r="P75" s="83">
        <f t="shared" si="24"/>
        <v>6.8289999999999997</v>
      </c>
      <c r="Q75" s="89">
        <f>[1]Sheet1!O75</f>
        <v>-3.1972742889066117</v>
      </c>
    </row>
    <row r="76" spans="1:17" ht="15.75" thickBot="1" x14ac:dyDescent="0.3">
      <c r="A76" s="39">
        <v>73</v>
      </c>
      <c r="B76" s="19">
        <v>18</v>
      </c>
      <c r="C76" s="65">
        <f t="shared" si="17"/>
        <v>8.0532000000000004</v>
      </c>
      <c r="D76" s="19">
        <v>0</v>
      </c>
      <c r="E76" s="72">
        <f t="shared" si="18"/>
        <v>8.0532000000000004</v>
      </c>
      <c r="F76" s="78">
        <f t="shared" si="25"/>
        <v>-0.89480000000000004</v>
      </c>
      <c r="G76" s="51">
        <f t="shared" si="26"/>
        <v>697.94400000000007</v>
      </c>
      <c r="H76" s="72">
        <f t="shared" si="19"/>
        <v>72.727309511135985</v>
      </c>
      <c r="I76" s="72">
        <f t="shared" si="27"/>
        <v>133.59258</v>
      </c>
      <c r="J76" s="72">
        <f t="shared" si="16"/>
        <v>-572.67200000000003</v>
      </c>
      <c r="K76" s="51">
        <f t="shared" si="20"/>
        <v>0</v>
      </c>
      <c r="L76" s="72">
        <f t="shared" si="21"/>
        <v>-366.35211048886401</v>
      </c>
      <c r="M76" s="72">
        <f t="shared" si="22"/>
        <v>-2950.3068161889196</v>
      </c>
      <c r="N76" s="72">
        <f>6829</f>
        <v>6829</v>
      </c>
      <c r="O76" s="72">
        <f t="shared" si="23"/>
        <v>-2.9503068161889194</v>
      </c>
      <c r="P76" s="83">
        <f t="shared" si="24"/>
        <v>6.8289999999999997</v>
      </c>
      <c r="Q76" s="89">
        <f>[1]Sheet1!O76</f>
        <v>-3.0149303638449201</v>
      </c>
    </row>
    <row r="77" spans="1:17" ht="15.75" thickBot="1" x14ac:dyDescent="0.3">
      <c r="A77" s="39">
        <v>74</v>
      </c>
      <c r="B77" s="19">
        <v>18</v>
      </c>
      <c r="C77" s="65">
        <f t="shared" si="17"/>
        <v>8.0532000000000004</v>
      </c>
      <c r="D77" s="19">
        <v>0</v>
      </c>
      <c r="E77" s="72">
        <f t="shared" si="18"/>
        <v>8.0532000000000004</v>
      </c>
      <c r="F77" s="78">
        <f t="shared" si="25"/>
        <v>0</v>
      </c>
      <c r="G77" s="51">
        <f t="shared" si="26"/>
        <v>705.99720000000002</v>
      </c>
      <c r="H77" s="72">
        <f t="shared" si="19"/>
        <v>72.727309511135985</v>
      </c>
      <c r="I77" s="72">
        <f t="shared" si="27"/>
        <v>133.59258</v>
      </c>
      <c r="J77" s="72">
        <f t="shared" si="16"/>
        <v>0</v>
      </c>
      <c r="K77" s="51">
        <f t="shared" si="20"/>
        <v>0</v>
      </c>
      <c r="L77" s="72">
        <f t="shared" si="21"/>
        <v>206.31988951113598</v>
      </c>
      <c r="M77" s="72">
        <f t="shared" si="22"/>
        <v>1661.5353342110805</v>
      </c>
      <c r="N77" s="72">
        <f>6829</f>
        <v>6829</v>
      </c>
      <c r="O77" s="72">
        <f t="shared" si="23"/>
        <v>1.6615353342110804</v>
      </c>
      <c r="P77" s="83">
        <f t="shared" si="24"/>
        <v>6.8289999999999997</v>
      </c>
      <c r="Q77" s="89">
        <f>[1]Sheet1!O77</f>
        <v>1.5969117865550804</v>
      </c>
    </row>
    <row r="78" spans="1:17" ht="15.75" thickBot="1" x14ac:dyDescent="0.3">
      <c r="A78" s="39">
        <v>75</v>
      </c>
      <c r="B78" s="19">
        <v>16</v>
      </c>
      <c r="C78" s="65">
        <f t="shared" si="17"/>
        <v>7.1584000000000003</v>
      </c>
      <c r="D78" s="19">
        <v>0</v>
      </c>
      <c r="E78" s="72">
        <f t="shared" si="18"/>
        <v>7.1584000000000003</v>
      </c>
      <c r="F78" s="78">
        <f t="shared" si="25"/>
        <v>-0.89480000000000004</v>
      </c>
      <c r="G78" s="51">
        <f t="shared" si="26"/>
        <v>713.15560000000005</v>
      </c>
      <c r="H78" s="72">
        <f t="shared" si="19"/>
        <v>57.463553193983991</v>
      </c>
      <c r="I78" s="72">
        <f t="shared" si="27"/>
        <v>133.59258</v>
      </c>
      <c r="J78" s="72">
        <f t="shared" si="16"/>
        <v>-572.67200000000003</v>
      </c>
      <c r="K78" s="51">
        <f t="shared" si="20"/>
        <v>0</v>
      </c>
      <c r="L78" s="72">
        <f t="shared" si="21"/>
        <v>-381.61586680601602</v>
      </c>
      <c r="M78" s="72">
        <f t="shared" si="22"/>
        <v>-2731.7590209441851</v>
      </c>
      <c r="N78" s="72">
        <f>6829</f>
        <v>6829</v>
      </c>
      <c r="O78" s="72">
        <f t="shared" si="23"/>
        <v>-2.7317590209441849</v>
      </c>
      <c r="P78" s="83">
        <f t="shared" si="24"/>
        <v>6.8289999999999997</v>
      </c>
      <c r="Q78" s="89">
        <f>[1]Sheet1!O78</f>
        <v>-2.7892021744161855</v>
      </c>
    </row>
    <row r="79" spans="1:17" ht="15.75" thickBot="1" x14ac:dyDescent="0.3">
      <c r="A79" s="39">
        <v>76</v>
      </c>
      <c r="B79" s="19">
        <v>18</v>
      </c>
      <c r="C79" s="65">
        <f t="shared" si="17"/>
        <v>8.0532000000000004</v>
      </c>
      <c r="D79" s="19">
        <v>0</v>
      </c>
      <c r="E79" s="72">
        <f t="shared" si="18"/>
        <v>8.0532000000000004</v>
      </c>
      <c r="F79" s="78">
        <f t="shared" si="25"/>
        <v>0.89480000000000004</v>
      </c>
      <c r="G79" s="51">
        <f t="shared" si="26"/>
        <v>721.2088</v>
      </c>
      <c r="H79" s="72">
        <f t="shared" si="19"/>
        <v>72.727309511135985</v>
      </c>
      <c r="I79" s="72">
        <f t="shared" si="27"/>
        <v>133.59258</v>
      </c>
      <c r="J79" s="72">
        <f t="shared" si="16"/>
        <v>572.67200000000003</v>
      </c>
      <c r="K79" s="51">
        <f t="shared" si="20"/>
        <v>0</v>
      </c>
      <c r="L79" s="72">
        <f t="shared" si="21"/>
        <v>778.99188951113604</v>
      </c>
      <c r="M79" s="72">
        <f t="shared" si="22"/>
        <v>6273.3774846110809</v>
      </c>
      <c r="N79" s="72">
        <f>6829</f>
        <v>6829</v>
      </c>
      <c r="O79" s="72">
        <f t="shared" si="23"/>
        <v>6.273377484611081</v>
      </c>
      <c r="P79" s="83">
        <f t="shared" si="24"/>
        <v>6.8289999999999997</v>
      </c>
      <c r="Q79" s="89">
        <f>[1]Sheet1!O79</f>
        <v>6.2087539369550804</v>
      </c>
    </row>
    <row r="80" spans="1:17" ht="15.75" thickBot="1" x14ac:dyDescent="0.3">
      <c r="A80" s="39">
        <v>77</v>
      </c>
      <c r="B80" s="19">
        <v>20</v>
      </c>
      <c r="C80" s="65">
        <f t="shared" si="17"/>
        <v>8.9480000000000004</v>
      </c>
      <c r="D80" s="19">
        <v>0</v>
      </c>
      <c r="E80" s="72">
        <f t="shared" si="18"/>
        <v>8.9480000000000004</v>
      </c>
      <c r="F80" s="78">
        <f t="shared" si="25"/>
        <v>0.89480000000000004</v>
      </c>
      <c r="G80" s="51">
        <f t="shared" si="26"/>
        <v>730.15679999999998</v>
      </c>
      <c r="H80" s="72">
        <f t="shared" si="19"/>
        <v>89.786801865599983</v>
      </c>
      <c r="I80" s="72">
        <f t="shared" si="27"/>
        <v>133.59258</v>
      </c>
      <c r="J80" s="72">
        <f t="shared" si="16"/>
        <v>572.67200000000003</v>
      </c>
      <c r="K80" s="51">
        <f t="shared" si="20"/>
        <v>0</v>
      </c>
      <c r="L80" s="72">
        <f t="shared" si="21"/>
        <v>796.05138186559998</v>
      </c>
      <c r="M80" s="72">
        <f t="shared" si="22"/>
        <v>7123.0677649333893</v>
      </c>
      <c r="N80" s="72">
        <f>6829</f>
        <v>6829</v>
      </c>
      <c r="O80" s="72">
        <f t="shared" si="23"/>
        <v>7.1230677649333893</v>
      </c>
      <c r="P80" s="83">
        <f t="shared" si="24"/>
        <v>6.8289999999999997</v>
      </c>
      <c r="Q80" s="89">
        <f>[1]Sheet1!O80</f>
        <v>7.0512638230933886</v>
      </c>
    </row>
    <row r="81" spans="1:17" ht="15.75" thickBot="1" x14ac:dyDescent="0.3">
      <c r="A81" s="39">
        <v>78</v>
      </c>
      <c r="B81" s="19">
        <v>20</v>
      </c>
      <c r="C81" s="65">
        <f t="shared" si="17"/>
        <v>8.9480000000000004</v>
      </c>
      <c r="D81" s="19">
        <v>0</v>
      </c>
      <c r="E81" s="72">
        <f t="shared" si="18"/>
        <v>8.9480000000000004</v>
      </c>
      <c r="F81" s="78">
        <f t="shared" si="25"/>
        <v>0</v>
      </c>
      <c r="G81" s="51">
        <f t="shared" si="26"/>
        <v>739.10479999999995</v>
      </c>
      <c r="H81" s="72">
        <f t="shared" si="19"/>
        <v>89.786801865599983</v>
      </c>
      <c r="I81" s="72">
        <f t="shared" si="27"/>
        <v>133.59258</v>
      </c>
      <c r="J81" s="72">
        <f t="shared" si="16"/>
        <v>0</v>
      </c>
      <c r="K81" s="51">
        <f t="shared" si="20"/>
        <v>0</v>
      </c>
      <c r="L81" s="72">
        <f t="shared" si="21"/>
        <v>223.37938186559998</v>
      </c>
      <c r="M81" s="72">
        <f t="shared" si="22"/>
        <v>1998.7987089333888</v>
      </c>
      <c r="N81" s="72">
        <f>6829</f>
        <v>6829</v>
      </c>
      <c r="O81" s="72">
        <f t="shared" si="23"/>
        <v>1.9987987089333887</v>
      </c>
      <c r="P81" s="83">
        <f t="shared" si="24"/>
        <v>6.8289999999999997</v>
      </c>
      <c r="Q81" s="89">
        <f>[1]Sheet1!O81</f>
        <v>1.9269947670933889</v>
      </c>
    </row>
    <row r="82" spans="1:17" ht="15.75" thickBot="1" x14ac:dyDescent="0.3">
      <c r="A82" s="39">
        <v>79</v>
      </c>
      <c r="B82" s="19">
        <v>20</v>
      </c>
      <c r="C82" s="65">
        <f t="shared" si="17"/>
        <v>8.9480000000000004</v>
      </c>
      <c r="D82" s="19">
        <v>0</v>
      </c>
      <c r="E82" s="72">
        <f t="shared" si="18"/>
        <v>8.9480000000000004</v>
      </c>
      <c r="F82" s="78">
        <f t="shared" si="25"/>
        <v>0</v>
      </c>
      <c r="G82" s="51">
        <f t="shared" si="26"/>
        <v>748.05279999999993</v>
      </c>
      <c r="H82" s="72">
        <f t="shared" si="19"/>
        <v>89.786801865599983</v>
      </c>
      <c r="I82" s="72">
        <f t="shared" si="27"/>
        <v>133.59258</v>
      </c>
      <c r="J82" s="72">
        <f t="shared" si="16"/>
        <v>0</v>
      </c>
      <c r="K82" s="51">
        <f t="shared" si="20"/>
        <v>0</v>
      </c>
      <c r="L82" s="72">
        <f t="shared" si="21"/>
        <v>223.37938186559998</v>
      </c>
      <c r="M82" s="72">
        <f t="shared" si="22"/>
        <v>1998.7987089333888</v>
      </c>
      <c r="N82" s="72">
        <f>6829</f>
        <v>6829</v>
      </c>
      <c r="O82" s="72">
        <f t="shared" si="23"/>
        <v>1.9987987089333887</v>
      </c>
      <c r="P82" s="83">
        <f t="shared" si="24"/>
        <v>6.8289999999999997</v>
      </c>
      <c r="Q82" s="89">
        <f>[1]Sheet1!O82</f>
        <v>1.9269947670933889</v>
      </c>
    </row>
    <row r="83" spans="1:17" ht="15.75" thickBot="1" x14ac:dyDescent="0.3">
      <c r="A83" s="39">
        <v>80</v>
      </c>
      <c r="B83" s="19">
        <v>20</v>
      </c>
      <c r="C83" s="65">
        <f t="shared" si="17"/>
        <v>8.9480000000000004</v>
      </c>
      <c r="D83" s="19">
        <v>0</v>
      </c>
      <c r="E83" s="72">
        <f t="shared" si="18"/>
        <v>8.9480000000000004</v>
      </c>
      <c r="F83" s="78">
        <f t="shared" si="25"/>
        <v>0</v>
      </c>
      <c r="G83" s="51">
        <f t="shared" si="26"/>
        <v>757.00079999999991</v>
      </c>
      <c r="H83" s="72">
        <f t="shared" si="19"/>
        <v>89.786801865599983</v>
      </c>
      <c r="I83" s="72">
        <f t="shared" si="27"/>
        <v>133.59258</v>
      </c>
      <c r="J83" s="72">
        <f t="shared" si="16"/>
        <v>0</v>
      </c>
      <c r="K83" s="51">
        <f t="shared" si="20"/>
        <v>0</v>
      </c>
      <c r="L83" s="72">
        <f t="shared" si="21"/>
        <v>223.37938186559998</v>
      </c>
      <c r="M83" s="72">
        <f t="shared" si="22"/>
        <v>1998.7987089333888</v>
      </c>
      <c r="N83" s="72">
        <f>6829</f>
        <v>6829</v>
      </c>
      <c r="O83" s="72">
        <f t="shared" si="23"/>
        <v>1.9987987089333887</v>
      </c>
      <c r="P83" s="83">
        <f t="shared" si="24"/>
        <v>6.8289999999999997</v>
      </c>
      <c r="Q83" s="89">
        <f>[1]Sheet1!O83</f>
        <v>1.9269947670933889</v>
      </c>
    </row>
    <row r="84" spans="1:17" ht="15.75" thickBot="1" x14ac:dyDescent="0.3">
      <c r="A84" s="39">
        <v>81</v>
      </c>
      <c r="B84" s="19">
        <v>20</v>
      </c>
      <c r="C84" s="65">
        <f t="shared" si="17"/>
        <v>8.9480000000000004</v>
      </c>
      <c r="D84" s="19">
        <v>0</v>
      </c>
      <c r="E84" s="72">
        <f t="shared" si="18"/>
        <v>8.9480000000000004</v>
      </c>
      <c r="F84" s="78">
        <f t="shared" si="25"/>
        <v>0</v>
      </c>
      <c r="G84" s="51">
        <f t="shared" si="26"/>
        <v>765.94879999999989</v>
      </c>
      <c r="H84" s="72">
        <f t="shared" si="19"/>
        <v>89.786801865599983</v>
      </c>
      <c r="I84" s="72">
        <f t="shared" si="27"/>
        <v>133.59258</v>
      </c>
      <c r="J84" s="72">
        <f t="shared" si="16"/>
        <v>0</v>
      </c>
      <c r="K84" s="51">
        <f t="shared" si="20"/>
        <v>0</v>
      </c>
      <c r="L84" s="72">
        <f t="shared" si="21"/>
        <v>223.37938186559998</v>
      </c>
      <c r="M84" s="72">
        <f t="shared" si="22"/>
        <v>1998.7987089333888</v>
      </c>
      <c r="N84" s="72">
        <f>6829</f>
        <v>6829</v>
      </c>
      <c r="O84" s="72">
        <f t="shared" si="23"/>
        <v>1.9987987089333887</v>
      </c>
      <c r="P84" s="83">
        <f t="shared" si="24"/>
        <v>6.8289999999999997</v>
      </c>
      <c r="Q84" s="89">
        <f>[1]Sheet1!O84</f>
        <v>1.9269947670933889</v>
      </c>
    </row>
    <row r="85" spans="1:17" ht="15.75" thickBot="1" x14ac:dyDescent="0.3">
      <c r="A85" s="39">
        <v>82</v>
      </c>
      <c r="B85" s="19">
        <v>20</v>
      </c>
      <c r="C85" s="65">
        <f t="shared" si="17"/>
        <v>8.9480000000000004</v>
      </c>
      <c r="D85" s="19">
        <v>0</v>
      </c>
      <c r="E85" s="72">
        <f t="shared" si="18"/>
        <v>8.9480000000000004</v>
      </c>
      <c r="F85" s="78">
        <f t="shared" si="25"/>
        <v>0</v>
      </c>
      <c r="G85" s="51">
        <f t="shared" si="26"/>
        <v>774.89679999999987</v>
      </c>
      <c r="H85" s="72">
        <f t="shared" si="19"/>
        <v>89.786801865599983</v>
      </c>
      <c r="I85" s="72">
        <f t="shared" si="27"/>
        <v>133.59258</v>
      </c>
      <c r="J85" s="72">
        <f t="shared" si="16"/>
        <v>0</v>
      </c>
      <c r="K85" s="51">
        <f t="shared" si="20"/>
        <v>0</v>
      </c>
      <c r="L85" s="72">
        <f t="shared" si="21"/>
        <v>223.37938186559998</v>
      </c>
      <c r="M85" s="72">
        <f t="shared" si="22"/>
        <v>1998.7987089333888</v>
      </c>
      <c r="N85" s="72">
        <f>6829</f>
        <v>6829</v>
      </c>
      <c r="O85" s="72">
        <f t="shared" si="23"/>
        <v>1.9987987089333887</v>
      </c>
      <c r="P85" s="83">
        <f t="shared" si="24"/>
        <v>6.8289999999999997</v>
      </c>
      <c r="Q85" s="89">
        <f>[1]Sheet1!O85</f>
        <v>1.9269947670933889</v>
      </c>
    </row>
    <row r="86" spans="1:17" ht="15.75" thickBot="1" x14ac:dyDescent="0.3">
      <c r="A86" s="39">
        <v>83</v>
      </c>
      <c r="B86" s="19">
        <v>20</v>
      </c>
      <c r="C86" s="65">
        <f t="shared" si="17"/>
        <v>8.9480000000000004</v>
      </c>
      <c r="D86" s="19">
        <v>0</v>
      </c>
      <c r="E86" s="72">
        <f t="shared" si="18"/>
        <v>8.9480000000000004</v>
      </c>
      <c r="F86" s="78">
        <f t="shared" si="25"/>
        <v>0</v>
      </c>
      <c r="G86" s="51">
        <f t="shared" si="26"/>
        <v>783.84479999999985</v>
      </c>
      <c r="H86" s="72">
        <f t="shared" si="19"/>
        <v>89.786801865599983</v>
      </c>
      <c r="I86" s="72">
        <f t="shared" si="27"/>
        <v>133.59258</v>
      </c>
      <c r="J86" s="72">
        <f t="shared" si="16"/>
        <v>0</v>
      </c>
      <c r="K86" s="51">
        <f t="shared" si="20"/>
        <v>0</v>
      </c>
      <c r="L86" s="72">
        <f t="shared" si="21"/>
        <v>223.37938186559998</v>
      </c>
      <c r="M86" s="72">
        <f t="shared" si="22"/>
        <v>1998.7987089333888</v>
      </c>
      <c r="N86" s="72">
        <f>6829</f>
        <v>6829</v>
      </c>
      <c r="O86" s="72">
        <f t="shared" si="23"/>
        <v>1.9987987089333887</v>
      </c>
      <c r="P86" s="83">
        <f t="shared" si="24"/>
        <v>6.8289999999999997</v>
      </c>
      <c r="Q86" s="89">
        <f>[1]Sheet1!O86</f>
        <v>1.9269947670933889</v>
      </c>
    </row>
    <row r="87" spans="1:17" ht="15.75" thickBot="1" x14ac:dyDescent="0.3">
      <c r="A87" s="39">
        <v>84</v>
      </c>
      <c r="B87" s="19">
        <v>22</v>
      </c>
      <c r="C87" s="65">
        <f t="shared" si="17"/>
        <v>9.8428000000000004</v>
      </c>
      <c r="D87" s="19">
        <v>0</v>
      </c>
      <c r="E87" s="72">
        <f t="shared" si="18"/>
        <v>9.8428000000000004</v>
      </c>
      <c r="F87" s="78">
        <f t="shared" si="25"/>
        <v>0.89480000000000004</v>
      </c>
      <c r="G87" s="51">
        <f t="shared" si="26"/>
        <v>793.68759999999986</v>
      </c>
      <c r="H87" s="72">
        <f t="shared" si="19"/>
        <v>108.64203025737598</v>
      </c>
      <c r="I87" s="72">
        <f t="shared" si="27"/>
        <v>133.59258</v>
      </c>
      <c r="J87" s="72">
        <f t="shared" si="16"/>
        <v>572.67200000000003</v>
      </c>
      <c r="K87" s="51">
        <f t="shared" si="20"/>
        <v>0</v>
      </c>
      <c r="L87" s="72">
        <f t="shared" si="21"/>
        <v>814.90661025737597</v>
      </c>
      <c r="M87" s="72">
        <f t="shared" si="22"/>
        <v>8020.9627834413004</v>
      </c>
      <c r="N87" s="72">
        <f>6829</f>
        <v>6829</v>
      </c>
      <c r="O87" s="72">
        <f t="shared" si="23"/>
        <v>8.0209627834413002</v>
      </c>
      <c r="P87" s="83">
        <f t="shared" si="24"/>
        <v>6.8289999999999997</v>
      </c>
      <c r="Q87" s="89">
        <f>[1]Sheet1!O87</f>
        <v>7.9419784474173012</v>
      </c>
    </row>
    <row r="88" spans="1:17" ht="15.75" thickBot="1" x14ac:dyDescent="0.3">
      <c r="A88" s="39">
        <v>85</v>
      </c>
      <c r="B88" s="19">
        <v>20</v>
      </c>
      <c r="C88" s="65">
        <f t="shared" si="17"/>
        <v>8.9480000000000004</v>
      </c>
      <c r="D88" s="19">
        <v>0</v>
      </c>
      <c r="E88" s="72">
        <f t="shared" si="18"/>
        <v>8.9480000000000004</v>
      </c>
      <c r="F88" s="78">
        <f t="shared" si="25"/>
        <v>-0.89480000000000004</v>
      </c>
      <c r="G88" s="51">
        <f t="shared" si="26"/>
        <v>802.63559999999984</v>
      </c>
      <c r="H88" s="72">
        <f t="shared" si="19"/>
        <v>89.786801865599983</v>
      </c>
      <c r="I88" s="72">
        <f t="shared" si="27"/>
        <v>133.59258</v>
      </c>
      <c r="J88" s="72">
        <f t="shared" si="16"/>
        <v>-572.67200000000003</v>
      </c>
      <c r="K88" s="51">
        <f t="shared" si="20"/>
        <v>0</v>
      </c>
      <c r="L88" s="72">
        <f t="shared" si="21"/>
        <v>-349.29261813440007</v>
      </c>
      <c r="M88" s="72">
        <f t="shared" si="22"/>
        <v>-3125.4703470666118</v>
      </c>
      <c r="N88" s="72">
        <f>6829</f>
        <v>6829</v>
      </c>
      <c r="O88" s="72">
        <f t="shared" si="23"/>
        <v>-3.1254703470666119</v>
      </c>
      <c r="P88" s="83">
        <f t="shared" si="24"/>
        <v>6.8289999999999997</v>
      </c>
      <c r="Q88" s="89">
        <f>[1]Sheet1!O88</f>
        <v>-3.1972742889066117</v>
      </c>
    </row>
    <row r="89" spans="1:17" ht="15.75" thickBot="1" x14ac:dyDescent="0.3">
      <c r="A89" s="39">
        <v>86</v>
      </c>
      <c r="B89" s="19">
        <v>18</v>
      </c>
      <c r="C89" s="65">
        <f t="shared" si="17"/>
        <v>8.0532000000000004</v>
      </c>
      <c r="D89" s="19">
        <v>0</v>
      </c>
      <c r="E89" s="72">
        <f t="shared" si="18"/>
        <v>8.0532000000000004</v>
      </c>
      <c r="F89" s="78">
        <f t="shared" si="25"/>
        <v>-0.89480000000000004</v>
      </c>
      <c r="G89" s="51">
        <f t="shared" si="26"/>
        <v>810.68879999999979</v>
      </c>
      <c r="H89" s="72">
        <f t="shared" si="19"/>
        <v>72.727309511135985</v>
      </c>
      <c r="I89" s="72">
        <f t="shared" si="27"/>
        <v>133.59258</v>
      </c>
      <c r="J89" s="72">
        <f t="shared" si="16"/>
        <v>-572.67200000000003</v>
      </c>
      <c r="K89" s="51">
        <f t="shared" si="20"/>
        <v>0</v>
      </c>
      <c r="L89" s="72">
        <f t="shared" si="21"/>
        <v>-366.35211048886401</v>
      </c>
      <c r="M89" s="72">
        <f t="shared" si="22"/>
        <v>-2950.3068161889196</v>
      </c>
      <c r="N89" s="72">
        <f>6829</f>
        <v>6829</v>
      </c>
      <c r="O89" s="72">
        <f t="shared" si="23"/>
        <v>-2.9503068161889194</v>
      </c>
      <c r="P89" s="83">
        <f t="shared" si="24"/>
        <v>6.8289999999999997</v>
      </c>
      <c r="Q89" s="89">
        <f>[1]Sheet1!O89</f>
        <v>-3.0149303638449201</v>
      </c>
    </row>
    <row r="90" spans="1:17" ht="15.75" thickBot="1" x14ac:dyDescent="0.3">
      <c r="A90" s="39">
        <v>87</v>
      </c>
      <c r="B90" s="19">
        <v>18</v>
      </c>
      <c r="C90" s="65">
        <f t="shared" si="17"/>
        <v>8.0532000000000004</v>
      </c>
      <c r="D90" s="19">
        <v>0</v>
      </c>
      <c r="E90" s="72">
        <f t="shared" si="18"/>
        <v>8.0532000000000004</v>
      </c>
      <c r="F90" s="78">
        <f t="shared" si="25"/>
        <v>0</v>
      </c>
      <c r="G90" s="51">
        <f t="shared" si="26"/>
        <v>818.74199999999973</v>
      </c>
      <c r="H90" s="72">
        <f t="shared" si="19"/>
        <v>72.727309511135985</v>
      </c>
      <c r="I90" s="72">
        <f t="shared" si="27"/>
        <v>133.59258</v>
      </c>
      <c r="J90" s="72">
        <f t="shared" si="16"/>
        <v>0</v>
      </c>
      <c r="K90" s="51">
        <f t="shared" si="20"/>
        <v>0</v>
      </c>
      <c r="L90" s="72">
        <f t="shared" si="21"/>
        <v>206.31988951113598</v>
      </c>
      <c r="M90" s="72">
        <f t="shared" si="22"/>
        <v>1661.5353342110805</v>
      </c>
      <c r="N90" s="72">
        <f>6829</f>
        <v>6829</v>
      </c>
      <c r="O90" s="72">
        <f t="shared" si="23"/>
        <v>1.6615353342110804</v>
      </c>
      <c r="P90" s="83">
        <f t="shared" si="24"/>
        <v>6.8289999999999997</v>
      </c>
      <c r="Q90" s="89">
        <f>[1]Sheet1!O90</f>
        <v>1.5969117865550804</v>
      </c>
    </row>
    <row r="91" spans="1:17" ht="15.75" thickBot="1" x14ac:dyDescent="0.3">
      <c r="A91" s="39">
        <v>88</v>
      </c>
      <c r="B91" s="19">
        <v>16</v>
      </c>
      <c r="C91" s="65">
        <f t="shared" si="17"/>
        <v>7.1584000000000003</v>
      </c>
      <c r="D91" s="19">
        <v>0</v>
      </c>
      <c r="E91" s="72">
        <f t="shared" si="18"/>
        <v>7.1584000000000003</v>
      </c>
      <c r="F91" s="78">
        <f t="shared" si="25"/>
        <v>-0.89480000000000004</v>
      </c>
      <c r="G91" s="51">
        <f t="shared" si="26"/>
        <v>825.90039999999976</v>
      </c>
      <c r="H91" s="72">
        <f t="shared" si="19"/>
        <v>57.463553193983991</v>
      </c>
      <c r="I91" s="72">
        <f t="shared" si="27"/>
        <v>133.59258</v>
      </c>
      <c r="J91" s="72">
        <f t="shared" si="16"/>
        <v>-572.67200000000003</v>
      </c>
      <c r="K91" s="51">
        <f t="shared" si="20"/>
        <v>0</v>
      </c>
      <c r="L91" s="72">
        <f t="shared" si="21"/>
        <v>-381.61586680601602</v>
      </c>
      <c r="M91" s="72">
        <f t="shared" si="22"/>
        <v>-2731.7590209441851</v>
      </c>
      <c r="N91" s="72">
        <f>6829</f>
        <v>6829</v>
      </c>
      <c r="O91" s="72">
        <f t="shared" si="23"/>
        <v>-2.7317590209441849</v>
      </c>
      <c r="P91" s="83">
        <f t="shared" si="24"/>
        <v>6.8289999999999997</v>
      </c>
      <c r="Q91" s="89">
        <f>[1]Sheet1!O91</f>
        <v>-2.7892021744161855</v>
      </c>
    </row>
    <row r="92" spans="1:17" ht="15.75" thickBot="1" x14ac:dyDescent="0.3">
      <c r="A92" s="39">
        <v>89</v>
      </c>
      <c r="B92" s="19">
        <v>18</v>
      </c>
      <c r="C92" s="65">
        <f t="shared" si="17"/>
        <v>8.0532000000000004</v>
      </c>
      <c r="D92" s="19">
        <v>0</v>
      </c>
      <c r="E92" s="72">
        <f t="shared" si="18"/>
        <v>8.0532000000000004</v>
      </c>
      <c r="F92" s="78">
        <f t="shared" si="25"/>
        <v>0.89480000000000004</v>
      </c>
      <c r="G92" s="51">
        <f t="shared" si="26"/>
        <v>833.95359999999971</v>
      </c>
      <c r="H92" s="72">
        <f t="shared" si="19"/>
        <v>72.727309511135985</v>
      </c>
      <c r="I92" s="72">
        <f t="shared" si="27"/>
        <v>133.59258</v>
      </c>
      <c r="J92" s="72">
        <f t="shared" si="16"/>
        <v>572.67200000000003</v>
      </c>
      <c r="K92" s="51">
        <f t="shared" si="20"/>
        <v>0</v>
      </c>
      <c r="L92" s="72">
        <f t="shared" si="21"/>
        <v>778.99188951113604</v>
      </c>
      <c r="M92" s="72">
        <f t="shared" si="22"/>
        <v>6273.3774846110809</v>
      </c>
      <c r="N92" s="72">
        <f>6829</f>
        <v>6829</v>
      </c>
      <c r="O92" s="72">
        <f t="shared" si="23"/>
        <v>6.273377484611081</v>
      </c>
      <c r="P92" s="83">
        <f t="shared" si="24"/>
        <v>6.8289999999999997</v>
      </c>
      <c r="Q92" s="89">
        <f>[1]Sheet1!O92</f>
        <v>6.2087539369550804</v>
      </c>
    </row>
    <row r="93" spans="1:17" ht="15.75" thickBot="1" x14ac:dyDescent="0.3">
      <c r="A93" s="39">
        <v>90</v>
      </c>
      <c r="B93" s="19">
        <v>20</v>
      </c>
      <c r="C93" s="65">
        <f t="shared" si="17"/>
        <v>8.9480000000000004</v>
      </c>
      <c r="D93" s="19">
        <v>0</v>
      </c>
      <c r="E93" s="72">
        <f t="shared" si="18"/>
        <v>8.9480000000000004</v>
      </c>
      <c r="F93" s="78">
        <f t="shared" si="25"/>
        <v>0.89480000000000004</v>
      </c>
      <c r="G93" s="51">
        <f t="shared" si="26"/>
        <v>842.90159999999969</v>
      </c>
      <c r="H93" s="72">
        <f t="shared" si="19"/>
        <v>89.786801865599983</v>
      </c>
      <c r="I93" s="72">
        <f t="shared" si="27"/>
        <v>133.59258</v>
      </c>
      <c r="J93" s="72">
        <f t="shared" si="16"/>
        <v>572.67200000000003</v>
      </c>
      <c r="K93" s="51">
        <f t="shared" si="20"/>
        <v>0</v>
      </c>
      <c r="L93" s="72">
        <f t="shared" si="21"/>
        <v>796.05138186559998</v>
      </c>
      <c r="M93" s="72">
        <f t="shared" si="22"/>
        <v>7123.0677649333893</v>
      </c>
      <c r="N93" s="72">
        <f>6829</f>
        <v>6829</v>
      </c>
      <c r="O93" s="72">
        <f t="shared" si="23"/>
        <v>7.1230677649333893</v>
      </c>
      <c r="P93" s="83">
        <f t="shared" si="24"/>
        <v>6.8289999999999997</v>
      </c>
      <c r="Q93" s="89">
        <f>[1]Sheet1!O93</f>
        <v>7.0512638230933886</v>
      </c>
    </row>
    <row r="94" spans="1:17" ht="15.75" thickBot="1" x14ac:dyDescent="0.3">
      <c r="A94" s="39">
        <v>91</v>
      </c>
      <c r="B94" s="19">
        <v>20</v>
      </c>
      <c r="C94" s="65">
        <f t="shared" si="17"/>
        <v>8.9480000000000004</v>
      </c>
      <c r="D94" s="19">
        <v>0</v>
      </c>
      <c r="E94" s="72">
        <f t="shared" si="18"/>
        <v>8.9480000000000004</v>
      </c>
      <c r="F94" s="78">
        <f t="shared" si="25"/>
        <v>0</v>
      </c>
      <c r="G94" s="51">
        <f t="shared" si="26"/>
        <v>851.84959999999967</v>
      </c>
      <c r="H94" s="72">
        <f t="shared" si="19"/>
        <v>89.786801865599983</v>
      </c>
      <c r="I94" s="72">
        <f t="shared" si="27"/>
        <v>133.59258</v>
      </c>
      <c r="J94" s="72">
        <f t="shared" si="16"/>
        <v>0</v>
      </c>
      <c r="K94" s="51">
        <f t="shared" si="20"/>
        <v>0</v>
      </c>
      <c r="L94" s="72">
        <f t="shared" si="21"/>
        <v>223.37938186559998</v>
      </c>
      <c r="M94" s="72">
        <f t="shared" si="22"/>
        <v>1998.7987089333888</v>
      </c>
      <c r="N94" s="72">
        <f>6829</f>
        <v>6829</v>
      </c>
      <c r="O94" s="72">
        <f t="shared" si="23"/>
        <v>1.9987987089333887</v>
      </c>
      <c r="P94" s="83">
        <f t="shared" si="24"/>
        <v>6.8289999999999997</v>
      </c>
      <c r="Q94" s="89">
        <f>[1]Sheet1!O94</f>
        <v>1.9269947670933889</v>
      </c>
    </row>
    <row r="95" spans="1:17" ht="15.75" thickBot="1" x14ac:dyDescent="0.3">
      <c r="A95" s="39">
        <v>92</v>
      </c>
      <c r="B95" s="19">
        <v>20</v>
      </c>
      <c r="C95" s="65">
        <f t="shared" si="17"/>
        <v>8.9480000000000004</v>
      </c>
      <c r="D95" s="19">
        <v>0</v>
      </c>
      <c r="E95" s="72">
        <f t="shared" si="18"/>
        <v>8.9480000000000004</v>
      </c>
      <c r="F95" s="78">
        <f t="shared" si="25"/>
        <v>0</v>
      </c>
      <c r="G95" s="51">
        <f t="shared" si="26"/>
        <v>860.79759999999965</v>
      </c>
      <c r="H95" s="72">
        <f t="shared" si="19"/>
        <v>89.786801865599983</v>
      </c>
      <c r="I95" s="72">
        <f t="shared" si="27"/>
        <v>133.59258</v>
      </c>
      <c r="J95" s="72">
        <f t="shared" si="16"/>
        <v>0</v>
      </c>
      <c r="K95" s="51">
        <f t="shared" si="20"/>
        <v>0</v>
      </c>
      <c r="L95" s="72">
        <f t="shared" si="21"/>
        <v>223.37938186559998</v>
      </c>
      <c r="M95" s="72">
        <f t="shared" si="22"/>
        <v>1998.7987089333888</v>
      </c>
      <c r="N95" s="72">
        <f>6829</f>
        <v>6829</v>
      </c>
      <c r="O95" s="72">
        <f t="shared" si="23"/>
        <v>1.9987987089333887</v>
      </c>
      <c r="P95" s="83">
        <f t="shared" si="24"/>
        <v>6.8289999999999997</v>
      </c>
      <c r="Q95" s="89">
        <f>[1]Sheet1!O95</f>
        <v>1.9269947670933889</v>
      </c>
    </row>
    <row r="96" spans="1:17" ht="15.75" thickBot="1" x14ac:dyDescent="0.3">
      <c r="A96" s="39">
        <v>93</v>
      </c>
      <c r="B96" s="19">
        <v>22</v>
      </c>
      <c r="C96" s="65">
        <f t="shared" si="17"/>
        <v>9.8428000000000004</v>
      </c>
      <c r="D96" s="19">
        <v>0</v>
      </c>
      <c r="E96" s="72">
        <f t="shared" si="18"/>
        <v>9.8428000000000004</v>
      </c>
      <c r="F96" s="78">
        <f t="shared" si="25"/>
        <v>0.89480000000000004</v>
      </c>
      <c r="G96" s="51">
        <f t="shared" si="26"/>
        <v>870.64039999999966</v>
      </c>
      <c r="H96" s="72">
        <f t="shared" si="19"/>
        <v>108.64203025737598</v>
      </c>
      <c r="I96" s="72">
        <f t="shared" si="27"/>
        <v>133.59258</v>
      </c>
      <c r="J96" s="72">
        <f t="shared" si="16"/>
        <v>572.67200000000003</v>
      </c>
      <c r="K96" s="51">
        <f t="shared" si="20"/>
        <v>0</v>
      </c>
      <c r="L96" s="72">
        <f t="shared" si="21"/>
        <v>814.90661025737597</v>
      </c>
      <c r="M96" s="72">
        <f t="shared" si="22"/>
        <v>8020.9627834413004</v>
      </c>
      <c r="N96" s="72">
        <f>6829</f>
        <v>6829</v>
      </c>
      <c r="O96" s="72">
        <f t="shared" si="23"/>
        <v>8.0209627834413002</v>
      </c>
      <c r="P96" s="83">
        <f t="shared" si="24"/>
        <v>6.8289999999999997</v>
      </c>
      <c r="Q96" s="89">
        <f>[1]Sheet1!O96</f>
        <v>7.9419784474173012</v>
      </c>
    </row>
    <row r="97" spans="1:17" ht="15.75" thickBot="1" x14ac:dyDescent="0.3">
      <c r="A97" s="39">
        <v>94</v>
      </c>
      <c r="B97" s="19">
        <v>22</v>
      </c>
      <c r="C97" s="65">
        <f t="shared" si="17"/>
        <v>9.8428000000000004</v>
      </c>
      <c r="D97" s="19">
        <v>0</v>
      </c>
      <c r="E97" s="72">
        <f t="shared" si="18"/>
        <v>9.8428000000000004</v>
      </c>
      <c r="F97" s="78">
        <f t="shared" si="25"/>
        <v>0</v>
      </c>
      <c r="G97" s="51">
        <f t="shared" si="26"/>
        <v>880.48319999999967</v>
      </c>
      <c r="H97" s="72">
        <f t="shared" si="19"/>
        <v>108.64203025737598</v>
      </c>
      <c r="I97" s="72">
        <f t="shared" si="27"/>
        <v>133.59258</v>
      </c>
      <c r="J97" s="72">
        <f t="shared" si="16"/>
        <v>0</v>
      </c>
      <c r="K97" s="51">
        <f t="shared" si="20"/>
        <v>0</v>
      </c>
      <c r="L97" s="72">
        <f t="shared" si="21"/>
        <v>242.23461025737598</v>
      </c>
      <c r="M97" s="72">
        <f t="shared" si="22"/>
        <v>2384.2668218413005</v>
      </c>
      <c r="N97" s="72">
        <f>6829</f>
        <v>6829</v>
      </c>
      <c r="O97" s="72">
        <f t="shared" si="23"/>
        <v>2.3842668218413006</v>
      </c>
      <c r="P97" s="83">
        <f t="shared" si="24"/>
        <v>6.8289999999999997</v>
      </c>
      <c r="Q97" s="89">
        <f>[1]Sheet1!O97</f>
        <v>2.3052824858173002</v>
      </c>
    </row>
    <row r="98" spans="1:17" ht="15.75" thickBot="1" x14ac:dyDescent="0.3">
      <c r="A98" s="39">
        <v>95</v>
      </c>
      <c r="B98" s="19">
        <v>24</v>
      </c>
      <c r="C98" s="65">
        <f t="shared" si="17"/>
        <v>10.7376</v>
      </c>
      <c r="D98" s="19">
        <v>0</v>
      </c>
      <c r="E98" s="72">
        <f t="shared" si="18"/>
        <v>10.7376</v>
      </c>
      <c r="F98" s="78">
        <f t="shared" si="25"/>
        <v>0.89480000000000004</v>
      </c>
      <c r="G98" s="51">
        <f t="shared" si="26"/>
        <v>891.22079999999971</v>
      </c>
      <c r="H98" s="72">
        <f t="shared" si="19"/>
        <v>129.29299468646397</v>
      </c>
      <c r="I98" s="72">
        <f t="shared" si="27"/>
        <v>133.59258</v>
      </c>
      <c r="J98" s="72">
        <f t="shared" si="16"/>
        <v>572.67200000000003</v>
      </c>
      <c r="K98" s="51">
        <f t="shared" si="20"/>
        <v>0</v>
      </c>
      <c r="L98" s="72">
        <f t="shared" si="21"/>
        <v>835.55757468646402</v>
      </c>
      <c r="M98" s="72">
        <f t="shared" si="22"/>
        <v>8971.8830139533766</v>
      </c>
      <c r="N98" s="72">
        <f>6829</f>
        <v>6829</v>
      </c>
      <c r="O98" s="72">
        <f t="shared" si="23"/>
        <v>8.9718830139533772</v>
      </c>
      <c r="P98" s="83">
        <f t="shared" si="24"/>
        <v>6.8289999999999997</v>
      </c>
      <c r="Q98" s="89">
        <f>[1]Sheet1!O98</f>
        <v>8.8857182837453763</v>
      </c>
    </row>
    <row r="99" spans="1:17" ht="15.75" thickBot="1" x14ac:dyDescent="0.3">
      <c r="A99" s="39">
        <v>96</v>
      </c>
      <c r="B99" s="19">
        <v>26</v>
      </c>
      <c r="C99" s="65">
        <f t="shared" si="17"/>
        <v>11.632400000000001</v>
      </c>
      <c r="D99" s="19">
        <v>0</v>
      </c>
      <c r="E99" s="72">
        <f t="shared" si="18"/>
        <v>11.632400000000001</v>
      </c>
      <c r="F99" s="78">
        <f t="shared" si="25"/>
        <v>0.89480000000000004</v>
      </c>
      <c r="G99" s="51">
        <f t="shared" si="26"/>
        <v>902.85319999999967</v>
      </c>
      <c r="H99" s="72">
        <f t="shared" si="19"/>
        <v>151.73969515286399</v>
      </c>
      <c r="I99" s="72">
        <f t="shared" si="27"/>
        <v>133.59258</v>
      </c>
      <c r="J99" s="72">
        <f t="shared" ref="J99:J123" si="28">$S$2*F99</f>
        <v>572.67200000000003</v>
      </c>
      <c r="K99" s="51">
        <f t="shared" si="20"/>
        <v>0</v>
      </c>
      <c r="L99" s="72">
        <f t="shared" si="21"/>
        <v>858.00427515286401</v>
      </c>
      <c r="M99" s="72">
        <f t="shared" si="22"/>
        <v>9980.6489302881764</v>
      </c>
      <c r="N99" s="72">
        <f>6829</f>
        <v>6829</v>
      </c>
      <c r="O99" s="72">
        <f t="shared" si="23"/>
        <v>9.9806489302881758</v>
      </c>
      <c r="P99" s="83">
        <f t="shared" si="24"/>
        <v>6.8289999999999997</v>
      </c>
      <c r="Q99" s="89">
        <f>[1]Sheet1!O99</f>
        <v>9.8873038058961757</v>
      </c>
    </row>
    <row r="100" spans="1:17" ht="15.75" thickBot="1" x14ac:dyDescent="0.3">
      <c r="A100" s="39">
        <v>97</v>
      </c>
      <c r="B100" s="19">
        <v>28</v>
      </c>
      <c r="C100" s="65">
        <f t="shared" si="17"/>
        <v>12.527200000000001</v>
      </c>
      <c r="D100" s="19">
        <v>0</v>
      </c>
      <c r="E100" s="72">
        <f t="shared" si="18"/>
        <v>12.527200000000001</v>
      </c>
      <c r="F100" s="78">
        <f t="shared" si="25"/>
        <v>0.89480000000000004</v>
      </c>
      <c r="G100" s="51">
        <f t="shared" si="26"/>
        <v>915.38039999999967</v>
      </c>
      <c r="H100" s="72">
        <f t="shared" si="19"/>
        <v>175.98213165657597</v>
      </c>
      <c r="I100" s="72">
        <f t="shared" si="27"/>
        <v>133.59258</v>
      </c>
      <c r="J100" s="72">
        <f t="shared" si="28"/>
        <v>572.67200000000003</v>
      </c>
      <c r="K100" s="51">
        <f t="shared" ref="K100:K123" si="29">$S$2*9.81*SIN(D100-D99)/E100</f>
        <v>0</v>
      </c>
      <c r="L100" s="72">
        <f t="shared" si="21"/>
        <v>882.24671165657605</v>
      </c>
      <c r="M100" s="72">
        <f t="shared" si="22"/>
        <v>11052.081006264259</v>
      </c>
      <c r="N100" s="72">
        <f>6829</f>
        <v>6829</v>
      </c>
      <c r="O100" s="72">
        <f t="shared" si="23"/>
        <v>11.05208100626426</v>
      </c>
      <c r="P100" s="83">
        <f t="shared" si="24"/>
        <v>6.8289999999999997</v>
      </c>
      <c r="Q100" s="89">
        <f>[1]Sheet1!O100</f>
        <v>10.95155548768826</v>
      </c>
    </row>
    <row r="101" spans="1:17" ht="15.75" thickBot="1" x14ac:dyDescent="0.3">
      <c r="A101" s="39">
        <v>98</v>
      </c>
      <c r="B101" s="19">
        <v>30</v>
      </c>
      <c r="C101" s="65">
        <f t="shared" si="17"/>
        <v>13.422000000000001</v>
      </c>
      <c r="D101" s="19">
        <v>0</v>
      </c>
      <c r="E101" s="72">
        <f t="shared" si="18"/>
        <v>13.422000000000001</v>
      </c>
      <c r="F101" s="78">
        <f t="shared" si="25"/>
        <v>0.89480000000000004</v>
      </c>
      <c r="G101" s="51">
        <f t="shared" si="26"/>
        <v>928.80239999999969</v>
      </c>
      <c r="H101" s="72">
        <f t="shared" si="19"/>
        <v>202.02030419759998</v>
      </c>
      <c r="I101" s="72">
        <f t="shared" si="27"/>
        <v>133.59258</v>
      </c>
      <c r="J101" s="72">
        <f t="shared" si="28"/>
        <v>572.67200000000003</v>
      </c>
      <c r="K101" s="51">
        <f t="shared" si="29"/>
        <v>0</v>
      </c>
      <c r="L101" s="72">
        <f t="shared" si="21"/>
        <v>908.28488419760004</v>
      </c>
      <c r="M101" s="72">
        <f t="shared" si="22"/>
        <v>12190.999715700189</v>
      </c>
      <c r="N101" s="72">
        <f>6829</f>
        <v>6829</v>
      </c>
      <c r="O101" s="72">
        <f t="shared" si="23"/>
        <v>12.190999715700189</v>
      </c>
      <c r="P101" s="83">
        <f t="shared" si="24"/>
        <v>6.8289999999999997</v>
      </c>
      <c r="Q101" s="89">
        <f>[1]Sheet1!O101</f>
        <v>12.083293802940188</v>
      </c>
    </row>
    <row r="102" spans="1:17" ht="15.75" thickBot="1" x14ac:dyDescent="0.3">
      <c r="A102" s="40">
        <v>99</v>
      </c>
      <c r="B102" s="41">
        <v>30</v>
      </c>
      <c r="C102" s="66">
        <f t="shared" si="17"/>
        <v>13.422000000000001</v>
      </c>
      <c r="D102" s="41">
        <v>0</v>
      </c>
      <c r="E102" s="72">
        <f t="shared" si="18"/>
        <v>13.422000000000001</v>
      </c>
      <c r="F102" s="78">
        <f t="shared" si="25"/>
        <v>0</v>
      </c>
      <c r="G102" s="51">
        <f t="shared" si="26"/>
        <v>942.22439999999972</v>
      </c>
      <c r="H102" s="72">
        <f t="shared" si="19"/>
        <v>202.02030419759998</v>
      </c>
      <c r="I102" s="72">
        <f t="shared" si="27"/>
        <v>133.59258</v>
      </c>
      <c r="J102" s="72">
        <f t="shared" si="28"/>
        <v>0</v>
      </c>
      <c r="K102" s="51">
        <f t="shared" si="29"/>
        <v>0</v>
      </c>
      <c r="L102" s="72">
        <f t="shared" si="21"/>
        <v>335.61288419760001</v>
      </c>
      <c r="M102" s="72">
        <f t="shared" si="22"/>
        <v>4504.5961317001875</v>
      </c>
      <c r="N102" s="72">
        <f>6829</f>
        <v>6829</v>
      </c>
      <c r="O102" s="72">
        <f t="shared" si="23"/>
        <v>4.5045961317001879</v>
      </c>
      <c r="P102" s="83">
        <f t="shared" si="24"/>
        <v>6.8289999999999997</v>
      </c>
      <c r="Q102" s="89">
        <f>[1]Sheet1!O102</f>
        <v>4.3968902189401868</v>
      </c>
    </row>
    <row r="103" spans="1:17" ht="15.75" thickBot="1" x14ac:dyDescent="0.3">
      <c r="A103" s="42">
        <v>100</v>
      </c>
      <c r="B103" s="43">
        <v>31</v>
      </c>
      <c r="C103" s="67">
        <f t="shared" si="17"/>
        <v>13.869400000000001</v>
      </c>
      <c r="D103" s="43">
        <v>0</v>
      </c>
      <c r="E103" s="73">
        <f t="shared" si="18"/>
        <v>13.869400000000001</v>
      </c>
      <c r="F103" s="79">
        <f t="shared" si="25"/>
        <v>0.44740000000000002</v>
      </c>
      <c r="G103" s="52">
        <f t="shared" si="26"/>
        <v>956.09379999999976</v>
      </c>
      <c r="H103" s="73">
        <f t="shared" si="19"/>
        <v>215.71279148210397</v>
      </c>
      <c r="I103" s="73">
        <f>$S$12*9.81*$S$11</f>
        <v>166.990725</v>
      </c>
      <c r="J103" s="73">
        <f t="shared" si="28"/>
        <v>286.33600000000001</v>
      </c>
      <c r="K103" s="52">
        <f t="shared" si="29"/>
        <v>0</v>
      </c>
      <c r="L103" s="73">
        <f t="shared" si="21"/>
        <v>669.03951648210398</v>
      </c>
      <c r="M103" s="73">
        <f t="shared" si="22"/>
        <v>9279.1766698968931</v>
      </c>
      <c r="N103" s="73">
        <f>6829</f>
        <v>6829</v>
      </c>
      <c r="O103" s="73">
        <f t="shared" si="23"/>
        <v>9.2791766698968932</v>
      </c>
      <c r="P103" s="84">
        <f t="shared" si="24"/>
        <v>6.8289999999999997</v>
      </c>
      <c r="Q103" s="89">
        <f>[1]Sheet1!O103</f>
        <v>9.1400565325818928</v>
      </c>
    </row>
    <row r="104" spans="1:17" ht="15.75" thickBot="1" x14ac:dyDescent="0.3">
      <c r="A104" s="44">
        <v>101</v>
      </c>
      <c r="B104" s="20">
        <v>32</v>
      </c>
      <c r="C104" s="68">
        <f t="shared" si="17"/>
        <v>14.316800000000001</v>
      </c>
      <c r="D104" s="20">
        <v>0</v>
      </c>
      <c r="E104" s="73">
        <f t="shared" si="18"/>
        <v>14.316800000000001</v>
      </c>
      <c r="F104" s="79">
        <f t="shared" si="25"/>
        <v>0.44740000000000002</v>
      </c>
      <c r="G104" s="52">
        <f t="shared" si="26"/>
        <v>970.4105999999997</v>
      </c>
      <c r="H104" s="73">
        <f t="shared" si="19"/>
        <v>229.85421277593596</v>
      </c>
      <c r="I104" s="73">
        <f t="shared" ref="I104:I123" si="30">$S$12*9.81*$S$11</f>
        <v>166.990725</v>
      </c>
      <c r="J104" s="73">
        <f t="shared" si="28"/>
        <v>286.33600000000001</v>
      </c>
      <c r="K104" s="52">
        <f t="shared" si="29"/>
        <v>0</v>
      </c>
      <c r="L104" s="73">
        <f t="shared" si="21"/>
        <v>683.18093777593594</v>
      </c>
      <c r="M104" s="73">
        <f t="shared" si="22"/>
        <v>9780.9648499505201</v>
      </c>
      <c r="N104" s="73">
        <f>6829</f>
        <v>6829</v>
      </c>
      <c r="O104" s="73">
        <f t="shared" si="23"/>
        <v>9.7809648499505197</v>
      </c>
      <c r="P104" s="84">
        <f t="shared" si="24"/>
        <v>6.8289999999999997</v>
      </c>
      <c r="Q104" s="89">
        <f>[1]Sheet1!O104</f>
        <v>9.6373569662705219</v>
      </c>
    </row>
    <row r="105" spans="1:17" ht="15.75" thickBot="1" x14ac:dyDescent="0.3">
      <c r="A105" s="44">
        <v>102</v>
      </c>
      <c r="B105" s="20">
        <v>32</v>
      </c>
      <c r="C105" s="68">
        <f t="shared" si="17"/>
        <v>14.316800000000001</v>
      </c>
      <c r="D105" s="20">
        <v>0</v>
      </c>
      <c r="E105" s="73">
        <f t="shared" si="18"/>
        <v>14.316800000000001</v>
      </c>
      <c r="F105" s="79">
        <f t="shared" si="25"/>
        <v>0</v>
      </c>
      <c r="G105" s="52">
        <f t="shared" si="26"/>
        <v>984.72739999999976</v>
      </c>
      <c r="H105" s="73">
        <f t="shared" si="19"/>
        <v>229.85421277593596</v>
      </c>
      <c r="I105" s="73">
        <f t="shared" si="30"/>
        <v>166.990725</v>
      </c>
      <c r="J105" s="73">
        <f t="shared" si="28"/>
        <v>0</v>
      </c>
      <c r="K105" s="52">
        <f t="shared" si="29"/>
        <v>0</v>
      </c>
      <c r="L105" s="73">
        <f t="shared" si="21"/>
        <v>396.84493777593593</v>
      </c>
      <c r="M105" s="73">
        <f t="shared" si="22"/>
        <v>5681.5496051505197</v>
      </c>
      <c r="N105" s="73">
        <f>6829</f>
        <v>6829</v>
      </c>
      <c r="O105" s="73">
        <f t="shared" si="23"/>
        <v>5.6815496051505194</v>
      </c>
      <c r="P105" s="84">
        <f t="shared" si="24"/>
        <v>6.8289999999999997</v>
      </c>
      <c r="Q105" s="89">
        <f>[1]Sheet1!O105</f>
        <v>5.5379417214705198</v>
      </c>
    </row>
    <row r="106" spans="1:17" ht="15.75" thickBot="1" x14ac:dyDescent="0.3">
      <c r="A106" s="44">
        <v>103</v>
      </c>
      <c r="B106" s="20">
        <v>32</v>
      </c>
      <c r="C106" s="68">
        <f t="shared" si="17"/>
        <v>14.316800000000001</v>
      </c>
      <c r="D106" s="20">
        <v>0</v>
      </c>
      <c r="E106" s="73">
        <f t="shared" si="18"/>
        <v>14.316800000000001</v>
      </c>
      <c r="F106" s="79">
        <f t="shared" si="25"/>
        <v>0</v>
      </c>
      <c r="G106" s="52">
        <f t="shared" si="26"/>
        <v>999.04419999999982</v>
      </c>
      <c r="H106" s="73">
        <f t="shared" si="19"/>
        <v>229.85421277593596</v>
      </c>
      <c r="I106" s="73">
        <f t="shared" si="30"/>
        <v>166.990725</v>
      </c>
      <c r="J106" s="73">
        <f t="shared" si="28"/>
        <v>0</v>
      </c>
      <c r="K106" s="52">
        <f t="shared" si="29"/>
        <v>0</v>
      </c>
      <c r="L106" s="73">
        <f t="shared" si="21"/>
        <v>396.84493777593593</v>
      </c>
      <c r="M106" s="73">
        <f t="shared" si="22"/>
        <v>5681.5496051505197</v>
      </c>
      <c r="N106" s="73">
        <f>6829</f>
        <v>6829</v>
      </c>
      <c r="O106" s="73">
        <f t="shared" si="23"/>
        <v>5.6815496051505194</v>
      </c>
      <c r="P106" s="84">
        <f t="shared" si="24"/>
        <v>6.8289999999999997</v>
      </c>
      <c r="Q106" s="89">
        <f>[1]Sheet1!O106</f>
        <v>5.5379417214705198</v>
      </c>
    </row>
    <row r="107" spans="1:17" ht="15.75" thickBot="1" x14ac:dyDescent="0.3">
      <c r="A107" s="44">
        <v>104</v>
      </c>
      <c r="B107" s="20">
        <v>32</v>
      </c>
      <c r="C107" s="68">
        <f t="shared" si="17"/>
        <v>14.316800000000001</v>
      </c>
      <c r="D107" s="20">
        <v>0</v>
      </c>
      <c r="E107" s="73">
        <f t="shared" si="18"/>
        <v>14.316800000000001</v>
      </c>
      <c r="F107" s="79">
        <f t="shared" si="25"/>
        <v>0</v>
      </c>
      <c r="G107" s="52">
        <f t="shared" si="26"/>
        <v>1013.3609999999999</v>
      </c>
      <c r="H107" s="73">
        <f t="shared" si="19"/>
        <v>229.85421277593596</v>
      </c>
      <c r="I107" s="73">
        <f t="shared" si="30"/>
        <v>166.990725</v>
      </c>
      <c r="J107" s="73">
        <f t="shared" si="28"/>
        <v>0</v>
      </c>
      <c r="K107" s="52">
        <f t="shared" si="29"/>
        <v>0</v>
      </c>
      <c r="L107" s="73">
        <f t="shared" si="21"/>
        <v>396.84493777593593</v>
      </c>
      <c r="M107" s="73">
        <f t="shared" si="22"/>
        <v>5681.5496051505197</v>
      </c>
      <c r="N107" s="73">
        <f>6829</f>
        <v>6829</v>
      </c>
      <c r="O107" s="73">
        <f t="shared" si="23"/>
        <v>5.6815496051505194</v>
      </c>
      <c r="P107" s="84">
        <f t="shared" si="24"/>
        <v>6.8289999999999997</v>
      </c>
      <c r="Q107" s="89">
        <f>[1]Sheet1!O107</f>
        <v>5.5379417214705198</v>
      </c>
    </row>
    <row r="108" spans="1:17" ht="15.75" thickBot="1" x14ac:dyDescent="0.3">
      <c r="A108" s="44">
        <v>105</v>
      </c>
      <c r="B108" s="20">
        <v>34</v>
      </c>
      <c r="C108" s="68">
        <f t="shared" si="17"/>
        <v>15.211600000000001</v>
      </c>
      <c r="D108" s="20">
        <v>0</v>
      </c>
      <c r="E108" s="73">
        <f t="shared" si="18"/>
        <v>15.211600000000001</v>
      </c>
      <c r="F108" s="79">
        <f t="shared" si="25"/>
        <v>0.89480000000000004</v>
      </c>
      <c r="G108" s="52">
        <f t="shared" si="26"/>
        <v>1028.5726</v>
      </c>
      <c r="H108" s="73">
        <f t="shared" si="19"/>
        <v>259.48385739158397</v>
      </c>
      <c r="I108" s="73">
        <f t="shared" si="30"/>
        <v>166.990725</v>
      </c>
      <c r="J108" s="73">
        <f t="shared" si="28"/>
        <v>572.67200000000003</v>
      </c>
      <c r="K108" s="52">
        <f t="shared" si="29"/>
        <v>0</v>
      </c>
      <c r="L108" s="73">
        <f t="shared" si="21"/>
        <v>999.14658239158393</v>
      </c>
      <c r="M108" s="73">
        <f t="shared" si="22"/>
        <v>15198.618152707819</v>
      </c>
      <c r="N108" s="73">
        <f>6829</f>
        <v>6829</v>
      </c>
      <c r="O108" s="73">
        <f t="shared" si="23"/>
        <v>15.198618152707819</v>
      </c>
      <c r="P108" s="84">
        <f t="shared" si="24"/>
        <v>6.8289999999999997</v>
      </c>
      <c r="Q108" s="89">
        <f>[1]Sheet1!O108</f>
        <v>15.046034776297821</v>
      </c>
    </row>
    <row r="109" spans="1:17" ht="15.75" thickBot="1" x14ac:dyDescent="0.3">
      <c r="A109" s="44">
        <v>106</v>
      </c>
      <c r="B109" s="20">
        <v>34</v>
      </c>
      <c r="C109" s="68">
        <f t="shared" si="17"/>
        <v>15.211600000000001</v>
      </c>
      <c r="D109" s="20">
        <v>0</v>
      </c>
      <c r="E109" s="73">
        <f t="shared" si="18"/>
        <v>15.211600000000001</v>
      </c>
      <c r="F109" s="79">
        <f t="shared" si="25"/>
        <v>0</v>
      </c>
      <c r="G109" s="52">
        <f t="shared" si="26"/>
        <v>1043.7842000000001</v>
      </c>
      <c r="H109" s="73">
        <f t="shared" si="19"/>
        <v>259.48385739158397</v>
      </c>
      <c r="I109" s="73">
        <f t="shared" si="30"/>
        <v>166.990725</v>
      </c>
      <c r="J109" s="73">
        <f t="shared" si="28"/>
        <v>0</v>
      </c>
      <c r="K109" s="52">
        <f t="shared" si="29"/>
        <v>0</v>
      </c>
      <c r="L109" s="73">
        <f t="shared" si="21"/>
        <v>426.47458239158397</v>
      </c>
      <c r="M109" s="73">
        <f t="shared" si="22"/>
        <v>6487.3607575078186</v>
      </c>
      <c r="N109" s="73">
        <f>6829</f>
        <v>6829</v>
      </c>
      <c r="O109" s="73">
        <f t="shared" si="23"/>
        <v>6.4873607575078189</v>
      </c>
      <c r="P109" s="84">
        <f t="shared" si="24"/>
        <v>6.8289999999999997</v>
      </c>
      <c r="Q109" s="89">
        <f>[1]Sheet1!O109</f>
        <v>6.3347773810978198</v>
      </c>
    </row>
    <row r="110" spans="1:17" ht="15.75" thickBot="1" x14ac:dyDescent="0.3">
      <c r="A110" s="44">
        <v>107</v>
      </c>
      <c r="B110" s="20">
        <v>34</v>
      </c>
      <c r="C110" s="68">
        <f t="shared" si="17"/>
        <v>15.211600000000001</v>
      </c>
      <c r="D110" s="20">
        <v>0</v>
      </c>
      <c r="E110" s="73">
        <f t="shared" si="18"/>
        <v>15.211600000000001</v>
      </c>
      <c r="F110" s="79">
        <f t="shared" si="25"/>
        <v>0</v>
      </c>
      <c r="G110" s="52">
        <f t="shared" si="26"/>
        <v>1058.9958000000001</v>
      </c>
      <c r="H110" s="73">
        <f t="shared" si="19"/>
        <v>259.48385739158397</v>
      </c>
      <c r="I110" s="73">
        <f t="shared" si="30"/>
        <v>166.990725</v>
      </c>
      <c r="J110" s="73">
        <f t="shared" si="28"/>
        <v>0</v>
      </c>
      <c r="K110" s="52">
        <f t="shared" si="29"/>
        <v>0</v>
      </c>
      <c r="L110" s="73">
        <f t="shared" si="21"/>
        <v>426.47458239158397</v>
      </c>
      <c r="M110" s="73">
        <f t="shared" si="22"/>
        <v>6487.3607575078186</v>
      </c>
      <c r="N110" s="73">
        <f>6829</f>
        <v>6829</v>
      </c>
      <c r="O110" s="73">
        <f t="shared" si="23"/>
        <v>6.4873607575078189</v>
      </c>
      <c r="P110" s="84">
        <f t="shared" si="24"/>
        <v>6.8289999999999997</v>
      </c>
      <c r="Q110" s="89">
        <f>[1]Sheet1!O110</f>
        <v>6.3347773810978198</v>
      </c>
    </row>
    <row r="111" spans="1:17" ht="15.75" thickBot="1" x14ac:dyDescent="0.3">
      <c r="A111" s="44">
        <v>108</v>
      </c>
      <c r="B111" s="20">
        <v>34</v>
      </c>
      <c r="C111" s="68">
        <f t="shared" si="17"/>
        <v>15.211600000000001</v>
      </c>
      <c r="D111" s="20">
        <v>0</v>
      </c>
      <c r="E111" s="73">
        <f t="shared" si="18"/>
        <v>15.211600000000001</v>
      </c>
      <c r="F111" s="79">
        <f t="shared" si="25"/>
        <v>0</v>
      </c>
      <c r="G111" s="52">
        <f t="shared" si="26"/>
        <v>1074.2074000000002</v>
      </c>
      <c r="H111" s="73">
        <f t="shared" si="19"/>
        <v>259.48385739158397</v>
      </c>
      <c r="I111" s="73">
        <f t="shared" si="30"/>
        <v>166.990725</v>
      </c>
      <c r="J111" s="73">
        <f t="shared" si="28"/>
        <v>0</v>
      </c>
      <c r="K111" s="52">
        <f t="shared" si="29"/>
        <v>0</v>
      </c>
      <c r="L111" s="73">
        <f t="shared" si="21"/>
        <v>426.47458239158397</v>
      </c>
      <c r="M111" s="73">
        <f t="shared" si="22"/>
        <v>6487.3607575078186</v>
      </c>
      <c r="N111" s="73">
        <f>6829</f>
        <v>6829</v>
      </c>
      <c r="O111" s="73">
        <f t="shared" si="23"/>
        <v>6.4873607575078189</v>
      </c>
      <c r="P111" s="84">
        <f t="shared" si="24"/>
        <v>6.8289999999999997</v>
      </c>
      <c r="Q111" s="89">
        <f>[1]Sheet1!O111</f>
        <v>6.3347773810978198</v>
      </c>
    </row>
    <row r="112" spans="1:17" ht="15.75" thickBot="1" x14ac:dyDescent="0.3">
      <c r="A112" s="44">
        <v>109</v>
      </c>
      <c r="B112" s="20">
        <v>35</v>
      </c>
      <c r="C112" s="68">
        <f t="shared" si="17"/>
        <v>15.659000000000001</v>
      </c>
      <c r="D112" s="20">
        <v>0</v>
      </c>
      <c r="E112" s="73">
        <f t="shared" si="18"/>
        <v>15.659000000000001</v>
      </c>
      <c r="F112" s="79">
        <f t="shared" si="25"/>
        <v>0.44740000000000002</v>
      </c>
      <c r="G112" s="52">
        <f t="shared" si="26"/>
        <v>1089.8664000000003</v>
      </c>
      <c r="H112" s="73">
        <f t="shared" si="19"/>
        <v>274.97208071339992</v>
      </c>
      <c r="I112" s="73">
        <f t="shared" si="30"/>
        <v>166.990725</v>
      </c>
      <c r="J112" s="73">
        <f t="shared" si="28"/>
        <v>286.33600000000001</v>
      </c>
      <c r="K112" s="52">
        <f t="shared" si="29"/>
        <v>0</v>
      </c>
      <c r="L112" s="73">
        <f t="shared" si="21"/>
        <v>728.29880571339993</v>
      </c>
      <c r="M112" s="73">
        <f t="shared" si="22"/>
        <v>11404.43099866613</v>
      </c>
      <c r="N112" s="73">
        <f>6829</f>
        <v>6829</v>
      </c>
      <c r="O112" s="73">
        <f t="shared" si="23"/>
        <v>11.404430998666131</v>
      </c>
      <c r="P112" s="84">
        <f t="shared" si="24"/>
        <v>6.8289999999999997</v>
      </c>
      <c r="Q112" s="89">
        <f>[1]Sheet1!O112</f>
        <v>11.24735987589113</v>
      </c>
    </row>
    <row r="113" spans="1:17" ht="15.75" thickBot="1" x14ac:dyDescent="0.3">
      <c r="A113" s="44">
        <v>110</v>
      </c>
      <c r="B113" s="20">
        <v>35</v>
      </c>
      <c r="C113" s="68">
        <f t="shared" si="17"/>
        <v>15.659000000000001</v>
      </c>
      <c r="D113" s="20">
        <v>0</v>
      </c>
      <c r="E113" s="73">
        <f t="shared" si="18"/>
        <v>15.659000000000001</v>
      </c>
      <c r="F113" s="79">
        <f t="shared" si="25"/>
        <v>0</v>
      </c>
      <c r="G113" s="52">
        <f t="shared" si="26"/>
        <v>1105.5254000000004</v>
      </c>
      <c r="H113" s="73">
        <f t="shared" si="19"/>
        <v>274.97208071339992</v>
      </c>
      <c r="I113" s="73">
        <f t="shared" si="30"/>
        <v>166.990725</v>
      </c>
      <c r="J113" s="73">
        <f t="shared" si="28"/>
        <v>0</v>
      </c>
      <c r="K113" s="52">
        <f t="shared" si="29"/>
        <v>0</v>
      </c>
      <c r="L113" s="73">
        <f t="shared" si="21"/>
        <v>441.96280571339992</v>
      </c>
      <c r="M113" s="73">
        <f t="shared" si="22"/>
        <v>6920.6955746661297</v>
      </c>
      <c r="N113" s="73">
        <f>6829</f>
        <v>6829</v>
      </c>
      <c r="O113" s="73">
        <f t="shared" si="23"/>
        <v>6.9206955746661301</v>
      </c>
      <c r="P113" s="84">
        <f t="shared" si="24"/>
        <v>6.8289999999999997</v>
      </c>
      <c r="Q113" s="89">
        <f>[1]Sheet1!O113</f>
        <v>6.7636244518911299</v>
      </c>
    </row>
    <row r="114" spans="1:17" ht="15.75" thickBot="1" x14ac:dyDescent="0.3">
      <c r="A114" s="44">
        <v>111</v>
      </c>
      <c r="B114" s="20">
        <v>35</v>
      </c>
      <c r="C114" s="68">
        <f t="shared" si="17"/>
        <v>15.659000000000001</v>
      </c>
      <c r="D114" s="20">
        <v>0</v>
      </c>
      <c r="E114" s="73">
        <f t="shared" si="18"/>
        <v>15.659000000000001</v>
      </c>
      <c r="F114" s="79">
        <f t="shared" si="25"/>
        <v>0</v>
      </c>
      <c r="G114" s="52">
        <f t="shared" si="26"/>
        <v>1121.1844000000006</v>
      </c>
      <c r="H114" s="73">
        <f t="shared" si="19"/>
        <v>274.97208071339992</v>
      </c>
      <c r="I114" s="73">
        <f t="shared" si="30"/>
        <v>166.990725</v>
      </c>
      <c r="J114" s="73">
        <f t="shared" si="28"/>
        <v>0</v>
      </c>
      <c r="K114" s="52">
        <f t="shared" si="29"/>
        <v>0</v>
      </c>
      <c r="L114" s="73">
        <f t="shared" si="21"/>
        <v>441.96280571339992</v>
      </c>
      <c r="M114" s="73">
        <f t="shared" si="22"/>
        <v>6920.6955746661297</v>
      </c>
      <c r="N114" s="73">
        <f>6829</f>
        <v>6829</v>
      </c>
      <c r="O114" s="73">
        <f t="shared" si="23"/>
        <v>6.9206955746661301</v>
      </c>
      <c r="P114" s="84">
        <f t="shared" si="24"/>
        <v>6.8289999999999997</v>
      </c>
      <c r="Q114" s="89">
        <f>[1]Sheet1!O114</f>
        <v>6.7636244518911299</v>
      </c>
    </row>
    <row r="115" spans="1:17" ht="15.75" thickBot="1" x14ac:dyDescent="0.3">
      <c r="A115" s="44">
        <v>112</v>
      </c>
      <c r="B115" s="20">
        <v>33</v>
      </c>
      <c r="C115" s="68">
        <f t="shared" si="17"/>
        <v>14.764200000000001</v>
      </c>
      <c r="D115" s="20">
        <v>0</v>
      </c>
      <c r="E115" s="73">
        <f t="shared" si="18"/>
        <v>14.764200000000001</v>
      </c>
      <c r="F115" s="79">
        <f t="shared" si="25"/>
        <v>-0.89480000000000004</v>
      </c>
      <c r="G115" s="52">
        <f t="shared" si="26"/>
        <v>1135.9486000000006</v>
      </c>
      <c r="H115" s="73">
        <f t="shared" si="19"/>
        <v>244.44456807909594</v>
      </c>
      <c r="I115" s="73">
        <f t="shared" si="30"/>
        <v>166.990725</v>
      </c>
      <c r="J115" s="73">
        <f t="shared" si="28"/>
        <v>-572.67200000000003</v>
      </c>
      <c r="K115" s="52">
        <f t="shared" si="29"/>
        <v>0</v>
      </c>
      <c r="L115" s="73">
        <f t="shared" si="21"/>
        <v>-161.23670692090411</v>
      </c>
      <c r="M115" s="73">
        <f t="shared" si="22"/>
        <v>-2380.5309883216128</v>
      </c>
      <c r="N115" s="73">
        <f>6829</f>
        <v>6829</v>
      </c>
      <c r="O115" s="73">
        <f t="shared" si="23"/>
        <v>-2.3805309883216128</v>
      </c>
      <c r="P115" s="84">
        <f t="shared" si="24"/>
        <v>6.8289999999999997</v>
      </c>
      <c r="Q115" s="89">
        <f>[1]Sheet1!O115</f>
        <v>-2.5286266183666122</v>
      </c>
    </row>
    <row r="116" spans="1:17" ht="15.75" thickBot="1" x14ac:dyDescent="0.3">
      <c r="A116" s="44">
        <v>113</v>
      </c>
      <c r="B116" s="20">
        <v>30</v>
      </c>
      <c r="C116" s="68">
        <f t="shared" si="17"/>
        <v>13.422000000000001</v>
      </c>
      <c r="D116" s="20">
        <v>0</v>
      </c>
      <c r="E116" s="73">
        <f t="shared" si="18"/>
        <v>13.422000000000001</v>
      </c>
      <c r="F116" s="79">
        <f t="shared" si="25"/>
        <v>-1.3422000000000001</v>
      </c>
      <c r="G116" s="52">
        <f t="shared" si="26"/>
        <v>1149.3706000000006</v>
      </c>
      <c r="H116" s="73">
        <f t="shared" si="19"/>
        <v>202.02030419759998</v>
      </c>
      <c r="I116" s="73">
        <f t="shared" si="30"/>
        <v>166.990725</v>
      </c>
      <c r="J116" s="73">
        <f t="shared" si="28"/>
        <v>-859.00800000000004</v>
      </c>
      <c r="K116" s="52">
        <f t="shared" si="29"/>
        <v>0</v>
      </c>
      <c r="L116" s="73">
        <f t="shared" si="21"/>
        <v>-489.99697080240003</v>
      </c>
      <c r="M116" s="73">
        <f t="shared" si="22"/>
        <v>-6576.7393421098132</v>
      </c>
      <c r="N116" s="73">
        <f>6829</f>
        <v>6829</v>
      </c>
      <c r="O116" s="73">
        <f t="shared" si="23"/>
        <v>-6.5767393421098133</v>
      </c>
      <c r="P116" s="84">
        <f t="shared" si="24"/>
        <v>6.8289999999999997</v>
      </c>
      <c r="Q116" s="89">
        <f>[1]Sheet1!O116</f>
        <v>-6.7113717330598126</v>
      </c>
    </row>
    <row r="117" spans="1:17" ht="15.75" thickBot="1" x14ac:dyDescent="0.3">
      <c r="A117" s="44">
        <v>114</v>
      </c>
      <c r="B117" s="20">
        <v>26</v>
      </c>
      <c r="C117" s="68">
        <f t="shared" si="17"/>
        <v>11.632400000000001</v>
      </c>
      <c r="D117" s="20">
        <v>0</v>
      </c>
      <c r="E117" s="73">
        <f t="shared" si="18"/>
        <v>11.632400000000001</v>
      </c>
      <c r="F117" s="79">
        <f t="shared" si="25"/>
        <v>-1.7896000000000001</v>
      </c>
      <c r="G117" s="52">
        <f t="shared" si="26"/>
        <v>1161.0030000000006</v>
      </c>
      <c r="H117" s="73">
        <f t="shared" si="19"/>
        <v>151.73969515286399</v>
      </c>
      <c r="I117" s="73">
        <f t="shared" si="30"/>
        <v>166.990725</v>
      </c>
      <c r="J117" s="73">
        <f t="shared" si="28"/>
        <v>-1145.3440000000001</v>
      </c>
      <c r="K117" s="52">
        <f t="shared" si="29"/>
        <v>0</v>
      </c>
      <c r="L117" s="73">
        <f t="shared" si="21"/>
        <v>-826.61357984713607</v>
      </c>
      <c r="M117" s="73">
        <f t="shared" si="22"/>
        <v>-9615.4998062138257</v>
      </c>
      <c r="N117" s="73">
        <f>6829</f>
        <v>6829</v>
      </c>
      <c r="O117" s="73">
        <f t="shared" si="23"/>
        <v>-9.6154998062138262</v>
      </c>
      <c r="P117" s="84">
        <f t="shared" si="24"/>
        <v>6.8289999999999997</v>
      </c>
      <c r="Q117" s="89">
        <f>[1]Sheet1!O117</f>
        <v>-9.7321812117038267</v>
      </c>
    </row>
    <row r="118" spans="1:17" ht="15.75" thickBot="1" x14ac:dyDescent="0.3">
      <c r="A118" s="44">
        <v>115</v>
      </c>
      <c r="B118" s="20">
        <v>21</v>
      </c>
      <c r="C118" s="68">
        <f t="shared" si="17"/>
        <v>9.3954000000000004</v>
      </c>
      <c r="D118" s="20">
        <v>0</v>
      </c>
      <c r="E118" s="73">
        <f t="shared" si="18"/>
        <v>9.3954000000000004</v>
      </c>
      <c r="F118" s="79">
        <f t="shared" si="25"/>
        <v>-2.2370000000000001</v>
      </c>
      <c r="G118" s="52">
        <f t="shared" si="26"/>
        <v>1170.3984000000007</v>
      </c>
      <c r="H118" s="73">
        <f t="shared" si="19"/>
        <v>98.989949056823988</v>
      </c>
      <c r="I118" s="73">
        <f t="shared" si="30"/>
        <v>166.990725</v>
      </c>
      <c r="J118" s="73">
        <f t="shared" si="28"/>
        <v>-1431.68</v>
      </c>
      <c r="K118" s="52">
        <f t="shared" si="29"/>
        <v>0</v>
      </c>
      <c r="L118" s="73">
        <f t="shared" si="21"/>
        <v>-1165.6993259431761</v>
      </c>
      <c r="M118" s="73">
        <f t="shared" si="22"/>
        <v>-10952.211446966518</v>
      </c>
      <c r="N118" s="73">
        <f>6829</f>
        <v>6829</v>
      </c>
      <c r="O118" s="73">
        <f t="shared" si="23"/>
        <v>-10.952211446966517</v>
      </c>
      <c r="P118" s="84">
        <f t="shared" si="24"/>
        <v>6.8289999999999997</v>
      </c>
      <c r="Q118" s="89">
        <f>[1]Sheet1!O118</f>
        <v>-11.046454120631518</v>
      </c>
    </row>
    <row r="119" spans="1:17" ht="15.75" thickBot="1" x14ac:dyDescent="0.3">
      <c r="A119" s="44">
        <v>116</v>
      </c>
      <c r="B119" s="20">
        <v>16</v>
      </c>
      <c r="C119" s="68">
        <f t="shared" si="17"/>
        <v>7.1584000000000003</v>
      </c>
      <c r="D119" s="20">
        <v>0</v>
      </c>
      <c r="E119" s="73">
        <f t="shared" si="18"/>
        <v>7.1584000000000003</v>
      </c>
      <c r="F119" s="79">
        <f t="shared" si="25"/>
        <v>-2.2370000000000001</v>
      </c>
      <c r="G119" s="52">
        <f t="shared" si="26"/>
        <v>1177.5568000000007</v>
      </c>
      <c r="H119" s="73">
        <f t="shared" si="19"/>
        <v>57.463553193983991</v>
      </c>
      <c r="I119" s="73">
        <f t="shared" si="30"/>
        <v>166.990725</v>
      </c>
      <c r="J119" s="73">
        <f t="shared" si="28"/>
        <v>-1431.68</v>
      </c>
      <c r="K119" s="52">
        <f t="shared" si="29"/>
        <v>0</v>
      </c>
      <c r="L119" s="73">
        <f t="shared" si="21"/>
        <v>-1207.2257218060161</v>
      </c>
      <c r="M119" s="73">
        <f t="shared" si="22"/>
        <v>-8641.8046069761858</v>
      </c>
      <c r="N119" s="73">
        <f>6829</f>
        <v>6829</v>
      </c>
      <c r="O119" s="73">
        <f t="shared" si="23"/>
        <v>-8.6418046069761854</v>
      </c>
      <c r="P119" s="84">
        <f t="shared" si="24"/>
        <v>6.8289999999999997</v>
      </c>
      <c r="Q119" s="89">
        <f>[1]Sheet1!O119</f>
        <v>-8.7136085488161861</v>
      </c>
    </row>
    <row r="120" spans="1:17" ht="15.75" thickBot="1" x14ac:dyDescent="0.3">
      <c r="A120" s="44">
        <v>117</v>
      </c>
      <c r="B120" s="20">
        <v>11</v>
      </c>
      <c r="C120" s="68">
        <f t="shared" si="17"/>
        <v>4.9214000000000002</v>
      </c>
      <c r="D120" s="20">
        <v>0</v>
      </c>
      <c r="E120" s="73">
        <f t="shared" si="18"/>
        <v>4.9214000000000002</v>
      </c>
      <c r="F120" s="79">
        <f t="shared" si="25"/>
        <v>-2.2370000000000001</v>
      </c>
      <c r="G120" s="52">
        <f t="shared" si="26"/>
        <v>1182.4782000000007</v>
      </c>
      <c r="H120" s="73">
        <f t="shared" si="19"/>
        <v>27.160507564343995</v>
      </c>
      <c r="I120" s="73">
        <f t="shared" si="30"/>
        <v>166.990725</v>
      </c>
      <c r="J120" s="73">
        <f t="shared" si="28"/>
        <v>-1431.68</v>
      </c>
      <c r="K120" s="52">
        <f t="shared" si="29"/>
        <v>0</v>
      </c>
      <c r="L120" s="73">
        <f t="shared" si="21"/>
        <v>-1237.5287674356562</v>
      </c>
      <c r="M120" s="73">
        <f t="shared" si="22"/>
        <v>-6090.3740760578385</v>
      </c>
      <c r="N120" s="73">
        <f>6829</f>
        <v>6829</v>
      </c>
      <c r="O120" s="73">
        <f t="shared" si="23"/>
        <v>-6.0903740760578389</v>
      </c>
      <c r="P120" s="84">
        <f t="shared" si="24"/>
        <v>6.8289999999999997</v>
      </c>
      <c r="Q120" s="89">
        <f>[1]Sheet1!O120</f>
        <v>-6.1397392860728379</v>
      </c>
    </row>
    <row r="121" spans="1:17" ht="15.75" thickBot="1" x14ac:dyDescent="0.3">
      <c r="A121" s="44">
        <v>118</v>
      </c>
      <c r="B121" s="20">
        <v>8</v>
      </c>
      <c r="C121" s="68">
        <f t="shared" si="17"/>
        <v>3.5792000000000002</v>
      </c>
      <c r="D121" s="20">
        <v>0</v>
      </c>
      <c r="E121" s="73">
        <f t="shared" si="18"/>
        <v>3.5792000000000002</v>
      </c>
      <c r="F121" s="79">
        <f t="shared" si="25"/>
        <v>-1.3422000000000001</v>
      </c>
      <c r="G121" s="52">
        <f t="shared" si="26"/>
        <v>1186.0574000000006</v>
      </c>
      <c r="H121" s="73">
        <f t="shared" si="19"/>
        <v>14.365888298495998</v>
      </c>
      <c r="I121" s="73">
        <f t="shared" si="30"/>
        <v>166.990725</v>
      </c>
      <c r="J121" s="73">
        <f t="shared" si="28"/>
        <v>-859.00800000000004</v>
      </c>
      <c r="K121" s="52">
        <f t="shared" si="29"/>
        <v>0</v>
      </c>
      <c r="L121" s="73">
        <f t="shared" si="21"/>
        <v>-677.65138670150407</v>
      </c>
      <c r="M121" s="73">
        <f t="shared" si="22"/>
        <v>-2425.4498432820233</v>
      </c>
      <c r="N121" s="73">
        <f>6829</f>
        <v>6829</v>
      </c>
      <c r="O121" s="73">
        <f t="shared" si="23"/>
        <v>-2.4254498432820233</v>
      </c>
      <c r="P121" s="84">
        <f t="shared" si="24"/>
        <v>6.8289999999999997</v>
      </c>
      <c r="Q121" s="89">
        <f>[1]Sheet1!O121</f>
        <v>-2.4613518142020236</v>
      </c>
    </row>
    <row r="122" spans="1:17" ht="15.75" thickBot="1" x14ac:dyDescent="0.3">
      <c r="A122" s="44">
        <v>119</v>
      </c>
      <c r="B122" s="20">
        <v>4</v>
      </c>
      <c r="C122" s="68">
        <f t="shared" si="17"/>
        <v>1.7896000000000001</v>
      </c>
      <c r="D122" s="20">
        <v>0</v>
      </c>
      <c r="E122" s="73">
        <f t="shared" si="18"/>
        <v>1.7896000000000001</v>
      </c>
      <c r="F122" s="79">
        <f t="shared" si="25"/>
        <v>-1.7896000000000001</v>
      </c>
      <c r="G122" s="52">
        <f t="shared" si="26"/>
        <v>1187.8470000000007</v>
      </c>
      <c r="H122" s="73">
        <f t="shared" si="19"/>
        <v>3.5914720746239994</v>
      </c>
      <c r="I122" s="73">
        <f t="shared" si="30"/>
        <v>166.990725</v>
      </c>
      <c r="J122" s="73">
        <f t="shared" si="28"/>
        <v>-1145.3440000000001</v>
      </c>
      <c r="K122" s="52">
        <f t="shared" si="29"/>
        <v>0</v>
      </c>
      <c r="L122" s="73">
        <f t="shared" si="21"/>
        <v>-974.76180292537606</v>
      </c>
      <c r="M122" s="73">
        <f t="shared" si="22"/>
        <v>-1744.4337225152531</v>
      </c>
      <c r="N122" s="73">
        <f>6829</f>
        <v>6829</v>
      </c>
      <c r="O122" s="73">
        <f t="shared" si="23"/>
        <v>-1.7444337225152531</v>
      </c>
      <c r="P122" s="84">
        <f t="shared" si="24"/>
        <v>6.8289999999999997</v>
      </c>
      <c r="Q122" s="89">
        <f>[1]Sheet1!O122</f>
        <v>-1.7623847079752528</v>
      </c>
    </row>
    <row r="123" spans="1:17" ht="15.75" thickBot="1" x14ac:dyDescent="0.3">
      <c r="A123" s="45">
        <v>120</v>
      </c>
      <c r="B123" s="46">
        <v>2</v>
      </c>
      <c r="C123" s="69">
        <f t="shared" si="17"/>
        <v>0.89480000000000004</v>
      </c>
      <c r="D123" s="46">
        <v>0</v>
      </c>
      <c r="E123" s="73">
        <f t="shared" si="18"/>
        <v>0.89480000000000004</v>
      </c>
      <c r="F123" s="79">
        <f t="shared" si="25"/>
        <v>-0.89480000000000004</v>
      </c>
      <c r="G123" s="52">
        <f t="shared" si="26"/>
        <v>1188.7418000000007</v>
      </c>
      <c r="H123" s="73">
        <f t="shared" si="19"/>
        <v>0.89786801865599986</v>
      </c>
      <c r="I123" s="73">
        <f t="shared" si="30"/>
        <v>166.990725</v>
      </c>
      <c r="J123" s="73">
        <f t="shared" si="28"/>
        <v>-572.67200000000003</v>
      </c>
      <c r="K123" s="52">
        <f t="shared" si="29"/>
        <v>0</v>
      </c>
      <c r="L123" s="73">
        <f t="shared" si="21"/>
        <v>-404.783406981344</v>
      </c>
      <c r="M123" s="73">
        <f t="shared" si="22"/>
        <v>-362.20019256690665</v>
      </c>
      <c r="N123" s="73">
        <f>6829</f>
        <v>6829</v>
      </c>
      <c r="O123" s="73">
        <f t="shared" si="23"/>
        <v>-0.36220019256690666</v>
      </c>
      <c r="P123" s="84">
        <f t="shared" si="24"/>
        <v>6.8289999999999997</v>
      </c>
      <c r="Q123" s="89">
        <f>[1]Sheet1!O123</f>
        <v>-0.37117568529690659</v>
      </c>
    </row>
    <row r="124" spans="1:17" x14ac:dyDescent="0.25">
      <c r="L124" t="s">
        <v>28</v>
      </c>
      <c r="M124" s="53">
        <f>SUM(M3:M123)</f>
        <v>819487.63278646197</v>
      </c>
    </row>
    <row r="125" spans="1:17" x14ac:dyDescent="0.25">
      <c r="L125" t="s">
        <v>14</v>
      </c>
      <c r="M125" s="54">
        <f>M124/120</f>
        <v>6829.0636065538501</v>
      </c>
    </row>
  </sheetData>
  <mergeCells count="15">
    <mergeCell ref="G1:G2"/>
    <mergeCell ref="B1:C1"/>
    <mergeCell ref="A1:A2"/>
    <mergeCell ref="D1:D2"/>
    <mergeCell ref="E1:E2"/>
    <mergeCell ref="F1:F2"/>
    <mergeCell ref="N1:N2"/>
    <mergeCell ref="O1:O2"/>
    <mergeCell ref="P1:P2"/>
    <mergeCell ref="H1:H2"/>
    <mergeCell ref="I1:I2"/>
    <mergeCell ref="J1:J2"/>
    <mergeCell ref="K1:K2"/>
    <mergeCell ref="L1:L2"/>
    <mergeCell ref="M1:M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 Atkinson (P146166)</dc:creator>
  <cp:lastModifiedBy>Luke Atkinson (P146166)</cp:lastModifiedBy>
  <dcterms:created xsi:type="dcterms:W3CDTF">2017-11-28T12:34:12Z</dcterms:created>
  <dcterms:modified xsi:type="dcterms:W3CDTF">2018-03-22T02:16:20Z</dcterms:modified>
</cp:coreProperties>
</file>